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stomodrice-my.sharepoint.com/personal/petr_jahoda_mesto-modrice_cz/Documents/Dokumenty/pjahoda/PETR/Nohejbal/Komise mládeže ČNS/"/>
    </mc:Choice>
  </mc:AlternateContent>
  <xr:revisionPtr revIDLastSave="15" documentId="13_ncr:1_{D9F90967-88D2-472E-95C3-EED5BA7A9730}" xr6:coauthVersionLast="47" xr6:coauthVersionMax="47" xr10:uidLastSave="{35F30532-4458-41FD-A95B-732420C1C42C}"/>
  <bookViews>
    <workbookView xWindow="-110" yWindow="-110" windowWidth="19420" windowHeight="10420" xr2:uid="{E0610DFD-B145-48A0-96CF-1195CC34ED94}"/>
  </bookViews>
  <sheets>
    <sheet name="CELKEM MLZ" sheetId="6" r:id="rId1"/>
    <sheet name="CELKEM STZ" sheetId="7" r:id="rId2"/>
    <sheet name="MOD_STZ_2" sheetId="1" r:id="rId3"/>
    <sheet name="MOD_D_2" sheetId="2" r:id="rId4"/>
    <sheet name="KARVARY_MLZ_2" sheetId="3" r:id="rId5"/>
    <sheet name="DOLPOC_MLZ_3" sheetId="4" r:id="rId6"/>
    <sheet name="ZDAR_STZ_3" sheetId="5" r:id="rId7"/>
    <sheet name="MCR_STZ_1_MODRICE" sheetId="8" r:id="rId8"/>
    <sheet name="MCR_MLZ_1_ZDAR" sheetId="9" r:id="rId9"/>
    <sheet name="MCR_MLZ_2_KARVARY" sheetId="10" r:id="rId10"/>
    <sheet name="MCR_MLZ_3_KARVARY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6" l="1"/>
  <c r="B14" i="6"/>
  <c r="B13" i="6"/>
  <c r="B12" i="6"/>
  <c r="B11" i="6"/>
  <c r="B10" i="6"/>
  <c r="B7" i="6"/>
  <c r="B8" i="6"/>
  <c r="B9" i="6"/>
  <c r="B4" i="6"/>
  <c r="B5" i="6"/>
  <c r="B6" i="6"/>
  <c r="H15" i="11"/>
  <c r="H14" i="11"/>
  <c r="H13" i="11"/>
  <c r="H12" i="11"/>
  <c r="H11" i="11"/>
  <c r="H10" i="11"/>
  <c r="H9" i="11"/>
  <c r="H8" i="11"/>
  <c r="D18" i="11"/>
  <c r="D17" i="11"/>
  <c r="D16" i="11"/>
  <c r="H7" i="11" s="1"/>
  <c r="D15" i="11"/>
  <c r="D12" i="11"/>
  <c r="D11" i="11"/>
  <c r="H6" i="11"/>
  <c r="D14" i="11" l="1"/>
  <c r="D13" i="11"/>
  <c r="D10" i="11"/>
  <c r="D9" i="11"/>
  <c r="D8" i="11"/>
  <c r="D7" i="11"/>
  <c r="D6" i="11"/>
  <c r="H12" i="10"/>
  <c r="H11" i="10"/>
  <c r="H10" i="10"/>
  <c r="H9" i="10"/>
  <c r="H8" i="10"/>
  <c r="H7" i="10"/>
  <c r="H6" i="10"/>
  <c r="H16" i="10"/>
  <c r="H15" i="10"/>
  <c r="H14" i="10"/>
  <c r="H13" i="10"/>
  <c r="D21" i="10"/>
  <c r="D25" i="10"/>
  <c r="D24" i="10"/>
  <c r="D22" i="10"/>
  <c r="D19" i="10"/>
  <c r="D17" i="10"/>
  <c r="D16" i="10"/>
  <c r="D15" i="10"/>
  <c r="D13" i="10"/>
  <c r="D12" i="10"/>
  <c r="D23" i="10" l="1"/>
  <c r="D20" i="10"/>
  <c r="D18" i="10"/>
  <c r="D14" i="10"/>
  <c r="D11" i="10"/>
  <c r="D10" i="10"/>
  <c r="D9" i="10"/>
  <c r="D8" i="10"/>
  <c r="D7" i="10"/>
  <c r="D6" i="10"/>
  <c r="B16" i="6"/>
  <c r="B15" i="6"/>
  <c r="H16" i="9"/>
  <c r="H17" i="9"/>
  <c r="H11" i="9"/>
  <c r="H10" i="9"/>
  <c r="H15" i="9"/>
  <c r="H12" i="9"/>
  <c r="H14" i="9"/>
  <c r="H13" i="9"/>
  <c r="H9" i="9"/>
  <c r="H8" i="9"/>
  <c r="H7" i="9"/>
  <c r="H6" i="9"/>
  <c r="D27" i="9"/>
  <c r="D23" i="9"/>
  <c r="D22" i="9"/>
  <c r="D25" i="9"/>
  <c r="D18" i="9"/>
  <c r="D17" i="9"/>
  <c r="D16" i="9"/>
  <c r="D28" i="9"/>
  <c r="D15" i="9"/>
  <c r="D14" i="9"/>
  <c r="D12" i="9"/>
  <c r="D19" i="9"/>
  <c r="D20" i="9"/>
  <c r="D21" i="9"/>
  <c r="D24" i="9"/>
  <c r="D26" i="9"/>
  <c r="D29" i="9"/>
  <c r="D13" i="9" l="1"/>
  <c r="D11" i="9"/>
  <c r="D10" i="9"/>
  <c r="D9" i="9"/>
  <c r="D8" i="9"/>
  <c r="D7" i="9"/>
  <c r="D6" i="9"/>
  <c r="B9" i="7"/>
  <c r="D20" i="8"/>
  <c r="D35" i="8"/>
  <c r="D33" i="8"/>
  <c r="D31" i="8"/>
  <c r="D36" i="8"/>
  <c r="D29" i="8"/>
  <c r="D32" i="8"/>
  <c r="D28" i="8"/>
  <c r="D26" i="8"/>
  <c r="D27" i="8"/>
  <c r="D30" i="8"/>
  <c r="D24" i="8"/>
  <c r="D22" i="8"/>
  <c r="D19" i="8"/>
  <c r="D23" i="8"/>
  <c r="D15" i="8"/>
  <c r="D34" i="8"/>
  <c r="D25" i="8"/>
  <c r="H15" i="8" s="1"/>
  <c r="B16" i="7" s="1"/>
  <c r="D21" i="8"/>
  <c r="D18" i="8"/>
  <c r="D11" i="8"/>
  <c r="H14" i="8" l="1"/>
  <c r="B15" i="7" s="1"/>
  <c r="D7" i="8" l="1"/>
  <c r="D17" i="8"/>
  <c r="H12" i="8" s="1"/>
  <c r="B8" i="7" s="1"/>
  <c r="D16" i="8"/>
  <c r="H13" i="8" s="1"/>
  <c r="B14" i="7" s="1"/>
  <c r="D14" i="8"/>
  <c r="D13" i="8"/>
  <c r="H9" i="8" s="1"/>
  <c r="B6" i="7" s="1"/>
  <c r="D12" i="8"/>
  <c r="H10" i="8" s="1"/>
  <c r="B7" i="7" s="1"/>
  <c r="D10" i="8"/>
  <c r="H11" i="8" s="1"/>
  <c r="B11" i="7" s="1"/>
  <c r="D9" i="8"/>
  <c r="H8" i="8" s="1"/>
  <c r="B10" i="7" s="1"/>
  <c r="D8" i="8"/>
  <c r="D6" i="8"/>
  <c r="H6" i="8" s="1"/>
  <c r="B4" i="7" s="1"/>
  <c r="B13" i="7"/>
  <c r="B12" i="7"/>
  <c r="H15" i="5"/>
  <c r="H14" i="5"/>
  <c r="H13" i="5"/>
  <c r="H12" i="5"/>
  <c r="H11" i="5"/>
  <c r="H10" i="5"/>
  <c r="H9" i="5"/>
  <c r="H8" i="5"/>
  <c r="H7" i="5"/>
  <c r="H6" i="5"/>
  <c r="D17" i="5"/>
  <c r="D15" i="5"/>
  <c r="D7" i="5"/>
  <c r="D14" i="5"/>
  <c r="D11" i="5"/>
  <c r="H7" i="8" l="1"/>
  <c r="B5" i="7" s="1"/>
  <c r="D18" i="5"/>
  <c r="D16" i="5"/>
  <c r="D13" i="5"/>
  <c r="D12" i="5"/>
  <c r="D10" i="5"/>
  <c r="D9" i="5"/>
  <c r="D8" i="5"/>
  <c r="D6" i="5"/>
  <c r="H12" i="4"/>
  <c r="H11" i="4"/>
  <c r="H10" i="4"/>
  <c r="H9" i="4"/>
  <c r="H8" i="4"/>
  <c r="H7" i="4"/>
  <c r="H6" i="4"/>
  <c r="D14" i="4"/>
  <c r="D11" i="4"/>
  <c r="D10" i="4"/>
  <c r="D9" i="4"/>
  <c r="D13" i="4"/>
  <c r="D12" i="4"/>
  <c r="D8" i="4"/>
  <c r="D7" i="4"/>
  <c r="D6" i="4"/>
  <c r="H12" i="3"/>
  <c r="H11" i="3"/>
  <c r="H10" i="3"/>
  <c r="H9" i="3"/>
  <c r="D9" i="3"/>
  <c r="D13" i="3"/>
  <c r="H8" i="3"/>
  <c r="H7" i="3"/>
  <c r="H6" i="3"/>
  <c r="D19" i="3"/>
  <c r="D18" i="3"/>
  <c r="D15" i="3"/>
  <c r="D14" i="3"/>
  <c r="D11" i="3"/>
  <c r="D7" i="3"/>
  <c r="D8" i="3"/>
  <c r="D10" i="3"/>
  <c r="D12" i="3"/>
  <c r="D16" i="3"/>
  <c r="D6" i="3" l="1"/>
  <c r="H13" i="2"/>
  <c r="H12" i="2"/>
  <c r="H11" i="2"/>
  <c r="H10" i="2"/>
  <c r="H9" i="2"/>
  <c r="H8" i="2"/>
  <c r="H7" i="2"/>
  <c r="H6" i="2"/>
  <c r="D23" i="2"/>
  <c r="D22" i="2"/>
  <c r="D17" i="2"/>
  <c r="D21" i="2"/>
  <c r="D19" i="2"/>
  <c r="D16" i="2"/>
  <c r="D15" i="2"/>
  <c r="D13" i="2"/>
  <c r="D12" i="2"/>
  <c r="D14" i="2"/>
  <c r="D18" i="2"/>
  <c r="D20" i="2"/>
  <c r="D11" i="2"/>
  <c r="D8" i="1"/>
  <c r="D7" i="1"/>
  <c r="D10" i="2"/>
  <c r="D9" i="2"/>
  <c r="D8" i="2"/>
  <c r="D7" i="2"/>
  <c r="D6" i="2"/>
  <c r="H14" i="1" l="1"/>
  <c r="H13" i="1"/>
  <c r="H12" i="1"/>
  <c r="H11" i="1"/>
  <c r="H10" i="1"/>
  <c r="H9" i="1"/>
  <c r="H7" i="1"/>
  <c r="D25" i="1"/>
  <c r="D14" i="1"/>
  <c r="D19" i="1"/>
  <c r="D17" i="1"/>
  <c r="D24" i="1"/>
  <c r="D23" i="1"/>
  <c r="D22" i="1"/>
  <c r="D21" i="1"/>
  <c r="D16" i="1"/>
  <c r="D13" i="1"/>
  <c r="D12" i="1"/>
  <c r="D11" i="1"/>
  <c r="D10" i="1"/>
  <c r="D9" i="1"/>
  <c r="D15" i="1"/>
  <c r="D18" i="1"/>
  <c r="D20" i="1"/>
  <c r="D6" i="1"/>
  <c r="H8" i="1" l="1"/>
  <c r="H6" i="1"/>
</calcChain>
</file>

<file path=xl/sharedStrings.xml><?xml version="1.0" encoding="utf-8"?>
<sst xmlns="http://schemas.openxmlformats.org/spreadsheetml/2006/main" count="504" uniqueCount="100">
  <si>
    <t>Pohár ČNS Modřice starší žáci dvojice</t>
  </si>
  <si>
    <t>Modřice B</t>
  </si>
  <si>
    <t>1. místo</t>
  </si>
  <si>
    <t>Modřice A</t>
  </si>
  <si>
    <t>2. místo</t>
  </si>
  <si>
    <t>3. místo</t>
  </si>
  <si>
    <t>4. místo</t>
  </si>
  <si>
    <t>Body</t>
  </si>
  <si>
    <t>Body do hodnocení</t>
  </si>
  <si>
    <t>Umístění</t>
  </si>
  <si>
    <t>KLUB</t>
  </si>
  <si>
    <t>CELKEM pro hodnocení 2022</t>
  </si>
  <si>
    <t>Modřice</t>
  </si>
  <si>
    <t>Karlovy Vary A</t>
  </si>
  <si>
    <t>Karlovy Vary</t>
  </si>
  <si>
    <t>Český Brod</t>
  </si>
  <si>
    <t>Žďár nad Sázavou A</t>
  </si>
  <si>
    <t>Holice A</t>
  </si>
  <si>
    <t>Peklo A</t>
  </si>
  <si>
    <t>Dolní Počernice A</t>
  </si>
  <si>
    <t>5. - 8. místo</t>
  </si>
  <si>
    <t>Dolní Počernice</t>
  </si>
  <si>
    <t>Šacung B</t>
  </si>
  <si>
    <t>Holice B</t>
  </si>
  <si>
    <t>Peklo C</t>
  </si>
  <si>
    <t>Strakonice</t>
  </si>
  <si>
    <t>Šacung A</t>
  </si>
  <si>
    <t>Peklo B</t>
  </si>
  <si>
    <t>Karlovy Vary B</t>
  </si>
  <si>
    <t>Modřice C</t>
  </si>
  <si>
    <t>9. - 16. místo</t>
  </si>
  <si>
    <t xml:space="preserve">17. - 32. místo </t>
  </si>
  <si>
    <t>Karlovy Vary D</t>
  </si>
  <si>
    <t>Holice C</t>
  </si>
  <si>
    <t>Žďár nad Sázavou B</t>
  </si>
  <si>
    <t>Karlovy Vary C</t>
  </si>
  <si>
    <t>Žďár nad Sázavou</t>
  </si>
  <si>
    <t>Holice</t>
  </si>
  <si>
    <t>Peklo</t>
  </si>
  <si>
    <t>Šacung</t>
  </si>
  <si>
    <t>BODY</t>
  </si>
  <si>
    <t>Pohár ČNS Modřice starší dorost dvojice</t>
  </si>
  <si>
    <t>Vsetín</t>
  </si>
  <si>
    <t>Radomyšl A</t>
  </si>
  <si>
    <t>Radomyšl B</t>
  </si>
  <si>
    <t>České Budějovice B</t>
  </si>
  <si>
    <t>České Budějovice A</t>
  </si>
  <si>
    <t>Modřice D</t>
  </si>
  <si>
    <t>Radomyšl C</t>
  </si>
  <si>
    <t xml:space="preserve">České Budějovice </t>
  </si>
  <si>
    <t xml:space="preserve">Modřice </t>
  </si>
  <si>
    <t xml:space="preserve">Holice </t>
  </si>
  <si>
    <t xml:space="preserve">Radomyšl </t>
  </si>
  <si>
    <t xml:space="preserve">Peklo </t>
  </si>
  <si>
    <t xml:space="preserve">Karlovy Vary </t>
  </si>
  <si>
    <t>Pohár ČNS Karlovy Vary mladší žáci dvojice</t>
  </si>
  <si>
    <t>Dolní Počernice B</t>
  </si>
  <si>
    <t>Zbečník MIX</t>
  </si>
  <si>
    <t>Dolní Počernice C</t>
  </si>
  <si>
    <t>Pohár ČNS Dolní Počernice mladší žáci trojice</t>
  </si>
  <si>
    <t>Pohár ČNS mladší žáci CELKOVÉ HODNOCENÍ ROKU 2022</t>
  </si>
  <si>
    <t>TÝM</t>
  </si>
  <si>
    <t>POČET BODŮ CELKEM</t>
  </si>
  <si>
    <t>Pohár ČNS Žďár nad Sázavou starší žáci trojice</t>
  </si>
  <si>
    <t>Pohár ČNS starší žáci CELKOVÉ HODNOCENÍ ROKU 2022</t>
  </si>
  <si>
    <t>Čakovice</t>
  </si>
  <si>
    <t>České Budějovice</t>
  </si>
  <si>
    <t>Český Brod A</t>
  </si>
  <si>
    <t>Strakonice A</t>
  </si>
  <si>
    <t>Vsetín A</t>
  </si>
  <si>
    <t>Modřice  C</t>
  </si>
  <si>
    <t>Modřice E</t>
  </si>
  <si>
    <t>Opočno A</t>
  </si>
  <si>
    <t>Český Brod B</t>
  </si>
  <si>
    <t>Český Brod C</t>
  </si>
  <si>
    <t>Peklo D</t>
  </si>
  <si>
    <t>Chabařovice A</t>
  </si>
  <si>
    <t>Chabařovice B</t>
  </si>
  <si>
    <t>Opočno B</t>
  </si>
  <si>
    <t>Strakonice B</t>
  </si>
  <si>
    <t>Vsetín B</t>
  </si>
  <si>
    <t>Strakonice C</t>
  </si>
  <si>
    <t>Vsetín D</t>
  </si>
  <si>
    <t>Vsetín C</t>
  </si>
  <si>
    <t>Opočno</t>
  </si>
  <si>
    <t>Chabařovice</t>
  </si>
  <si>
    <t>Modřice MČR mladší žáci jednotlivci</t>
  </si>
  <si>
    <t>Modřice MČR starší žáci jednotlivci</t>
  </si>
  <si>
    <t>17. - 24. místo</t>
  </si>
  <si>
    <t>Zbečník</t>
  </si>
  <si>
    <t>Radomyšl</t>
  </si>
  <si>
    <t>Hradecko</t>
  </si>
  <si>
    <t>Řeporyje B</t>
  </si>
  <si>
    <t>Žďár nad Sázavou C</t>
  </si>
  <si>
    <t>Řeporyje A</t>
  </si>
  <si>
    <t>Počernice</t>
  </si>
  <si>
    <t>Řeporyje</t>
  </si>
  <si>
    <t>Modřice MČR mladší žáci dvojice</t>
  </si>
  <si>
    <t xml:space="preserve">Žďár nad Sázavou </t>
  </si>
  <si>
    <t>Benešov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</si>
</sst>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2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0" fontId="3" fillId="0" borderId="0" xfId="0" applyFont="1"/>
    <xf numFmtId="1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1" fillId="2" borderId="1" xfId="0" applyFont="1" applyFill="1" applyBorder="1"/>
    <xf numFmtId="0" fontId="1" fillId="3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B04A7-6296-4C1E-87CC-382537CE17B5}">
  <sheetPr>
    <tabColor theme="4" tint="-0.249977111117893"/>
  </sheetPr>
  <dimension ref="A1:G17"/>
  <sheetViews>
    <sheetView tabSelected="1" workbookViewId="0">
      <selection activeCell="G12" sqref="G12"/>
    </sheetView>
  </sheetViews>
  <sheetFormatPr defaultRowHeight="14.5" x14ac:dyDescent="0.35"/>
  <cols>
    <col min="1" max="1" width="18.26953125" customWidth="1"/>
    <col min="2" max="2" width="21.08984375" customWidth="1"/>
  </cols>
  <sheetData>
    <row r="1" spans="1:7" ht="31" x14ac:dyDescent="0.7">
      <c r="A1" s="4" t="s">
        <v>60</v>
      </c>
      <c r="B1" s="4"/>
      <c r="C1" s="4"/>
      <c r="D1" s="4"/>
      <c r="E1" s="4"/>
      <c r="F1" s="4"/>
      <c r="G1" s="4"/>
    </row>
    <row r="3" spans="1:7" x14ac:dyDescent="0.35">
      <c r="A3" s="10" t="s">
        <v>61</v>
      </c>
      <c r="B3" s="10" t="s">
        <v>62</v>
      </c>
    </row>
    <row r="4" spans="1:7" x14ac:dyDescent="0.35">
      <c r="A4" s="11" t="s">
        <v>36</v>
      </c>
      <c r="B4" s="12">
        <f>KARVARY_MLZ_2!H7+DOLPOC_MLZ_3!H8+MCR_MLZ_1_ZDAR!H6+MCR_MLZ_2_KARVARY!H6+MCR_MLZ_3_KARVARY!H6</f>
        <v>279</v>
      </c>
    </row>
    <row r="5" spans="1:7" x14ac:dyDescent="0.35">
      <c r="A5" s="11" t="s">
        <v>38</v>
      </c>
      <c r="B5" s="12">
        <f>KARVARY_MLZ_2!H6+DOLPOC_MLZ_3!H7+MCR_MLZ_1_ZDAR!H7+MCR_MLZ_2_KARVARY!H11+MCR_MLZ_3_KARVARY!H8</f>
        <v>229</v>
      </c>
    </row>
    <row r="6" spans="1:7" x14ac:dyDescent="0.35">
      <c r="A6" s="11" t="s">
        <v>37</v>
      </c>
      <c r="B6" s="12">
        <f>DOLPOC_MLZ_3!H6+KARVARY_MLZ_2!H8+MCR_MLZ_1_ZDAR!H9+MCR_MLZ_2_KARVARY!H12+MCR_MLZ_3_KARVARY!H9</f>
        <v>215</v>
      </c>
    </row>
    <row r="7" spans="1:7" x14ac:dyDescent="0.35">
      <c r="A7" s="11" t="s">
        <v>14</v>
      </c>
      <c r="B7" s="12">
        <f>KARVARY_MLZ_2!H9+DOLPOC_MLZ_3!H11+MCR_MLZ_1_ZDAR!H11+MCR_MLZ_2_KARVARY!H7+MCR_MLZ_3_KARVARY!H7</f>
        <v>177</v>
      </c>
    </row>
    <row r="8" spans="1:7" x14ac:dyDescent="0.35">
      <c r="A8" s="11" t="s">
        <v>25</v>
      </c>
      <c r="B8" s="12">
        <f>KARVARY_MLZ_2!H12+DOLPOC_MLZ_3!H10+MCR_MLZ_1_ZDAR!H8+MCR_MLZ_2_KARVARY!H8+MCR_MLZ_3_KARVARY!H12</f>
        <v>125</v>
      </c>
    </row>
    <row r="9" spans="1:7" x14ac:dyDescent="0.35">
      <c r="A9" s="11" t="s">
        <v>21</v>
      </c>
      <c r="B9" s="12">
        <f>KARVARY_MLZ_2!H10+DOLPOC_MLZ_3!H9+MCR_MLZ_1_ZDAR!H12+MCR_MLZ_2_KARVARY!H10+MCR_MLZ_3_KARVARY!H10</f>
        <v>116</v>
      </c>
    </row>
    <row r="10" spans="1:7" x14ac:dyDescent="0.35">
      <c r="A10" s="11" t="s">
        <v>12</v>
      </c>
      <c r="B10" s="12">
        <f>KARVARY_MLZ_2!H11+DOLPOC_MLZ_3!H12+MCR_MLZ_1_ZDAR!H13+MCR_MLZ_2_KARVARY!H14+MCR_MLZ_3_KARVARY!H11</f>
        <v>53</v>
      </c>
    </row>
    <row r="11" spans="1:7" x14ac:dyDescent="0.35">
      <c r="A11" s="11" t="s">
        <v>89</v>
      </c>
      <c r="B11" s="12">
        <f>MCR_MLZ_1_ZDAR!H10+MCR_MLZ_2_KARVARY!H9</f>
        <v>45</v>
      </c>
    </row>
    <row r="12" spans="1:7" x14ac:dyDescent="0.35">
      <c r="A12" s="11" t="s">
        <v>15</v>
      </c>
      <c r="B12" s="12">
        <f>MCR_MLZ_1_ZDAR!H16+MCR_MLZ_2_KARVARY!H15+MCR_MLZ_3_KARVARY!H13</f>
        <v>18</v>
      </c>
    </row>
    <row r="13" spans="1:7" x14ac:dyDescent="0.35">
      <c r="A13" s="11" t="s">
        <v>96</v>
      </c>
      <c r="B13" s="12">
        <f>MCR_MLZ_1_ZDAR!H17+MCR_MLZ_2_KARVARY!H13</f>
        <v>12</v>
      </c>
    </row>
    <row r="14" spans="1:7" x14ac:dyDescent="0.35">
      <c r="A14" s="11" t="s">
        <v>42</v>
      </c>
      <c r="B14" s="12">
        <f>MCR_MLZ_2_KARVARY!H16+MCR_MLZ_3_KARVARY!H15</f>
        <v>10</v>
      </c>
    </row>
    <row r="15" spans="1:7" x14ac:dyDescent="0.35">
      <c r="A15" s="11" t="s">
        <v>90</v>
      </c>
      <c r="B15" s="12">
        <f>MCR_MLZ_1_ZDAR!H14</f>
        <v>8</v>
      </c>
    </row>
    <row r="16" spans="1:7" x14ac:dyDescent="0.35">
      <c r="A16" s="11" t="s">
        <v>91</v>
      </c>
      <c r="B16" s="12">
        <f>MCR_MLZ_1_ZDAR!H15</f>
        <v>7</v>
      </c>
    </row>
    <row r="17" spans="1:2" x14ac:dyDescent="0.35">
      <c r="A17" s="11" t="s">
        <v>99</v>
      </c>
      <c r="B17" s="12">
        <f>MCR_MLZ_3_KARVARY!H14</f>
        <v>7</v>
      </c>
    </row>
  </sheetData>
  <sortState xmlns:xlrd2="http://schemas.microsoft.com/office/spreadsheetml/2017/richdata2" ref="A4:B17">
    <sortCondition descending="1" ref="B4:B17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A7A24-E43B-45BD-890F-FC0168247936}">
  <dimension ref="A1:H25"/>
  <sheetViews>
    <sheetView workbookViewId="0">
      <selection activeCell="D16" sqref="D16"/>
    </sheetView>
  </sheetViews>
  <sheetFormatPr defaultRowHeight="14.5" x14ac:dyDescent="0.35"/>
  <cols>
    <col min="1" max="1" width="17.81640625" customWidth="1"/>
    <col min="2" max="2" width="12.453125" customWidth="1"/>
    <col min="4" max="4" width="17.90625" customWidth="1"/>
    <col min="7" max="7" width="26.36328125" customWidth="1"/>
  </cols>
  <sheetData>
    <row r="1" spans="1:8" ht="31" x14ac:dyDescent="0.7">
      <c r="A1" s="4" t="s">
        <v>97</v>
      </c>
      <c r="B1" s="4"/>
    </row>
    <row r="3" spans="1:8" x14ac:dyDescent="0.35">
      <c r="A3" s="5">
        <v>44723</v>
      </c>
    </row>
    <row r="4" spans="1:8" x14ac:dyDescent="0.35">
      <c r="A4" s="1"/>
    </row>
    <row r="5" spans="1:8" x14ac:dyDescent="0.35">
      <c r="A5" s="6" t="s">
        <v>10</v>
      </c>
      <c r="B5" s="7" t="s">
        <v>9</v>
      </c>
      <c r="C5" s="7" t="s">
        <v>7</v>
      </c>
      <c r="D5" s="7" t="s">
        <v>8</v>
      </c>
      <c r="E5" s="6"/>
      <c r="F5" s="6"/>
      <c r="G5" s="6" t="s">
        <v>11</v>
      </c>
      <c r="H5" s="8" t="s">
        <v>40</v>
      </c>
    </row>
    <row r="6" spans="1:8" x14ac:dyDescent="0.35">
      <c r="A6" s="3" t="s">
        <v>16</v>
      </c>
      <c r="B6" t="s">
        <v>2</v>
      </c>
      <c r="C6">
        <v>60</v>
      </c>
      <c r="D6">
        <f>CEILING(PRODUCT(C6*1),1)</f>
        <v>60</v>
      </c>
      <c r="G6" s="9" t="s">
        <v>98</v>
      </c>
      <c r="H6">
        <f>D6+D18</f>
        <v>64</v>
      </c>
    </row>
    <row r="7" spans="1:8" x14ac:dyDescent="0.35">
      <c r="A7" s="3" t="s">
        <v>28</v>
      </c>
      <c r="B7" t="s">
        <v>4</v>
      </c>
      <c r="C7">
        <v>48</v>
      </c>
      <c r="D7">
        <f t="shared" ref="D7:D10" si="0">CEILING(PRODUCT(C7*1),1)</f>
        <v>48</v>
      </c>
      <c r="G7" s="9" t="s">
        <v>14</v>
      </c>
      <c r="H7">
        <f>D7+D11+D21+D22</f>
        <v>60</v>
      </c>
    </row>
    <row r="8" spans="1:8" x14ac:dyDescent="0.35">
      <c r="A8" s="3" t="s">
        <v>25</v>
      </c>
      <c r="B8" t="s">
        <v>5</v>
      </c>
      <c r="C8">
        <v>42</v>
      </c>
      <c r="D8">
        <f t="shared" si="0"/>
        <v>42</v>
      </c>
      <c r="G8" s="9" t="s">
        <v>25</v>
      </c>
      <c r="H8">
        <f>D8</f>
        <v>42</v>
      </c>
    </row>
    <row r="9" spans="1:8" x14ac:dyDescent="0.35">
      <c r="A9" s="3" t="s">
        <v>89</v>
      </c>
      <c r="B9" t="s">
        <v>6</v>
      </c>
      <c r="C9">
        <v>30</v>
      </c>
      <c r="D9">
        <f t="shared" si="0"/>
        <v>30</v>
      </c>
      <c r="G9" s="9" t="s">
        <v>89</v>
      </c>
      <c r="H9">
        <f>D9</f>
        <v>30</v>
      </c>
    </row>
    <row r="10" spans="1:8" x14ac:dyDescent="0.35">
      <c r="A10" s="3" t="s">
        <v>18</v>
      </c>
      <c r="B10" t="s">
        <v>20</v>
      </c>
      <c r="C10">
        <v>15</v>
      </c>
      <c r="D10">
        <f t="shared" si="0"/>
        <v>15</v>
      </c>
      <c r="G10" s="9" t="s">
        <v>21</v>
      </c>
      <c r="H10">
        <f>D12+D15+D17</f>
        <v>22</v>
      </c>
    </row>
    <row r="11" spans="1:8" x14ac:dyDescent="0.35">
      <c r="A11" s="3" t="s">
        <v>13</v>
      </c>
      <c r="B11" t="s">
        <v>20</v>
      </c>
      <c r="C11">
        <v>15</v>
      </c>
      <c r="D11">
        <f>CEILING(PRODUCT(C11*0.5),1)</f>
        <v>8</v>
      </c>
      <c r="G11" s="9" t="s">
        <v>38</v>
      </c>
      <c r="H11">
        <f>D10+D20</f>
        <v>19</v>
      </c>
    </row>
    <row r="12" spans="1:8" x14ac:dyDescent="0.35">
      <c r="A12" s="3" t="s">
        <v>19</v>
      </c>
      <c r="B12" t="s">
        <v>20</v>
      </c>
      <c r="C12">
        <v>15</v>
      </c>
      <c r="D12">
        <f>CEILING(PRODUCT(C12*1),1)</f>
        <v>15</v>
      </c>
      <c r="G12" s="9" t="s">
        <v>37</v>
      </c>
      <c r="H12">
        <f>D13+D19</f>
        <v>19</v>
      </c>
    </row>
    <row r="13" spans="1:8" x14ac:dyDescent="0.35">
      <c r="A13" s="3" t="s">
        <v>17</v>
      </c>
      <c r="B13" t="s">
        <v>20</v>
      </c>
      <c r="C13">
        <v>15</v>
      </c>
      <c r="D13">
        <f>CEILING(PRODUCT(C13*1),1)</f>
        <v>15</v>
      </c>
      <c r="G13" s="9" t="s">
        <v>96</v>
      </c>
      <c r="H13">
        <f>D14</f>
        <v>7</v>
      </c>
    </row>
    <row r="14" spans="1:8" x14ac:dyDescent="0.35">
      <c r="A14" s="3" t="s">
        <v>96</v>
      </c>
      <c r="B14" t="s">
        <v>30</v>
      </c>
      <c r="C14">
        <v>7</v>
      </c>
      <c r="D14">
        <f>CEILING(PRODUCT(C14*1),1)</f>
        <v>7</v>
      </c>
      <c r="G14" s="9" t="s">
        <v>12</v>
      </c>
      <c r="H14">
        <f>D16</f>
        <v>7</v>
      </c>
    </row>
    <row r="15" spans="1:8" x14ac:dyDescent="0.35">
      <c r="A15" s="3" t="s">
        <v>56</v>
      </c>
      <c r="B15" t="s">
        <v>30</v>
      </c>
      <c r="C15">
        <v>7</v>
      </c>
      <c r="D15">
        <f>CEILING(PRODUCT(C15*0.5),1)</f>
        <v>4</v>
      </c>
      <c r="G15" s="9" t="s">
        <v>15</v>
      </c>
      <c r="H15">
        <f>D24+D25</f>
        <v>5</v>
      </c>
    </row>
    <row r="16" spans="1:8" x14ac:dyDescent="0.35">
      <c r="A16" s="3" t="s">
        <v>12</v>
      </c>
      <c r="B16" t="s">
        <v>30</v>
      </c>
      <c r="C16">
        <v>7</v>
      </c>
      <c r="D16">
        <f>CEILING(PRODUCT(C16*1),1)</f>
        <v>7</v>
      </c>
      <c r="G16" s="9" t="s">
        <v>42</v>
      </c>
      <c r="H16">
        <f>D23</f>
        <v>3</v>
      </c>
    </row>
    <row r="17" spans="1:7" x14ac:dyDescent="0.35">
      <c r="A17" s="3" t="s">
        <v>58</v>
      </c>
      <c r="B17" t="s">
        <v>30</v>
      </c>
      <c r="C17">
        <v>7</v>
      </c>
      <c r="D17">
        <f>CEILING(PRODUCT(C17*0.33),1)</f>
        <v>3</v>
      </c>
      <c r="G17" s="9"/>
    </row>
    <row r="18" spans="1:7" x14ac:dyDescent="0.35">
      <c r="A18" s="3" t="s">
        <v>34</v>
      </c>
      <c r="B18" t="s">
        <v>30</v>
      </c>
      <c r="C18">
        <v>7</v>
      </c>
      <c r="D18">
        <f>CEILING(PRODUCT(C18*0.5),1)</f>
        <v>4</v>
      </c>
      <c r="G18" s="9"/>
    </row>
    <row r="19" spans="1:7" x14ac:dyDescent="0.35">
      <c r="A19" s="3" t="s">
        <v>23</v>
      </c>
      <c r="B19" t="s">
        <v>30</v>
      </c>
      <c r="C19">
        <v>7</v>
      </c>
      <c r="D19">
        <f>CEILING(PRODUCT(C19*0.5),1)</f>
        <v>4</v>
      </c>
      <c r="G19" s="9"/>
    </row>
    <row r="20" spans="1:7" x14ac:dyDescent="0.35">
      <c r="A20" s="3" t="s">
        <v>27</v>
      </c>
      <c r="B20" t="s">
        <v>30</v>
      </c>
      <c r="C20">
        <v>7</v>
      </c>
      <c r="D20">
        <f t="shared" ref="D20:D24" si="1">CEILING(PRODUCT(C20*0.5),1)</f>
        <v>4</v>
      </c>
    </row>
    <row r="21" spans="1:7" x14ac:dyDescent="0.35">
      <c r="A21" s="3" t="s">
        <v>35</v>
      </c>
      <c r="B21" t="s">
        <v>30</v>
      </c>
      <c r="C21">
        <v>7</v>
      </c>
      <c r="D21">
        <f>CEILING(PRODUCT(C21*0.33),1)</f>
        <v>3</v>
      </c>
    </row>
    <row r="22" spans="1:7" x14ac:dyDescent="0.35">
      <c r="A22" s="3" t="s">
        <v>32</v>
      </c>
      <c r="B22" t="s">
        <v>88</v>
      </c>
      <c r="C22">
        <v>3</v>
      </c>
      <c r="D22">
        <f>CEILING(PRODUCT(C22*0.33),1)</f>
        <v>1</v>
      </c>
    </row>
    <row r="23" spans="1:7" x14ac:dyDescent="0.35">
      <c r="A23" s="3" t="s">
        <v>42</v>
      </c>
      <c r="B23" t="s">
        <v>88</v>
      </c>
      <c r="C23">
        <v>3</v>
      </c>
      <c r="D23">
        <f>CEILING(PRODUCT(C23*1),1)</f>
        <v>3</v>
      </c>
    </row>
    <row r="24" spans="1:7" x14ac:dyDescent="0.35">
      <c r="A24" s="3" t="s">
        <v>73</v>
      </c>
      <c r="B24" t="s">
        <v>88</v>
      </c>
      <c r="C24">
        <v>3</v>
      </c>
      <c r="D24">
        <f>CEILING(PRODUCT(C24*1),1)</f>
        <v>3</v>
      </c>
    </row>
    <row r="25" spans="1:7" x14ac:dyDescent="0.35">
      <c r="A25" s="3" t="s">
        <v>67</v>
      </c>
      <c r="B25" t="s">
        <v>88</v>
      </c>
      <c r="C25">
        <v>3</v>
      </c>
      <c r="D25">
        <f>CEILING(PRODUCT(C25*0.5),1)</f>
        <v>2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FC09A-8B2B-4EA9-B777-6E596433D84C}">
  <dimension ref="A1:H18"/>
  <sheetViews>
    <sheetView topLeftCell="A2" workbookViewId="0">
      <selection activeCell="D20" sqref="D20"/>
    </sheetView>
  </sheetViews>
  <sheetFormatPr defaultRowHeight="14.5" x14ac:dyDescent="0.35"/>
  <cols>
    <col min="1" max="1" width="17.81640625" customWidth="1"/>
    <col min="2" max="2" width="12.453125" customWidth="1"/>
    <col min="4" max="4" width="17.90625" customWidth="1"/>
    <col min="7" max="7" width="26.36328125" customWidth="1"/>
  </cols>
  <sheetData>
    <row r="1" spans="1:8" ht="31" x14ac:dyDescent="0.7">
      <c r="A1" s="4" t="s">
        <v>97</v>
      </c>
      <c r="B1" s="4"/>
    </row>
    <row r="3" spans="1:8" x14ac:dyDescent="0.35">
      <c r="A3" s="5">
        <v>44723</v>
      </c>
    </row>
    <row r="4" spans="1:8" x14ac:dyDescent="0.35">
      <c r="A4" s="1"/>
    </row>
    <row r="5" spans="1:8" x14ac:dyDescent="0.35">
      <c r="A5" s="6" t="s">
        <v>10</v>
      </c>
      <c r="B5" s="7" t="s">
        <v>9</v>
      </c>
      <c r="C5" s="7" t="s">
        <v>7</v>
      </c>
      <c r="D5" s="7" t="s">
        <v>8</v>
      </c>
      <c r="E5" s="6"/>
      <c r="F5" s="6"/>
      <c r="G5" s="6" t="s">
        <v>11</v>
      </c>
      <c r="H5" s="8" t="s">
        <v>40</v>
      </c>
    </row>
    <row r="6" spans="1:8" x14ac:dyDescent="0.35">
      <c r="A6" s="3" t="s">
        <v>98</v>
      </c>
      <c r="B6" t="s">
        <v>2</v>
      </c>
      <c r="C6">
        <v>60</v>
      </c>
      <c r="D6">
        <f>CEILING(PRODUCT(C6*1),1)</f>
        <v>60</v>
      </c>
      <c r="G6" s="9" t="s">
        <v>98</v>
      </c>
      <c r="H6">
        <f>D6</f>
        <v>60</v>
      </c>
    </row>
    <row r="7" spans="1:8" x14ac:dyDescent="0.35">
      <c r="A7" s="3" t="s">
        <v>13</v>
      </c>
      <c r="B7" t="s">
        <v>4</v>
      </c>
      <c r="C7">
        <v>48</v>
      </c>
      <c r="D7">
        <f t="shared" ref="D7:D10" si="0">CEILING(PRODUCT(C7*1),1)</f>
        <v>48</v>
      </c>
      <c r="G7" s="9" t="s">
        <v>14</v>
      </c>
      <c r="H7">
        <f>D7+D16</f>
        <v>52</v>
      </c>
    </row>
    <row r="8" spans="1:8" x14ac:dyDescent="0.35">
      <c r="A8" s="3" t="s">
        <v>38</v>
      </c>
      <c r="B8" t="s">
        <v>5</v>
      </c>
      <c r="C8">
        <v>42</v>
      </c>
      <c r="D8">
        <f t="shared" si="0"/>
        <v>42</v>
      </c>
      <c r="G8" s="9" t="s">
        <v>38</v>
      </c>
      <c r="H8">
        <f>D8</f>
        <v>42</v>
      </c>
    </row>
    <row r="9" spans="1:8" x14ac:dyDescent="0.35">
      <c r="A9" s="3" t="s">
        <v>17</v>
      </c>
      <c r="B9" t="s">
        <v>6</v>
      </c>
      <c r="C9">
        <v>30</v>
      </c>
      <c r="D9">
        <f t="shared" si="0"/>
        <v>30</v>
      </c>
      <c r="G9" s="9" t="s">
        <v>37</v>
      </c>
      <c r="H9">
        <f>D9+D18</f>
        <v>37</v>
      </c>
    </row>
    <row r="10" spans="1:8" x14ac:dyDescent="0.35">
      <c r="A10" s="3" t="s">
        <v>12</v>
      </c>
      <c r="B10" t="s">
        <v>20</v>
      </c>
      <c r="C10">
        <v>15</v>
      </c>
      <c r="D10">
        <f t="shared" si="0"/>
        <v>15</v>
      </c>
      <c r="G10" s="9" t="s">
        <v>21</v>
      </c>
      <c r="H10">
        <f>D11+D12</f>
        <v>23</v>
      </c>
    </row>
    <row r="11" spans="1:8" x14ac:dyDescent="0.35">
      <c r="A11" s="3" t="s">
        <v>19</v>
      </c>
      <c r="B11" t="s">
        <v>20</v>
      </c>
      <c r="C11">
        <v>15</v>
      </c>
      <c r="D11">
        <f>CEILING(PRODUCT(C11*1),1)</f>
        <v>15</v>
      </c>
      <c r="G11" s="9" t="s">
        <v>12</v>
      </c>
      <c r="H11">
        <f>D10</f>
        <v>15</v>
      </c>
    </row>
    <row r="12" spans="1:8" x14ac:dyDescent="0.35">
      <c r="A12" s="3" t="s">
        <v>56</v>
      </c>
      <c r="B12" t="s">
        <v>20</v>
      </c>
      <c r="C12">
        <v>15</v>
      </c>
      <c r="D12">
        <f>CEILING(PRODUCT(C12*0.5),1)</f>
        <v>8</v>
      </c>
      <c r="G12" s="9" t="s">
        <v>25</v>
      </c>
      <c r="H12">
        <f>D13</f>
        <v>15</v>
      </c>
    </row>
    <row r="13" spans="1:8" x14ac:dyDescent="0.35">
      <c r="A13" s="3" t="s">
        <v>25</v>
      </c>
      <c r="B13" t="s">
        <v>20</v>
      </c>
      <c r="C13">
        <v>15</v>
      </c>
      <c r="D13">
        <f>CEILING(PRODUCT(C13*1),1)</f>
        <v>15</v>
      </c>
      <c r="G13" s="9" t="s">
        <v>15</v>
      </c>
      <c r="H13">
        <f>D14</f>
        <v>7</v>
      </c>
    </row>
    <row r="14" spans="1:8" x14ac:dyDescent="0.35">
      <c r="A14" s="3" t="s">
        <v>15</v>
      </c>
      <c r="B14" t="s">
        <v>30</v>
      </c>
      <c r="C14">
        <v>7</v>
      </c>
      <c r="D14">
        <f>CEILING(PRODUCT(C14*1),1)</f>
        <v>7</v>
      </c>
      <c r="G14" s="9" t="s">
        <v>99</v>
      </c>
      <c r="H14">
        <f>D15</f>
        <v>7</v>
      </c>
    </row>
    <row r="15" spans="1:8" x14ac:dyDescent="0.35">
      <c r="A15" s="3" t="s">
        <v>99</v>
      </c>
      <c r="B15" t="s">
        <v>30</v>
      </c>
      <c r="C15">
        <v>7</v>
      </c>
      <c r="D15">
        <f>CEILING(PRODUCT(C15*1),1)</f>
        <v>7</v>
      </c>
      <c r="G15" s="9" t="s">
        <v>42</v>
      </c>
      <c r="H15">
        <f>D18</f>
        <v>7</v>
      </c>
    </row>
    <row r="16" spans="1:8" x14ac:dyDescent="0.35">
      <c r="A16" s="3" t="s">
        <v>28</v>
      </c>
      <c r="B16" t="s">
        <v>30</v>
      </c>
      <c r="C16">
        <v>7</v>
      </c>
      <c r="D16">
        <f>CEILING(PRODUCT(C16*0.5),1)</f>
        <v>4</v>
      </c>
      <c r="G16" s="9"/>
    </row>
    <row r="17" spans="1:7" x14ac:dyDescent="0.35">
      <c r="A17" s="3" t="s">
        <v>42</v>
      </c>
      <c r="B17" t="s">
        <v>30</v>
      </c>
      <c r="C17">
        <v>7</v>
      </c>
      <c r="D17">
        <f>CEILING(PRODUCT(C17*1),1)</f>
        <v>7</v>
      </c>
      <c r="G17" s="9"/>
    </row>
    <row r="18" spans="1:7" x14ac:dyDescent="0.35">
      <c r="A18" s="3" t="s">
        <v>23</v>
      </c>
      <c r="B18" t="s">
        <v>30</v>
      </c>
      <c r="C18">
        <v>7</v>
      </c>
      <c r="D18">
        <f>CEILING(PRODUCT(C18*1),1)</f>
        <v>7</v>
      </c>
      <c r="G18" s="9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B998A-2D17-4E22-8B11-4212F4C3B0BF}">
  <sheetPr>
    <tabColor theme="9" tint="0.39997558519241921"/>
  </sheetPr>
  <dimension ref="A1:G16"/>
  <sheetViews>
    <sheetView workbookViewId="0">
      <selection activeCell="F11" sqref="F11"/>
    </sheetView>
  </sheetViews>
  <sheetFormatPr defaultRowHeight="14.5" x14ac:dyDescent="0.35"/>
  <cols>
    <col min="1" max="1" width="18.26953125" customWidth="1"/>
    <col min="2" max="2" width="21.08984375" customWidth="1"/>
  </cols>
  <sheetData>
    <row r="1" spans="1:7" ht="31" x14ac:dyDescent="0.7">
      <c r="A1" s="4" t="s">
        <v>64</v>
      </c>
      <c r="B1" s="4"/>
      <c r="C1" s="4"/>
      <c r="D1" s="4"/>
      <c r="E1" s="4"/>
      <c r="F1" s="4"/>
      <c r="G1" s="4"/>
    </row>
    <row r="3" spans="1:7" x14ac:dyDescent="0.35">
      <c r="A3" s="10" t="s">
        <v>61</v>
      </c>
      <c r="B3" s="10" t="s">
        <v>62</v>
      </c>
    </row>
    <row r="4" spans="1:7" x14ac:dyDescent="0.35">
      <c r="A4" s="11" t="s">
        <v>12</v>
      </c>
      <c r="B4" s="13">
        <f>MOD_STZ_2!H6+ZDAR_STZ_3!H6+MCR_STZ_1_MODRICE!H6</f>
        <v>245</v>
      </c>
    </row>
    <row r="5" spans="1:7" x14ac:dyDescent="0.35">
      <c r="A5" s="11" t="s">
        <v>15</v>
      </c>
      <c r="B5" s="13">
        <f>MOD_STZ_2!H8+ZDAR_STZ_3!H7+MCR_STZ_1_MODRICE!H7</f>
        <v>127</v>
      </c>
    </row>
    <row r="6" spans="1:7" x14ac:dyDescent="0.35">
      <c r="A6" s="11" t="s">
        <v>14</v>
      </c>
      <c r="B6" s="13">
        <f>ZDAR_STZ_3!H8+MOD_STZ_2!H7+MCR_STZ_1_MODRICE!H9</f>
        <v>110</v>
      </c>
    </row>
    <row r="7" spans="1:7" x14ac:dyDescent="0.35">
      <c r="A7" s="11" t="s">
        <v>37</v>
      </c>
      <c r="B7" s="13">
        <f>MOD_STZ_2!H10+ZDAR_STZ_3!H11+MCR_STZ_1_MODRICE!H10</f>
        <v>57</v>
      </c>
    </row>
    <row r="8" spans="1:7" x14ac:dyDescent="0.35">
      <c r="A8" s="11" t="s">
        <v>38</v>
      </c>
      <c r="B8" s="13">
        <f>MOD_STZ_2!H11+ZDAR_STZ_3!H10+MCR_STZ_1_MODRICE!H12</f>
        <v>52</v>
      </c>
    </row>
    <row r="9" spans="1:7" x14ac:dyDescent="0.35">
      <c r="A9" s="11" t="s">
        <v>36</v>
      </c>
      <c r="B9" s="13">
        <f>MOD_STZ_2!H9+ZDAR_STZ_3!H9</f>
        <v>47</v>
      </c>
    </row>
    <row r="10" spans="1:7" x14ac:dyDescent="0.35">
      <c r="A10" s="11" t="s">
        <v>66</v>
      </c>
      <c r="B10" s="13">
        <f>ZDAR_STZ_3!H13+MCR_STZ_1_MODRICE!H8</f>
        <v>39</v>
      </c>
    </row>
    <row r="11" spans="1:7" x14ac:dyDescent="0.35">
      <c r="A11" s="11" t="s">
        <v>25</v>
      </c>
      <c r="B11" s="13">
        <f>MOD_STZ_2!H14+ZDAR_STZ_3!H14+MCR_STZ_1_MODRICE!H11</f>
        <v>31</v>
      </c>
    </row>
    <row r="12" spans="1:7" x14ac:dyDescent="0.35">
      <c r="A12" s="11" t="s">
        <v>39</v>
      </c>
      <c r="B12" s="13">
        <f>MOD_STZ_2!H13+ZDAR_STZ_3!H15</f>
        <v>18</v>
      </c>
    </row>
    <row r="13" spans="1:7" x14ac:dyDescent="0.35">
      <c r="A13" s="11" t="s">
        <v>21</v>
      </c>
      <c r="B13" s="13">
        <f>MOD_STZ_2!H12</f>
        <v>15</v>
      </c>
    </row>
    <row r="14" spans="1:7" x14ac:dyDescent="0.35">
      <c r="A14" s="11" t="s">
        <v>42</v>
      </c>
      <c r="B14" s="13">
        <f>MCR_STZ_1_MODRICE!H13</f>
        <v>10</v>
      </c>
    </row>
    <row r="15" spans="1:7" x14ac:dyDescent="0.35">
      <c r="A15" s="11" t="s">
        <v>84</v>
      </c>
      <c r="B15" s="13">
        <f>MCR_STZ_1_MODRICE!H14</f>
        <v>9</v>
      </c>
    </row>
    <row r="16" spans="1:7" x14ac:dyDescent="0.35">
      <c r="A16" s="11" t="s">
        <v>85</v>
      </c>
      <c r="B16" s="13">
        <f>MCR_STZ_1_MODRICE!H15</f>
        <v>5</v>
      </c>
    </row>
  </sheetData>
  <sortState xmlns:xlrd2="http://schemas.microsoft.com/office/spreadsheetml/2017/richdata2" ref="A4:B16">
    <sortCondition descending="1" ref="B4:B16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96DC3-CBF2-4CCC-8A3D-86B982345949}">
  <dimension ref="A1:H25"/>
  <sheetViews>
    <sheetView topLeftCell="A13" workbookViewId="0">
      <selection activeCell="H13" sqref="H13"/>
    </sheetView>
  </sheetViews>
  <sheetFormatPr defaultRowHeight="14.5" x14ac:dyDescent="0.35"/>
  <cols>
    <col min="1" max="1" width="17.90625" customWidth="1"/>
    <col min="2" max="2" width="12.81640625" customWidth="1"/>
    <col min="4" max="4" width="17.54296875" customWidth="1"/>
    <col min="7" max="7" width="24.453125" customWidth="1"/>
  </cols>
  <sheetData>
    <row r="1" spans="1:8" ht="31" x14ac:dyDescent="0.7">
      <c r="A1" s="4" t="s">
        <v>0</v>
      </c>
      <c r="B1" s="4"/>
    </row>
    <row r="3" spans="1:8" x14ac:dyDescent="0.35">
      <c r="A3" s="5">
        <v>44625</v>
      </c>
    </row>
    <row r="4" spans="1:8" x14ac:dyDescent="0.35">
      <c r="A4" s="1"/>
    </row>
    <row r="5" spans="1:8" x14ac:dyDescent="0.35">
      <c r="A5" s="6" t="s">
        <v>10</v>
      </c>
      <c r="B5" s="7" t="s">
        <v>9</v>
      </c>
      <c r="C5" s="7" t="s">
        <v>7</v>
      </c>
      <c r="D5" s="7" t="s">
        <v>8</v>
      </c>
      <c r="E5" s="6"/>
      <c r="F5" s="6"/>
      <c r="G5" s="6" t="s">
        <v>11</v>
      </c>
      <c r="H5" s="8" t="s">
        <v>40</v>
      </c>
    </row>
    <row r="6" spans="1:8" x14ac:dyDescent="0.35">
      <c r="A6" s="3" t="s">
        <v>1</v>
      </c>
      <c r="B6" t="s">
        <v>2</v>
      </c>
      <c r="C6">
        <v>60</v>
      </c>
      <c r="D6">
        <f>CEILING(PRODUCT(C6*1),1)</f>
        <v>60</v>
      </c>
      <c r="G6" s="2" t="s">
        <v>12</v>
      </c>
      <c r="H6">
        <f>D6+D7</f>
        <v>84</v>
      </c>
    </row>
    <row r="7" spans="1:8" x14ac:dyDescent="0.35">
      <c r="A7" s="3" t="s">
        <v>3</v>
      </c>
      <c r="B7" t="s">
        <v>4</v>
      </c>
      <c r="C7">
        <v>48</v>
      </c>
      <c r="D7">
        <f>CEILING(PRODUCT(C7*0.5),1)</f>
        <v>24</v>
      </c>
      <c r="G7" s="2" t="s">
        <v>14</v>
      </c>
      <c r="H7">
        <f>D8+D20+D25+D22</f>
        <v>48</v>
      </c>
    </row>
    <row r="8" spans="1:8" x14ac:dyDescent="0.35">
      <c r="A8" s="3" t="s">
        <v>13</v>
      </c>
      <c r="B8" t="s">
        <v>5</v>
      </c>
      <c r="C8">
        <v>42</v>
      </c>
      <c r="D8">
        <f>CEILING(PRODUCT(C8*1),1)</f>
        <v>42</v>
      </c>
      <c r="G8" s="2" t="s">
        <v>15</v>
      </c>
      <c r="H8">
        <f>D9</f>
        <v>30</v>
      </c>
    </row>
    <row r="9" spans="1:8" x14ac:dyDescent="0.35">
      <c r="A9" s="3" t="s">
        <v>15</v>
      </c>
      <c r="B9" t="s">
        <v>6</v>
      </c>
      <c r="C9">
        <v>30</v>
      </c>
      <c r="D9">
        <f>CEILING(PRODUCT(C9*1),1)</f>
        <v>30</v>
      </c>
      <c r="G9" s="2" t="s">
        <v>36</v>
      </c>
      <c r="H9">
        <f>D10+D24</f>
        <v>17</v>
      </c>
    </row>
    <row r="10" spans="1:8" x14ac:dyDescent="0.35">
      <c r="A10" s="3" t="s">
        <v>16</v>
      </c>
      <c r="B10" t="s">
        <v>20</v>
      </c>
      <c r="C10">
        <v>15</v>
      </c>
      <c r="D10">
        <f>CEILING(PRODUCT(C10*1),1)</f>
        <v>15</v>
      </c>
      <c r="G10" s="2" t="s">
        <v>37</v>
      </c>
      <c r="H10">
        <f>D11+D15+D23</f>
        <v>20</v>
      </c>
    </row>
    <row r="11" spans="1:8" x14ac:dyDescent="0.35">
      <c r="A11" s="3" t="s">
        <v>17</v>
      </c>
      <c r="B11" t="s">
        <v>20</v>
      </c>
      <c r="C11">
        <v>15</v>
      </c>
      <c r="D11">
        <f>CEILING(PRODUCT(C11*1),1)</f>
        <v>15</v>
      </c>
      <c r="G11" s="2" t="s">
        <v>38</v>
      </c>
      <c r="H11">
        <f>D12+D19+D17</f>
        <v>22</v>
      </c>
    </row>
    <row r="12" spans="1:8" x14ac:dyDescent="0.35">
      <c r="A12" s="3" t="s">
        <v>18</v>
      </c>
      <c r="B12" t="s">
        <v>20</v>
      </c>
      <c r="C12">
        <v>15</v>
      </c>
      <c r="D12">
        <f>CEILING(PRODUCT(C12*1),1)</f>
        <v>15</v>
      </c>
      <c r="G12" s="2" t="s">
        <v>21</v>
      </c>
      <c r="H12">
        <f>D13</f>
        <v>15</v>
      </c>
    </row>
    <row r="13" spans="1:8" x14ac:dyDescent="0.35">
      <c r="A13" s="3" t="s">
        <v>21</v>
      </c>
      <c r="B13" t="s">
        <v>20</v>
      </c>
      <c r="C13">
        <v>15</v>
      </c>
      <c r="D13">
        <f t="shared" ref="D13" si="0">CEILING(PRODUCT(C13*1),1)</f>
        <v>15</v>
      </c>
      <c r="G13" s="2" t="s">
        <v>39</v>
      </c>
      <c r="H13">
        <f>D14+D18</f>
        <v>11</v>
      </c>
    </row>
    <row r="14" spans="1:8" x14ac:dyDescent="0.35">
      <c r="A14" s="3" t="s">
        <v>22</v>
      </c>
      <c r="B14" t="s">
        <v>30</v>
      </c>
      <c r="C14">
        <v>7</v>
      </c>
      <c r="D14">
        <f>CEILING(PRODUCT(C14*1),1)</f>
        <v>7</v>
      </c>
      <c r="G14" s="2" t="s">
        <v>25</v>
      </c>
      <c r="H14">
        <f>D16</f>
        <v>7</v>
      </c>
    </row>
    <row r="15" spans="1:8" x14ac:dyDescent="0.35">
      <c r="A15" s="3" t="s">
        <v>23</v>
      </c>
      <c r="B15" t="s">
        <v>30</v>
      </c>
      <c r="C15">
        <v>7</v>
      </c>
      <c r="D15">
        <f t="shared" ref="D15:D20" si="1">CEILING(PRODUCT(C15*0.5),1)</f>
        <v>4</v>
      </c>
      <c r="G15" s="2"/>
    </row>
    <row r="16" spans="1:8" x14ac:dyDescent="0.35">
      <c r="A16" s="3" t="s">
        <v>25</v>
      </c>
      <c r="B16" t="s">
        <v>30</v>
      </c>
      <c r="C16">
        <v>7</v>
      </c>
      <c r="D16">
        <f>CEILING(PRODUCT(C16*1),1)</f>
        <v>7</v>
      </c>
      <c r="G16" s="2"/>
    </row>
    <row r="17" spans="1:4" x14ac:dyDescent="0.35">
      <c r="A17" s="3" t="s">
        <v>24</v>
      </c>
      <c r="B17" t="s">
        <v>30</v>
      </c>
      <c r="C17">
        <v>7</v>
      </c>
      <c r="D17">
        <f>CEILING(PRODUCT(C17*0.5),1)</f>
        <v>4</v>
      </c>
    </row>
    <row r="18" spans="1:4" x14ac:dyDescent="0.35">
      <c r="A18" s="3" t="s">
        <v>26</v>
      </c>
      <c r="B18" t="s">
        <v>30</v>
      </c>
      <c r="C18">
        <v>7</v>
      </c>
      <c r="D18">
        <f t="shared" si="1"/>
        <v>4</v>
      </c>
    </row>
    <row r="19" spans="1:4" x14ac:dyDescent="0.35">
      <c r="A19" s="3" t="s">
        <v>27</v>
      </c>
      <c r="B19" t="s">
        <v>30</v>
      </c>
      <c r="C19">
        <v>7</v>
      </c>
      <c r="D19">
        <f>CEILING(PRODUCT(C19*0.33),1)</f>
        <v>3</v>
      </c>
    </row>
    <row r="20" spans="1:4" x14ac:dyDescent="0.35">
      <c r="A20" s="3" t="s">
        <v>28</v>
      </c>
      <c r="B20" t="s">
        <v>30</v>
      </c>
      <c r="C20">
        <v>7</v>
      </c>
      <c r="D20">
        <f t="shared" si="1"/>
        <v>4</v>
      </c>
    </row>
    <row r="21" spans="1:4" x14ac:dyDescent="0.35">
      <c r="A21" s="3" t="s">
        <v>29</v>
      </c>
      <c r="B21" t="s">
        <v>30</v>
      </c>
      <c r="C21">
        <v>7</v>
      </c>
      <c r="D21">
        <f>CEILING(PRODUCT(C21*0.33),1)</f>
        <v>3</v>
      </c>
    </row>
    <row r="22" spans="1:4" x14ac:dyDescent="0.35">
      <c r="A22" s="3" t="s">
        <v>32</v>
      </c>
      <c r="B22" t="s">
        <v>31</v>
      </c>
      <c r="C22">
        <v>3</v>
      </c>
      <c r="D22">
        <f>CEILING(PRODUCT(C22*0.33),1)</f>
        <v>1</v>
      </c>
    </row>
    <row r="23" spans="1:4" x14ac:dyDescent="0.35">
      <c r="A23" s="3" t="s">
        <v>33</v>
      </c>
      <c r="B23" t="s">
        <v>31</v>
      </c>
      <c r="C23">
        <v>3</v>
      </c>
      <c r="D23">
        <f>CEILING(PRODUCT(C23*0.33),1)</f>
        <v>1</v>
      </c>
    </row>
    <row r="24" spans="1:4" x14ac:dyDescent="0.35">
      <c r="A24" s="3" t="s">
        <v>34</v>
      </c>
      <c r="B24" t="s">
        <v>31</v>
      </c>
      <c r="C24">
        <v>3</v>
      </c>
      <c r="D24">
        <f>CEILING(PRODUCT(C24*0.5),1)</f>
        <v>2</v>
      </c>
    </row>
    <row r="25" spans="1:4" x14ac:dyDescent="0.35">
      <c r="A25" s="3" t="s">
        <v>35</v>
      </c>
      <c r="B25" t="s">
        <v>31</v>
      </c>
      <c r="C25">
        <v>3</v>
      </c>
      <c r="D25">
        <f>CEILING(PRODUCT(C25*0.25),1)</f>
        <v>1</v>
      </c>
    </row>
  </sheetData>
  <phoneticPr fontId="2" type="noConversion"/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9F011-16CF-4F35-B24B-81C6C4298355}">
  <dimension ref="A1:H25"/>
  <sheetViews>
    <sheetView topLeftCell="A10" workbookViewId="0">
      <selection activeCell="B22" sqref="B22:D23"/>
    </sheetView>
  </sheetViews>
  <sheetFormatPr defaultRowHeight="14.5" x14ac:dyDescent="0.35"/>
  <cols>
    <col min="1" max="1" width="18.1796875" customWidth="1"/>
    <col min="2" max="2" width="12.54296875" customWidth="1"/>
    <col min="4" max="4" width="18.54296875" customWidth="1"/>
    <col min="7" max="7" width="24.6328125" customWidth="1"/>
  </cols>
  <sheetData>
    <row r="1" spans="1:8" ht="31" x14ac:dyDescent="0.7">
      <c r="A1" s="4" t="s">
        <v>41</v>
      </c>
      <c r="B1" s="4"/>
    </row>
    <row r="3" spans="1:8" x14ac:dyDescent="0.35">
      <c r="A3" s="5">
        <v>44632</v>
      </c>
    </row>
    <row r="4" spans="1:8" x14ac:dyDescent="0.35">
      <c r="A4" s="1"/>
    </row>
    <row r="5" spans="1:8" x14ac:dyDescent="0.35">
      <c r="A5" s="6" t="s">
        <v>10</v>
      </c>
      <c r="B5" s="7" t="s">
        <v>9</v>
      </c>
      <c r="C5" s="7" t="s">
        <v>7</v>
      </c>
      <c r="D5" s="7" t="s">
        <v>8</v>
      </c>
      <c r="E5" s="6"/>
      <c r="F5" s="6"/>
      <c r="G5" s="6" t="s">
        <v>11</v>
      </c>
      <c r="H5" s="8" t="s">
        <v>40</v>
      </c>
    </row>
    <row r="6" spans="1:8" x14ac:dyDescent="0.35">
      <c r="A6" s="3" t="s">
        <v>42</v>
      </c>
      <c r="B6" t="s">
        <v>2</v>
      </c>
      <c r="C6">
        <v>60</v>
      </c>
      <c r="D6">
        <f>C6</f>
        <v>60</v>
      </c>
      <c r="G6" s="9" t="s">
        <v>42</v>
      </c>
      <c r="H6">
        <f>D6</f>
        <v>60</v>
      </c>
    </row>
    <row r="7" spans="1:8" x14ac:dyDescent="0.35">
      <c r="A7" s="3" t="s">
        <v>46</v>
      </c>
      <c r="B7" t="s">
        <v>4</v>
      </c>
      <c r="C7">
        <v>48</v>
      </c>
      <c r="D7">
        <f>C7</f>
        <v>48</v>
      </c>
      <c r="G7" s="9" t="s">
        <v>49</v>
      </c>
      <c r="H7">
        <f>D7+D20</f>
        <v>52</v>
      </c>
    </row>
    <row r="8" spans="1:8" x14ac:dyDescent="0.35">
      <c r="A8" s="3" t="s">
        <v>3</v>
      </c>
      <c r="B8" t="s">
        <v>5</v>
      </c>
      <c r="C8">
        <v>42</v>
      </c>
      <c r="D8">
        <f>C8</f>
        <v>42</v>
      </c>
      <c r="G8" s="9" t="s">
        <v>50</v>
      </c>
      <c r="H8">
        <f>D8+D13+D21+D11</f>
        <v>57</v>
      </c>
    </row>
    <row r="9" spans="1:8" x14ac:dyDescent="0.35">
      <c r="A9" s="3" t="s">
        <v>17</v>
      </c>
      <c r="B9" t="s">
        <v>6</v>
      </c>
      <c r="C9">
        <v>30</v>
      </c>
      <c r="D9">
        <f>C9</f>
        <v>30</v>
      </c>
      <c r="G9" s="9" t="s">
        <v>51</v>
      </c>
      <c r="H9">
        <f>D9+D14</f>
        <v>34</v>
      </c>
    </row>
    <row r="10" spans="1:8" x14ac:dyDescent="0.35">
      <c r="A10" s="3" t="s">
        <v>43</v>
      </c>
      <c r="B10" t="s">
        <v>20</v>
      </c>
      <c r="C10">
        <v>15</v>
      </c>
      <c r="D10">
        <f>C10</f>
        <v>15</v>
      </c>
      <c r="G10" s="9" t="s">
        <v>52</v>
      </c>
      <c r="H10">
        <f>D10+D12+D23</f>
        <v>24</v>
      </c>
    </row>
    <row r="11" spans="1:8" x14ac:dyDescent="0.35">
      <c r="A11" s="3" t="s">
        <v>29</v>
      </c>
      <c r="B11" t="s">
        <v>20</v>
      </c>
      <c r="C11">
        <v>15</v>
      </c>
      <c r="D11">
        <f>CEILING(PRODUCT(C11*0.5),1)</f>
        <v>8</v>
      </c>
      <c r="G11" s="9" t="s">
        <v>53</v>
      </c>
      <c r="H11">
        <f>D15+D17+D22</f>
        <v>12</v>
      </c>
    </row>
    <row r="12" spans="1:8" x14ac:dyDescent="0.35">
      <c r="A12" s="3" t="s">
        <v>44</v>
      </c>
      <c r="B12" t="s">
        <v>20</v>
      </c>
      <c r="C12">
        <v>15</v>
      </c>
      <c r="D12">
        <f t="shared" ref="D12:D20" si="0">CEILING(PRODUCT(C12*0.5),1)</f>
        <v>8</v>
      </c>
      <c r="G12" s="9" t="s">
        <v>54</v>
      </c>
      <c r="H12">
        <f>D16+D18</f>
        <v>11</v>
      </c>
    </row>
    <row r="13" spans="1:8" x14ac:dyDescent="0.35">
      <c r="A13" s="3" t="s">
        <v>1</v>
      </c>
      <c r="B13" t="s">
        <v>20</v>
      </c>
      <c r="C13">
        <v>15</v>
      </c>
      <c r="D13">
        <f>CEILING(PRODUCT(C13*0.33),1)</f>
        <v>5</v>
      </c>
      <c r="G13" s="9" t="s">
        <v>36</v>
      </c>
      <c r="H13">
        <f>D19</f>
        <v>7</v>
      </c>
    </row>
    <row r="14" spans="1:8" x14ac:dyDescent="0.35">
      <c r="A14" s="3" t="s">
        <v>23</v>
      </c>
      <c r="B14" t="s">
        <v>30</v>
      </c>
      <c r="C14">
        <v>7</v>
      </c>
      <c r="D14">
        <f t="shared" si="0"/>
        <v>4</v>
      </c>
      <c r="G14" s="3"/>
    </row>
    <row r="15" spans="1:8" x14ac:dyDescent="0.35">
      <c r="A15" s="3" t="s">
        <v>18</v>
      </c>
      <c r="B15" t="s">
        <v>30</v>
      </c>
      <c r="C15">
        <v>7</v>
      </c>
      <c r="D15">
        <f>C15</f>
        <v>7</v>
      </c>
      <c r="G15" s="3"/>
    </row>
    <row r="16" spans="1:8" x14ac:dyDescent="0.35">
      <c r="A16" s="3" t="s">
        <v>13</v>
      </c>
      <c r="B16" t="s">
        <v>30</v>
      </c>
      <c r="C16">
        <v>7</v>
      </c>
      <c r="D16">
        <f>C16</f>
        <v>7</v>
      </c>
      <c r="G16" s="3"/>
    </row>
    <row r="17" spans="1:4" x14ac:dyDescent="0.35">
      <c r="A17" s="3" t="s">
        <v>27</v>
      </c>
      <c r="B17" t="s">
        <v>30</v>
      </c>
      <c r="C17">
        <v>7</v>
      </c>
      <c r="D17">
        <f t="shared" si="0"/>
        <v>4</v>
      </c>
    </row>
    <row r="18" spans="1:4" x14ac:dyDescent="0.35">
      <c r="A18" s="3" t="s">
        <v>28</v>
      </c>
      <c r="B18" t="s">
        <v>30</v>
      </c>
      <c r="C18">
        <v>7</v>
      </c>
      <c r="D18">
        <f t="shared" si="0"/>
        <v>4</v>
      </c>
    </row>
    <row r="19" spans="1:4" x14ac:dyDescent="0.35">
      <c r="A19" s="3" t="s">
        <v>36</v>
      </c>
      <c r="B19" t="s">
        <v>30</v>
      </c>
      <c r="C19">
        <v>7</v>
      </c>
      <c r="D19">
        <f>C19</f>
        <v>7</v>
      </c>
    </row>
    <row r="20" spans="1:4" x14ac:dyDescent="0.35">
      <c r="A20" s="3" t="s">
        <v>45</v>
      </c>
      <c r="B20" t="s">
        <v>30</v>
      </c>
      <c r="C20">
        <v>7</v>
      </c>
      <c r="D20">
        <f t="shared" si="0"/>
        <v>4</v>
      </c>
    </row>
    <row r="21" spans="1:4" x14ac:dyDescent="0.35">
      <c r="A21" s="3" t="s">
        <v>47</v>
      </c>
      <c r="B21" t="s">
        <v>30</v>
      </c>
      <c r="C21">
        <v>7</v>
      </c>
      <c r="D21">
        <f>CEILING(PRODUCT(C21*0.25),1)</f>
        <v>2</v>
      </c>
    </row>
    <row r="22" spans="1:4" x14ac:dyDescent="0.35">
      <c r="A22" s="3" t="s">
        <v>24</v>
      </c>
      <c r="B22" t="s">
        <v>31</v>
      </c>
      <c r="C22">
        <v>3</v>
      </c>
      <c r="D22">
        <f>CEILING(PRODUCT(C22*0.33),1)</f>
        <v>1</v>
      </c>
    </row>
    <row r="23" spans="1:4" x14ac:dyDescent="0.35">
      <c r="A23" s="3" t="s">
        <v>48</v>
      </c>
      <c r="B23" t="s">
        <v>31</v>
      </c>
      <c r="C23">
        <v>3</v>
      </c>
      <c r="D23">
        <f>CEILING(PRODUCT(C23*0.33),1)</f>
        <v>1</v>
      </c>
    </row>
    <row r="24" spans="1:4" x14ac:dyDescent="0.35">
      <c r="A24" s="3"/>
    </row>
    <row r="25" spans="1:4" x14ac:dyDescent="0.35">
      <c r="A25" s="3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C0808-2517-4756-AA00-0FAE76E0941F}">
  <dimension ref="A1:H25"/>
  <sheetViews>
    <sheetView topLeftCell="A4" workbookViewId="0">
      <selection activeCell="D18" sqref="D18"/>
    </sheetView>
  </sheetViews>
  <sheetFormatPr defaultRowHeight="14.5" x14ac:dyDescent="0.35"/>
  <cols>
    <col min="1" max="1" width="17.81640625" customWidth="1"/>
    <col min="2" max="2" width="12.453125" customWidth="1"/>
    <col min="4" max="4" width="17.90625" customWidth="1"/>
    <col min="7" max="7" width="26.36328125" customWidth="1"/>
  </cols>
  <sheetData>
    <row r="1" spans="1:8" ht="31" x14ac:dyDescent="0.7">
      <c r="A1" s="4" t="s">
        <v>55</v>
      </c>
      <c r="B1" s="4"/>
    </row>
    <row r="3" spans="1:8" x14ac:dyDescent="0.35">
      <c r="A3" s="5">
        <v>44639</v>
      </c>
    </row>
    <row r="4" spans="1:8" x14ac:dyDescent="0.35">
      <c r="A4" s="1"/>
    </row>
    <row r="5" spans="1:8" x14ac:dyDescent="0.35">
      <c r="A5" s="6" t="s">
        <v>10</v>
      </c>
      <c r="B5" s="7" t="s">
        <v>9</v>
      </c>
      <c r="C5" s="7" t="s">
        <v>7</v>
      </c>
      <c r="D5" s="7" t="s">
        <v>8</v>
      </c>
      <c r="E5" s="6"/>
      <c r="F5" s="6"/>
      <c r="G5" s="6" t="s">
        <v>11</v>
      </c>
      <c r="H5" s="8" t="s">
        <v>40</v>
      </c>
    </row>
    <row r="6" spans="1:8" x14ac:dyDescent="0.35">
      <c r="A6" s="3" t="s">
        <v>18</v>
      </c>
      <c r="B6" t="s">
        <v>2</v>
      </c>
      <c r="C6">
        <v>60</v>
      </c>
      <c r="D6">
        <f>CEILING(PRODUCT(C6*1),1)</f>
        <v>60</v>
      </c>
      <c r="G6" s="9" t="s">
        <v>38</v>
      </c>
      <c r="H6">
        <f>D6+D19</f>
        <v>64</v>
      </c>
    </row>
    <row r="7" spans="1:8" x14ac:dyDescent="0.35">
      <c r="A7" s="3" t="s">
        <v>36</v>
      </c>
      <c r="B7" t="s">
        <v>4</v>
      </c>
      <c r="C7">
        <v>48</v>
      </c>
      <c r="D7">
        <f t="shared" ref="D7:D16" si="0">CEILING(PRODUCT(C7*1),1)</f>
        <v>48</v>
      </c>
      <c r="G7" s="9" t="s">
        <v>36</v>
      </c>
      <c r="H7">
        <f>D7</f>
        <v>48</v>
      </c>
    </row>
    <row r="8" spans="1:8" x14ac:dyDescent="0.35">
      <c r="A8" s="3" t="s">
        <v>17</v>
      </c>
      <c r="B8" t="s">
        <v>5</v>
      </c>
      <c r="C8">
        <v>42</v>
      </c>
      <c r="D8">
        <f t="shared" si="0"/>
        <v>42</v>
      </c>
      <c r="G8" s="9" t="s">
        <v>37</v>
      </c>
      <c r="H8">
        <f>D8+D11+D14</f>
        <v>53</v>
      </c>
    </row>
    <row r="9" spans="1:8" x14ac:dyDescent="0.35">
      <c r="A9" s="3" t="s">
        <v>13</v>
      </c>
      <c r="B9" t="s">
        <v>6</v>
      </c>
      <c r="C9">
        <v>30</v>
      </c>
      <c r="D9">
        <f t="shared" si="0"/>
        <v>30</v>
      </c>
      <c r="G9" s="9" t="s">
        <v>54</v>
      </c>
      <c r="H9">
        <f>D9+D13</f>
        <v>38</v>
      </c>
    </row>
    <row r="10" spans="1:8" x14ac:dyDescent="0.35">
      <c r="A10" s="3" t="s">
        <v>19</v>
      </c>
      <c r="B10" t="s">
        <v>20</v>
      </c>
      <c r="C10">
        <v>15</v>
      </c>
      <c r="D10">
        <f t="shared" si="0"/>
        <v>15</v>
      </c>
      <c r="G10" s="9" t="s">
        <v>21</v>
      </c>
      <c r="H10">
        <f>D10+D15+D18</f>
        <v>22</v>
      </c>
    </row>
    <row r="11" spans="1:8" x14ac:dyDescent="0.35">
      <c r="A11" s="3" t="s">
        <v>23</v>
      </c>
      <c r="B11" t="s">
        <v>20</v>
      </c>
      <c r="C11">
        <v>15</v>
      </c>
      <c r="D11">
        <f>CEILING(PRODUCT(C11*0.5),1)</f>
        <v>8</v>
      </c>
      <c r="G11" s="9" t="s">
        <v>12</v>
      </c>
      <c r="H11">
        <f>D12</f>
        <v>15</v>
      </c>
    </row>
    <row r="12" spans="1:8" x14ac:dyDescent="0.35">
      <c r="A12" s="3" t="s">
        <v>12</v>
      </c>
      <c r="B12" t="s">
        <v>20</v>
      </c>
      <c r="C12">
        <v>15</v>
      </c>
      <c r="D12">
        <f t="shared" si="0"/>
        <v>15</v>
      </c>
      <c r="G12" s="9" t="s">
        <v>25</v>
      </c>
      <c r="H12">
        <f>D16</f>
        <v>7</v>
      </c>
    </row>
    <row r="13" spans="1:8" x14ac:dyDescent="0.35">
      <c r="A13" s="3" t="s">
        <v>28</v>
      </c>
      <c r="B13" t="s">
        <v>20</v>
      </c>
      <c r="C13">
        <v>15</v>
      </c>
      <c r="D13">
        <f>CEILING(PRODUCT(C13*0.5),1)</f>
        <v>8</v>
      </c>
      <c r="G13" s="9"/>
    </row>
    <row r="14" spans="1:8" x14ac:dyDescent="0.35">
      <c r="A14" s="3" t="s">
        <v>33</v>
      </c>
      <c r="B14" t="s">
        <v>30</v>
      </c>
      <c r="C14">
        <v>7</v>
      </c>
      <c r="D14">
        <f>CEILING(PRODUCT(C14*0.33),1)</f>
        <v>3</v>
      </c>
      <c r="G14" s="9"/>
    </row>
    <row r="15" spans="1:8" x14ac:dyDescent="0.35">
      <c r="A15" s="3" t="s">
        <v>56</v>
      </c>
      <c r="B15" t="s">
        <v>30</v>
      </c>
      <c r="C15">
        <v>7</v>
      </c>
      <c r="D15">
        <f>CEILING(PRODUCT(C15*0.5),1)</f>
        <v>4</v>
      </c>
      <c r="G15" s="9"/>
    </row>
    <row r="16" spans="1:8" x14ac:dyDescent="0.35">
      <c r="A16" s="3" t="s">
        <v>25</v>
      </c>
      <c r="B16" t="s">
        <v>30</v>
      </c>
      <c r="C16">
        <v>7</v>
      </c>
      <c r="D16">
        <f t="shared" si="0"/>
        <v>7</v>
      </c>
    </row>
    <row r="17" spans="1:7" x14ac:dyDescent="0.35">
      <c r="A17" s="3" t="s">
        <v>57</v>
      </c>
      <c r="B17" t="s">
        <v>30</v>
      </c>
      <c r="C17">
        <v>7</v>
      </c>
      <c r="D17">
        <v>0</v>
      </c>
      <c r="G17" s="9"/>
    </row>
    <row r="18" spans="1:7" x14ac:dyDescent="0.35">
      <c r="A18" s="3" t="s">
        <v>58</v>
      </c>
      <c r="B18" t="s">
        <v>30</v>
      </c>
      <c r="C18">
        <v>7</v>
      </c>
      <c r="D18">
        <f>CEILING(PRODUCT(C18*0.33),1)</f>
        <v>3</v>
      </c>
      <c r="G18" s="9"/>
    </row>
    <row r="19" spans="1:7" x14ac:dyDescent="0.35">
      <c r="A19" s="3" t="s">
        <v>27</v>
      </c>
      <c r="B19" t="s">
        <v>30</v>
      </c>
      <c r="C19">
        <v>7</v>
      </c>
      <c r="D19">
        <f>CEILING(PRODUCT(C19*0.5),1)</f>
        <v>4</v>
      </c>
      <c r="G19" s="9"/>
    </row>
    <row r="20" spans="1:7" x14ac:dyDescent="0.35">
      <c r="A20" s="3"/>
    </row>
    <row r="21" spans="1:7" x14ac:dyDescent="0.35">
      <c r="A21" s="3"/>
    </row>
    <row r="22" spans="1:7" x14ac:dyDescent="0.35">
      <c r="A22" s="3"/>
    </row>
    <row r="23" spans="1:7" x14ac:dyDescent="0.35">
      <c r="A23" s="3"/>
    </row>
    <row r="24" spans="1:7" x14ac:dyDescent="0.35">
      <c r="A24" s="3"/>
    </row>
    <row r="25" spans="1:7" x14ac:dyDescent="0.35">
      <c r="A25" s="3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36B29-F3E3-4C69-94B8-BA413EF98A89}">
  <dimension ref="A1:H19"/>
  <sheetViews>
    <sheetView workbookViewId="0">
      <selection activeCell="G16" sqref="G16"/>
    </sheetView>
  </sheetViews>
  <sheetFormatPr defaultRowHeight="14.5" x14ac:dyDescent="0.35"/>
  <cols>
    <col min="1" max="1" width="16.08984375" customWidth="1"/>
    <col min="2" max="2" width="11.6328125" customWidth="1"/>
    <col min="4" max="4" width="19.36328125" customWidth="1"/>
    <col min="7" max="7" width="24.90625" bestFit="1" customWidth="1"/>
  </cols>
  <sheetData>
    <row r="1" spans="1:8" ht="31" x14ac:dyDescent="0.7">
      <c r="A1" s="4" t="s">
        <v>59</v>
      </c>
      <c r="B1" s="4"/>
    </row>
    <row r="3" spans="1:8" x14ac:dyDescent="0.35">
      <c r="A3" s="5">
        <v>44646</v>
      </c>
    </row>
    <row r="4" spans="1:8" x14ac:dyDescent="0.35">
      <c r="A4" s="1"/>
    </row>
    <row r="5" spans="1:8" x14ac:dyDescent="0.35">
      <c r="A5" s="6" t="s">
        <v>10</v>
      </c>
      <c r="B5" s="7" t="s">
        <v>9</v>
      </c>
      <c r="C5" s="7" t="s">
        <v>7</v>
      </c>
      <c r="D5" s="7" t="s">
        <v>8</v>
      </c>
      <c r="E5" s="6"/>
      <c r="F5" s="6"/>
      <c r="G5" s="6" t="s">
        <v>11</v>
      </c>
      <c r="H5" s="8" t="s">
        <v>40</v>
      </c>
    </row>
    <row r="6" spans="1:8" x14ac:dyDescent="0.35">
      <c r="A6" s="3" t="s">
        <v>17</v>
      </c>
      <c r="B6" t="s">
        <v>2</v>
      </c>
      <c r="C6">
        <v>60</v>
      </c>
      <c r="D6">
        <f>CEILING(PRODUCT(C6*1),1)</f>
        <v>60</v>
      </c>
      <c r="G6" s="9" t="s">
        <v>37</v>
      </c>
      <c r="H6">
        <f>D6+D13</f>
        <v>68</v>
      </c>
    </row>
    <row r="7" spans="1:8" x14ac:dyDescent="0.35">
      <c r="A7" s="3" t="s">
        <v>38</v>
      </c>
      <c r="B7" t="s">
        <v>4</v>
      </c>
      <c r="C7">
        <v>48</v>
      </c>
      <c r="D7">
        <f t="shared" ref="D7:D12" si="0">CEILING(PRODUCT(C7*1),1)</f>
        <v>48</v>
      </c>
      <c r="G7" s="9" t="s">
        <v>38</v>
      </c>
      <c r="H7">
        <f>D7</f>
        <v>48</v>
      </c>
    </row>
    <row r="8" spans="1:8" x14ac:dyDescent="0.35">
      <c r="A8" s="3" t="s">
        <v>36</v>
      </c>
      <c r="B8" t="s">
        <v>5</v>
      </c>
      <c r="C8">
        <v>42</v>
      </c>
      <c r="D8">
        <f t="shared" si="0"/>
        <v>42</v>
      </c>
      <c r="G8" s="9" t="s">
        <v>36</v>
      </c>
      <c r="H8">
        <f>D8</f>
        <v>42</v>
      </c>
    </row>
    <row r="9" spans="1:8" x14ac:dyDescent="0.35">
      <c r="A9" s="3" t="s">
        <v>19</v>
      </c>
      <c r="B9" t="s">
        <v>6</v>
      </c>
      <c r="C9">
        <v>30</v>
      </c>
      <c r="D9">
        <f t="shared" si="0"/>
        <v>30</v>
      </c>
      <c r="G9" s="9" t="s">
        <v>21</v>
      </c>
      <c r="H9">
        <f>D9+D10</f>
        <v>38</v>
      </c>
    </row>
    <row r="10" spans="1:8" x14ac:dyDescent="0.35">
      <c r="A10" s="3" t="s">
        <v>56</v>
      </c>
      <c r="B10" t="s">
        <v>20</v>
      </c>
      <c r="C10">
        <v>15</v>
      </c>
      <c r="D10">
        <f>CEILING(PRODUCT(C10*0.5),1)</f>
        <v>8</v>
      </c>
      <c r="G10" s="9" t="s">
        <v>25</v>
      </c>
      <c r="H10">
        <f>D11</f>
        <v>15</v>
      </c>
    </row>
    <row r="11" spans="1:8" x14ac:dyDescent="0.35">
      <c r="A11" s="3" t="s">
        <v>25</v>
      </c>
      <c r="B11" t="s">
        <v>20</v>
      </c>
      <c r="C11">
        <v>15</v>
      </c>
      <c r="D11">
        <f>CEILING(PRODUCT(C11*1),1)</f>
        <v>15</v>
      </c>
      <c r="G11" s="9" t="s">
        <v>14</v>
      </c>
      <c r="H11">
        <f>D12</f>
        <v>15</v>
      </c>
    </row>
    <row r="12" spans="1:8" x14ac:dyDescent="0.35">
      <c r="A12" s="3" t="s">
        <v>14</v>
      </c>
      <c r="B12" t="s">
        <v>20</v>
      </c>
      <c r="C12">
        <v>15</v>
      </c>
      <c r="D12">
        <f t="shared" si="0"/>
        <v>15</v>
      </c>
      <c r="G12" s="9" t="s">
        <v>12</v>
      </c>
      <c r="H12">
        <f>D14</f>
        <v>7</v>
      </c>
    </row>
    <row r="13" spans="1:8" x14ac:dyDescent="0.35">
      <c r="A13" s="3" t="s">
        <v>23</v>
      </c>
      <c r="B13" t="s">
        <v>20</v>
      </c>
      <c r="C13">
        <v>15</v>
      </c>
      <c r="D13">
        <f>CEILING(PRODUCT(C13*0.5),1)</f>
        <v>8</v>
      </c>
      <c r="G13" s="9"/>
    </row>
    <row r="14" spans="1:8" x14ac:dyDescent="0.35">
      <c r="A14" s="3" t="s">
        <v>12</v>
      </c>
      <c r="B14" t="s">
        <v>30</v>
      </c>
      <c r="C14">
        <v>7</v>
      </c>
      <c r="D14">
        <f>CEILING(PRODUCT(C14*1),1)</f>
        <v>7</v>
      </c>
      <c r="G14" s="9"/>
    </row>
    <row r="15" spans="1:8" x14ac:dyDescent="0.35">
      <c r="A15" s="3"/>
      <c r="G15" s="9"/>
    </row>
    <row r="16" spans="1:8" x14ac:dyDescent="0.35">
      <c r="A16" s="3"/>
    </row>
    <row r="17" spans="1:7" x14ac:dyDescent="0.35">
      <c r="A17" s="3"/>
      <c r="G17" s="9"/>
    </row>
    <row r="18" spans="1:7" x14ac:dyDescent="0.35">
      <c r="A18" s="3"/>
      <c r="G18" s="9"/>
    </row>
    <row r="19" spans="1:7" x14ac:dyDescent="0.35">
      <c r="A19" s="3"/>
      <c r="G19" s="9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0380C-7EA0-46B0-912A-C94C881E185A}">
  <dimension ref="A1:H21"/>
  <sheetViews>
    <sheetView topLeftCell="A4" workbookViewId="0">
      <selection activeCell="A9" sqref="A9"/>
    </sheetView>
  </sheetViews>
  <sheetFormatPr defaultRowHeight="14.5" x14ac:dyDescent="0.35"/>
  <cols>
    <col min="1" max="1" width="18.453125" customWidth="1"/>
    <col min="2" max="2" width="11.81640625" customWidth="1"/>
    <col min="3" max="3" width="13.1796875" customWidth="1"/>
    <col min="4" max="4" width="21" customWidth="1"/>
    <col min="7" max="7" width="25.26953125" customWidth="1"/>
  </cols>
  <sheetData>
    <row r="1" spans="1:8" ht="31" x14ac:dyDescent="0.7">
      <c r="A1" s="4" t="s">
        <v>63</v>
      </c>
      <c r="B1" s="4"/>
    </row>
    <row r="3" spans="1:8" x14ac:dyDescent="0.35">
      <c r="A3" s="5">
        <v>44653</v>
      </c>
    </row>
    <row r="4" spans="1:8" x14ac:dyDescent="0.35">
      <c r="A4" s="1"/>
    </row>
    <row r="5" spans="1:8" x14ac:dyDescent="0.35">
      <c r="A5" s="6" t="s">
        <v>10</v>
      </c>
      <c r="B5" s="7" t="s">
        <v>9</v>
      </c>
      <c r="C5" s="7" t="s">
        <v>7</v>
      </c>
      <c r="D5" s="7" t="s">
        <v>8</v>
      </c>
      <c r="E5" s="6"/>
      <c r="F5" s="6"/>
      <c r="G5" s="6" t="s">
        <v>11</v>
      </c>
      <c r="H5" s="8" t="s">
        <v>40</v>
      </c>
    </row>
    <row r="6" spans="1:8" x14ac:dyDescent="0.35">
      <c r="A6" s="3" t="s">
        <v>3</v>
      </c>
      <c r="B6" t="s">
        <v>2</v>
      </c>
      <c r="C6">
        <v>60</v>
      </c>
      <c r="D6">
        <f>CEILING(PRODUCT(C6*1),1)</f>
        <v>60</v>
      </c>
      <c r="G6" s="9" t="s">
        <v>50</v>
      </c>
      <c r="H6">
        <f>D6+D11</f>
        <v>68</v>
      </c>
    </row>
    <row r="7" spans="1:8" x14ac:dyDescent="0.35">
      <c r="A7" s="3" t="s">
        <v>15</v>
      </c>
      <c r="B7" t="s">
        <v>4</v>
      </c>
      <c r="C7">
        <v>48</v>
      </c>
      <c r="D7">
        <f>CEILING(PRODUCT(C7*1),1)</f>
        <v>48</v>
      </c>
      <c r="G7" s="9" t="s">
        <v>15</v>
      </c>
      <c r="H7">
        <f>D7</f>
        <v>48</v>
      </c>
    </row>
    <row r="8" spans="1:8" x14ac:dyDescent="0.35">
      <c r="A8" s="3" t="s">
        <v>14</v>
      </c>
      <c r="B8" t="s">
        <v>5</v>
      </c>
      <c r="C8">
        <v>42</v>
      </c>
      <c r="D8">
        <f>CEILING(PRODUCT(C8*1),1)</f>
        <v>42</v>
      </c>
      <c r="G8" s="9" t="s">
        <v>14</v>
      </c>
      <c r="H8">
        <f>D8</f>
        <v>42</v>
      </c>
    </row>
    <row r="9" spans="1:8" x14ac:dyDescent="0.35">
      <c r="A9" s="3" t="s">
        <v>36</v>
      </c>
      <c r="B9" t="s">
        <v>6</v>
      </c>
      <c r="C9">
        <v>30</v>
      </c>
      <c r="D9">
        <f>CEILING(PRODUCT(C9*1),1)</f>
        <v>30</v>
      </c>
      <c r="G9" s="9" t="s">
        <v>36</v>
      </c>
      <c r="H9">
        <f>D9</f>
        <v>30</v>
      </c>
    </row>
    <row r="10" spans="1:8" x14ac:dyDescent="0.35">
      <c r="A10" s="3" t="s">
        <v>18</v>
      </c>
      <c r="B10" t="s">
        <v>20</v>
      </c>
      <c r="C10">
        <v>15</v>
      </c>
      <c r="D10">
        <f>CEILING(PRODUCT(C10*1),1)</f>
        <v>15</v>
      </c>
      <c r="G10" s="9" t="s">
        <v>38</v>
      </c>
      <c r="H10">
        <f>D10+D14</f>
        <v>19</v>
      </c>
    </row>
    <row r="11" spans="1:8" x14ac:dyDescent="0.35">
      <c r="A11" s="3" t="s">
        <v>1</v>
      </c>
      <c r="B11" t="s">
        <v>20</v>
      </c>
      <c r="C11">
        <v>15</v>
      </c>
      <c r="D11">
        <f>CEILING(PRODUCT(C11*0.5),1)</f>
        <v>8</v>
      </c>
      <c r="G11" s="2" t="s">
        <v>37</v>
      </c>
      <c r="H11">
        <f>D12+D18</f>
        <v>19</v>
      </c>
    </row>
    <row r="12" spans="1:8" x14ac:dyDescent="0.35">
      <c r="A12" s="3" t="s">
        <v>17</v>
      </c>
      <c r="B12" t="s">
        <v>20</v>
      </c>
      <c r="C12">
        <v>15</v>
      </c>
      <c r="D12">
        <f>CEILING(PRODUCT(C12*1),1)</f>
        <v>15</v>
      </c>
      <c r="G12" s="2" t="s">
        <v>65</v>
      </c>
      <c r="H12">
        <f>D13</f>
        <v>15</v>
      </c>
    </row>
    <row r="13" spans="1:8" x14ac:dyDescent="0.35">
      <c r="A13" s="3" t="s">
        <v>65</v>
      </c>
      <c r="B13" t="s">
        <v>20</v>
      </c>
      <c r="C13">
        <v>15</v>
      </c>
      <c r="D13">
        <f t="shared" ref="D13" si="0">CEILING(PRODUCT(C13*1),1)</f>
        <v>15</v>
      </c>
      <c r="G13" s="9" t="s">
        <v>66</v>
      </c>
      <c r="H13">
        <f>D15</f>
        <v>7</v>
      </c>
    </row>
    <row r="14" spans="1:8" x14ac:dyDescent="0.35">
      <c r="A14" s="3" t="s">
        <v>27</v>
      </c>
      <c r="B14" t="s">
        <v>30</v>
      </c>
      <c r="C14">
        <v>7</v>
      </c>
      <c r="D14">
        <f>CEILING(PRODUCT(C14*0.5),1)</f>
        <v>4</v>
      </c>
      <c r="G14" s="9" t="s">
        <v>25</v>
      </c>
      <c r="H14">
        <f>D16</f>
        <v>7</v>
      </c>
    </row>
    <row r="15" spans="1:8" x14ac:dyDescent="0.35">
      <c r="A15" s="3" t="s">
        <v>66</v>
      </c>
      <c r="B15" t="s">
        <v>30</v>
      </c>
      <c r="C15">
        <v>7</v>
      </c>
      <c r="D15">
        <f>CEILING(PRODUCT(C15*1),1)</f>
        <v>7</v>
      </c>
      <c r="G15" s="9" t="s">
        <v>39</v>
      </c>
      <c r="H15">
        <f>D17</f>
        <v>7</v>
      </c>
    </row>
    <row r="16" spans="1:8" x14ac:dyDescent="0.35">
      <c r="A16" s="3" t="s">
        <v>25</v>
      </c>
      <c r="B16" t="s">
        <v>30</v>
      </c>
      <c r="C16">
        <v>7</v>
      </c>
      <c r="D16">
        <f>CEILING(PRODUCT(C16*1),1)</f>
        <v>7</v>
      </c>
      <c r="G16" s="2"/>
    </row>
    <row r="17" spans="1:7" x14ac:dyDescent="0.35">
      <c r="A17" s="3" t="s">
        <v>39</v>
      </c>
      <c r="B17" t="s">
        <v>30</v>
      </c>
      <c r="C17">
        <v>7</v>
      </c>
      <c r="D17">
        <f>CEILING(PRODUCT(C17*1),1)</f>
        <v>7</v>
      </c>
      <c r="G17" s="2"/>
    </row>
    <row r="18" spans="1:7" x14ac:dyDescent="0.35">
      <c r="A18" s="3" t="s">
        <v>23</v>
      </c>
      <c r="B18" t="s">
        <v>30</v>
      </c>
      <c r="C18">
        <v>7</v>
      </c>
      <c r="D18">
        <f t="shared" ref="D18" si="1">CEILING(PRODUCT(C18*0.5),1)</f>
        <v>4</v>
      </c>
      <c r="G18" s="2"/>
    </row>
    <row r="19" spans="1:7" x14ac:dyDescent="0.35">
      <c r="A19" s="3"/>
    </row>
    <row r="20" spans="1:7" x14ac:dyDescent="0.35">
      <c r="A20" s="3"/>
    </row>
    <row r="21" spans="1:7" x14ac:dyDescent="0.35">
      <c r="A21" s="3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208C0-935D-40BB-8E1C-69F45223D81D}">
  <dimension ref="A1:J36"/>
  <sheetViews>
    <sheetView topLeftCell="A19" workbookViewId="0">
      <selection activeCell="J11" sqref="J11"/>
    </sheetView>
  </sheetViews>
  <sheetFormatPr defaultRowHeight="14.5" x14ac:dyDescent="0.35"/>
  <cols>
    <col min="1" max="1" width="17.453125" customWidth="1"/>
    <col min="2" max="2" width="13.90625" customWidth="1"/>
    <col min="3" max="3" width="8.26953125" customWidth="1"/>
    <col min="4" max="4" width="20.26953125" customWidth="1"/>
    <col min="7" max="7" width="25.90625" customWidth="1"/>
  </cols>
  <sheetData>
    <row r="1" spans="1:8" ht="31" x14ac:dyDescent="0.7">
      <c r="A1" s="4" t="s">
        <v>87</v>
      </c>
      <c r="B1" s="4"/>
    </row>
    <row r="3" spans="1:8" x14ac:dyDescent="0.35">
      <c r="A3" s="5">
        <v>44702</v>
      </c>
    </row>
    <row r="4" spans="1:8" x14ac:dyDescent="0.35">
      <c r="A4" s="1"/>
    </row>
    <row r="5" spans="1:8" x14ac:dyDescent="0.35">
      <c r="A5" s="6" t="s">
        <v>10</v>
      </c>
      <c r="B5" s="7" t="s">
        <v>9</v>
      </c>
      <c r="C5" s="7" t="s">
        <v>7</v>
      </c>
      <c r="D5" s="7" t="s">
        <v>8</v>
      </c>
      <c r="E5" s="6"/>
      <c r="F5" s="6"/>
      <c r="G5" s="6" t="s">
        <v>11</v>
      </c>
      <c r="H5" s="8" t="s">
        <v>40</v>
      </c>
    </row>
    <row r="6" spans="1:8" x14ac:dyDescent="0.35">
      <c r="A6" s="3" t="s">
        <v>3</v>
      </c>
      <c r="B6" t="s">
        <v>2</v>
      </c>
      <c r="C6">
        <v>60</v>
      </c>
      <c r="D6">
        <f>CEILING(PRODUCT(C6*1),1)</f>
        <v>60</v>
      </c>
      <c r="G6" s="9" t="s">
        <v>50</v>
      </c>
      <c r="H6">
        <f>D6+D7+D11+D18+D19</f>
        <v>93</v>
      </c>
    </row>
    <row r="7" spans="1:8" x14ac:dyDescent="0.35">
      <c r="A7" s="3" t="s">
        <v>1</v>
      </c>
      <c r="B7" t="s">
        <v>4</v>
      </c>
      <c r="C7">
        <v>48</v>
      </c>
      <c r="D7">
        <f>CEILING(PRODUCT(C7*0.5),1)</f>
        <v>24</v>
      </c>
      <c r="G7" s="9" t="s">
        <v>15</v>
      </c>
      <c r="H7">
        <f>D8+D14+D21</f>
        <v>49</v>
      </c>
    </row>
    <row r="8" spans="1:8" x14ac:dyDescent="0.35">
      <c r="A8" s="3" t="s">
        <v>67</v>
      </c>
      <c r="B8" t="s">
        <v>5</v>
      </c>
      <c r="C8">
        <v>42</v>
      </c>
      <c r="D8">
        <f>CEILING(PRODUCT(C8*1),1)</f>
        <v>42</v>
      </c>
      <c r="G8" s="9" t="s">
        <v>66</v>
      </c>
      <c r="H8">
        <f>D9+D34</f>
        <v>32</v>
      </c>
    </row>
    <row r="9" spans="1:8" x14ac:dyDescent="0.35">
      <c r="A9" s="3" t="s">
        <v>46</v>
      </c>
      <c r="B9" t="s">
        <v>6</v>
      </c>
      <c r="C9">
        <v>30</v>
      </c>
      <c r="D9">
        <f>CEILING(PRODUCT(C9*1),1)</f>
        <v>30</v>
      </c>
      <c r="G9" s="9" t="s">
        <v>14</v>
      </c>
      <c r="H9">
        <f>D13+D15+D23</f>
        <v>20</v>
      </c>
    </row>
    <row r="10" spans="1:8" x14ac:dyDescent="0.35">
      <c r="A10" s="3" t="s">
        <v>68</v>
      </c>
      <c r="B10" t="s">
        <v>20</v>
      </c>
      <c r="C10">
        <v>15</v>
      </c>
      <c r="D10">
        <f>CEILING(PRODUCT(C10*1),1)</f>
        <v>15</v>
      </c>
      <c r="G10" s="2" t="s">
        <v>37</v>
      </c>
      <c r="H10">
        <f>D12+D29+D36</f>
        <v>18</v>
      </c>
    </row>
    <row r="11" spans="1:8" x14ac:dyDescent="0.35">
      <c r="A11" s="3" t="s">
        <v>47</v>
      </c>
      <c r="B11" t="s">
        <v>20</v>
      </c>
      <c r="C11">
        <v>15</v>
      </c>
      <c r="D11">
        <f>CEILING(PRODUCT(C11*0.33),1)</f>
        <v>5</v>
      </c>
      <c r="G11" s="2" t="s">
        <v>25</v>
      </c>
      <c r="H11">
        <f>D10+D28</f>
        <v>17</v>
      </c>
    </row>
    <row r="12" spans="1:8" x14ac:dyDescent="0.35">
      <c r="A12" s="3" t="s">
        <v>17</v>
      </c>
      <c r="B12" t="s">
        <v>20</v>
      </c>
      <c r="C12">
        <v>15</v>
      </c>
      <c r="D12">
        <f>CEILING(PRODUCT(C12*1),1)</f>
        <v>15</v>
      </c>
      <c r="G12" s="9" t="s">
        <v>38</v>
      </c>
      <c r="H12">
        <f>D17+D24+D30+D22</f>
        <v>11</v>
      </c>
    </row>
    <row r="13" spans="1:8" x14ac:dyDescent="0.35">
      <c r="A13" s="3" t="s">
        <v>13</v>
      </c>
      <c r="B13" t="s">
        <v>20</v>
      </c>
      <c r="C13">
        <v>15</v>
      </c>
      <c r="D13">
        <f t="shared" ref="D13" si="0">CEILING(PRODUCT(C13*1),1)</f>
        <v>15</v>
      </c>
      <c r="G13" s="9" t="s">
        <v>42</v>
      </c>
      <c r="H13">
        <f>D16+D31+D35</f>
        <v>10</v>
      </c>
    </row>
    <row r="14" spans="1:8" x14ac:dyDescent="0.35">
      <c r="A14" s="3" t="s">
        <v>73</v>
      </c>
      <c r="B14" t="s">
        <v>30</v>
      </c>
      <c r="C14">
        <v>7</v>
      </c>
      <c r="D14">
        <f>CEILING(PRODUCT(C14*0.5),1)</f>
        <v>4</v>
      </c>
      <c r="G14" s="9" t="s">
        <v>84</v>
      </c>
      <c r="H14">
        <f>D20+D27</f>
        <v>9</v>
      </c>
    </row>
    <row r="15" spans="1:8" x14ac:dyDescent="0.35">
      <c r="A15" s="3" t="s">
        <v>28</v>
      </c>
      <c r="B15" t="s">
        <v>30</v>
      </c>
      <c r="C15">
        <v>7</v>
      </c>
      <c r="D15">
        <f>CEILING(PRODUCT(C15*0.5),1)</f>
        <v>4</v>
      </c>
      <c r="G15" s="9" t="s">
        <v>85</v>
      </c>
      <c r="H15">
        <f>D25+D26</f>
        <v>5</v>
      </c>
    </row>
    <row r="16" spans="1:8" x14ac:dyDescent="0.35">
      <c r="A16" s="3" t="s">
        <v>69</v>
      </c>
      <c r="B16" t="s">
        <v>30</v>
      </c>
      <c r="C16">
        <v>7</v>
      </c>
      <c r="D16">
        <f>CEILING(PRODUCT(C16*1),1)</f>
        <v>7</v>
      </c>
      <c r="G16" s="2"/>
    </row>
    <row r="17" spans="1:10" x14ac:dyDescent="0.35">
      <c r="A17" s="3" t="s">
        <v>18</v>
      </c>
      <c r="B17" t="s">
        <v>30</v>
      </c>
      <c r="C17">
        <v>7</v>
      </c>
      <c r="D17">
        <f>CEILING(PRODUCT(C17*1),1)</f>
        <v>7</v>
      </c>
      <c r="G17" s="2"/>
    </row>
    <row r="18" spans="1:10" x14ac:dyDescent="0.35">
      <c r="A18" s="3" t="s">
        <v>70</v>
      </c>
      <c r="B18" t="s">
        <v>30</v>
      </c>
      <c r="C18">
        <v>7</v>
      </c>
      <c r="D18">
        <f>CEILING(PRODUCT(C18*0.25),1)</f>
        <v>2</v>
      </c>
      <c r="G18" s="2"/>
    </row>
    <row r="19" spans="1:10" x14ac:dyDescent="0.35">
      <c r="A19" s="3" t="s">
        <v>71</v>
      </c>
      <c r="B19" t="s">
        <v>30</v>
      </c>
      <c r="C19">
        <v>7</v>
      </c>
      <c r="D19">
        <f>CEILING(PRODUCT(C19*0.25),1)</f>
        <v>2</v>
      </c>
      <c r="J19" s="2"/>
    </row>
    <row r="20" spans="1:10" x14ac:dyDescent="0.35">
      <c r="A20" s="3" t="s">
        <v>72</v>
      </c>
      <c r="B20" t="s">
        <v>30</v>
      </c>
      <c r="C20">
        <v>7</v>
      </c>
      <c r="D20">
        <f>CEILING(PRODUCT(C20*1),1)</f>
        <v>7</v>
      </c>
      <c r="J20" s="2"/>
    </row>
    <row r="21" spans="1:10" x14ac:dyDescent="0.35">
      <c r="A21" s="3" t="s">
        <v>74</v>
      </c>
      <c r="B21" t="s">
        <v>30</v>
      </c>
      <c r="C21">
        <v>7</v>
      </c>
      <c r="D21">
        <f>CEILING(PRODUCT(C21*0.33),1)</f>
        <v>3</v>
      </c>
      <c r="J21" s="9"/>
    </row>
    <row r="22" spans="1:10" x14ac:dyDescent="0.35">
      <c r="A22" s="3" t="s">
        <v>75</v>
      </c>
      <c r="B22" t="s">
        <v>31</v>
      </c>
      <c r="C22">
        <v>3</v>
      </c>
      <c r="D22">
        <f>CEILING(PRODUCT(C22*0.5),1)</f>
        <v>2</v>
      </c>
      <c r="J22" s="9"/>
    </row>
    <row r="23" spans="1:10" x14ac:dyDescent="0.35">
      <c r="A23" s="3" t="s">
        <v>35</v>
      </c>
      <c r="B23" t="s">
        <v>31</v>
      </c>
      <c r="C23">
        <v>3</v>
      </c>
      <c r="D23">
        <f>CEILING(PRODUCT(C23*0.33),1)</f>
        <v>1</v>
      </c>
      <c r="J23" s="9"/>
    </row>
    <row r="24" spans="1:10" x14ac:dyDescent="0.35">
      <c r="A24" s="3" t="s">
        <v>27</v>
      </c>
      <c r="B24" t="s">
        <v>31</v>
      </c>
      <c r="C24">
        <v>3</v>
      </c>
      <c r="D24">
        <f>CEILING(PRODUCT(C24*0.33),1)</f>
        <v>1</v>
      </c>
    </row>
    <row r="25" spans="1:10" x14ac:dyDescent="0.35">
      <c r="A25" s="3" t="s">
        <v>76</v>
      </c>
      <c r="B25" t="s">
        <v>31</v>
      </c>
      <c r="C25">
        <v>3</v>
      </c>
      <c r="D25">
        <f>CEILING(PRODUCT(C25*1),1)</f>
        <v>3</v>
      </c>
    </row>
    <row r="26" spans="1:10" x14ac:dyDescent="0.35">
      <c r="A26" s="3" t="s">
        <v>77</v>
      </c>
      <c r="B26" t="s">
        <v>31</v>
      </c>
      <c r="C26">
        <v>3</v>
      </c>
      <c r="D26">
        <f>CEILING(PRODUCT(C26*0.5),1)</f>
        <v>2</v>
      </c>
    </row>
    <row r="27" spans="1:10" x14ac:dyDescent="0.35">
      <c r="A27" s="3" t="s">
        <v>78</v>
      </c>
      <c r="B27" t="s">
        <v>31</v>
      </c>
      <c r="C27">
        <v>3</v>
      </c>
      <c r="D27">
        <f>CEILING(PRODUCT(C27*0.5),1)</f>
        <v>2</v>
      </c>
    </row>
    <row r="28" spans="1:10" x14ac:dyDescent="0.35">
      <c r="A28" s="3" t="s">
        <v>79</v>
      </c>
      <c r="B28" t="s">
        <v>31</v>
      </c>
      <c r="C28">
        <v>3</v>
      </c>
      <c r="D28">
        <f>CEILING(PRODUCT(C28*0.5),1)</f>
        <v>2</v>
      </c>
    </row>
    <row r="29" spans="1:10" x14ac:dyDescent="0.35">
      <c r="A29" s="3" t="s">
        <v>23</v>
      </c>
      <c r="B29" t="s">
        <v>31</v>
      </c>
      <c r="C29">
        <v>3</v>
      </c>
      <c r="D29">
        <f>CEILING(PRODUCT(C29*0.5),1)</f>
        <v>2</v>
      </c>
    </row>
    <row r="30" spans="1:10" x14ac:dyDescent="0.35">
      <c r="A30" s="3" t="s">
        <v>24</v>
      </c>
      <c r="B30" t="s">
        <v>31</v>
      </c>
      <c r="C30">
        <v>3</v>
      </c>
      <c r="D30">
        <f>CEILING(PRODUCT(C30*0.25),1)</f>
        <v>1</v>
      </c>
    </row>
    <row r="31" spans="1:10" x14ac:dyDescent="0.35">
      <c r="A31" s="3" t="s">
        <v>80</v>
      </c>
      <c r="B31" t="s">
        <v>31</v>
      </c>
      <c r="C31">
        <v>3</v>
      </c>
      <c r="D31">
        <f>CEILING(PRODUCT(C31*0.5),1)</f>
        <v>2</v>
      </c>
    </row>
    <row r="32" spans="1:10" x14ac:dyDescent="0.35">
      <c r="A32" s="3" t="s">
        <v>81</v>
      </c>
      <c r="B32" t="s">
        <v>31</v>
      </c>
      <c r="C32">
        <v>3</v>
      </c>
      <c r="D32">
        <f>CEILING(PRODUCT(C32*0.33),1)</f>
        <v>1</v>
      </c>
    </row>
    <row r="33" spans="1:4" x14ac:dyDescent="0.35">
      <c r="A33" s="3" t="s">
        <v>82</v>
      </c>
      <c r="B33" t="s">
        <v>31</v>
      </c>
      <c r="C33">
        <v>3</v>
      </c>
      <c r="D33">
        <f>CEILING(PRODUCT(C33*0.33),1)</f>
        <v>1</v>
      </c>
    </row>
    <row r="34" spans="1:4" x14ac:dyDescent="0.35">
      <c r="A34" s="3" t="s">
        <v>45</v>
      </c>
      <c r="B34" t="s">
        <v>31</v>
      </c>
      <c r="C34">
        <v>3</v>
      </c>
      <c r="D34">
        <f>CEILING(PRODUCT(C34*0.5),1)</f>
        <v>2</v>
      </c>
    </row>
    <row r="35" spans="1:4" x14ac:dyDescent="0.35">
      <c r="A35" s="3" t="s">
        <v>83</v>
      </c>
      <c r="B35" t="s">
        <v>31</v>
      </c>
      <c r="C35">
        <v>3</v>
      </c>
      <c r="D35">
        <f>CEILING(PRODUCT(C35*0.25),1)</f>
        <v>1</v>
      </c>
    </row>
    <row r="36" spans="1:4" x14ac:dyDescent="0.35">
      <c r="A36" s="3" t="s">
        <v>33</v>
      </c>
      <c r="B36" t="s">
        <v>31</v>
      </c>
      <c r="C36">
        <v>3</v>
      </c>
      <c r="D36">
        <f>CEILING(PRODUCT(C36*0.33),1)</f>
        <v>1</v>
      </c>
    </row>
  </sheetData>
  <sortState xmlns:xlrd2="http://schemas.microsoft.com/office/spreadsheetml/2017/richdata2" ref="G6:H15">
    <sortCondition descending="1" ref="H6:H15"/>
  </sortState>
  <phoneticPr fontId="2" type="noConversion"/>
  <pageMargins left="0.7" right="0.7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D3846-8506-4512-902B-97D3339B9FD0}">
  <dimension ref="A1:H29"/>
  <sheetViews>
    <sheetView topLeftCell="A2" workbookViewId="0">
      <selection activeCell="A6" sqref="A6"/>
    </sheetView>
  </sheetViews>
  <sheetFormatPr defaultRowHeight="14.5" x14ac:dyDescent="0.35"/>
  <cols>
    <col min="1" max="1" width="17.81640625" customWidth="1"/>
    <col min="2" max="2" width="12.453125" customWidth="1"/>
    <col min="4" max="4" width="17.90625" customWidth="1"/>
    <col min="7" max="7" width="26.36328125" customWidth="1"/>
  </cols>
  <sheetData>
    <row r="1" spans="1:8" ht="31" x14ac:dyDescent="0.7">
      <c r="A1" s="4" t="s">
        <v>86</v>
      </c>
      <c r="B1" s="4"/>
    </row>
    <row r="3" spans="1:8" x14ac:dyDescent="0.35">
      <c r="A3" s="5">
        <v>44716</v>
      </c>
    </row>
    <row r="4" spans="1:8" x14ac:dyDescent="0.35">
      <c r="A4" s="1"/>
    </row>
    <row r="5" spans="1:8" x14ac:dyDescent="0.35">
      <c r="A5" s="6" t="s">
        <v>10</v>
      </c>
      <c r="B5" s="7" t="s">
        <v>9</v>
      </c>
      <c r="C5" s="7" t="s">
        <v>7</v>
      </c>
      <c r="D5" s="7" t="s">
        <v>8</v>
      </c>
      <c r="E5" s="6"/>
      <c r="F5" s="6"/>
      <c r="G5" s="6" t="s">
        <v>11</v>
      </c>
      <c r="H5" s="8" t="s">
        <v>40</v>
      </c>
    </row>
    <row r="6" spans="1:8" x14ac:dyDescent="0.35">
      <c r="A6" s="3" t="s">
        <v>16</v>
      </c>
      <c r="B6" t="s">
        <v>2</v>
      </c>
      <c r="C6">
        <v>60</v>
      </c>
      <c r="D6">
        <f>CEILING(PRODUCT(C6*1),1)</f>
        <v>60</v>
      </c>
      <c r="G6" s="9" t="s">
        <v>36</v>
      </c>
      <c r="H6">
        <f>D6+D20+D25</f>
        <v>65</v>
      </c>
    </row>
    <row r="7" spans="1:8" x14ac:dyDescent="0.35">
      <c r="A7" s="3" t="s">
        <v>18</v>
      </c>
      <c r="B7" t="s">
        <v>4</v>
      </c>
      <c r="C7">
        <v>48</v>
      </c>
      <c r="D7">
        <f t="shared" ref="D7:D10" si="0">CEILING(PRODUCT(C7*1),1)</f>
        <v>48</v>
      </c>
      <c r="G7" s="9" t="s">
        <v>38</v>
      </c>
      <c r="H7">
        <f>D7+D12</f>
        <v>56</v>
      </c>
    </row>
    <row r="8" spans="1:8" x14ac:dyDescent="0.35">
      <c r="A8" s="3" t="s">
        <v>68</v>
      </c>
      <c r="B8" t="s">
        <v>5</v>
      </c>
      <c r="C8">
        <v>42</v>
      </c>
      <c r="D8">
        <f t="shared" si="0"/>
        <v>42</v>
      </c>
      <c r="G8" s="9" t="s">
        <v>25</v>
      </c>
      <c r="H8">
        <f>D8+D16</f>
        <v>46</v>
      </c>
    </row>
    <row r="9" spans="1:8" x14ac:dyDescent="0.35">
      <c r="A9" s="3" t="s">
        <v>23</v>
      </c>
      <c r="B9" t="s">
        <v>6</v>
      </c>
      <c r="C9">
        <v>30</v>
      </c>
      <c r="D9">
        <f t="shared" si="0"/>
        <v>30</v>
      </c>
      <c r="G9" s="9" t="s">
        <v>37</v>
      </c>
      <c r="H9">
        <f>D9+D13</f>
        <v>38</v>
      </c>
    </row>
    <row r="10" spans="1:8" x14ac:dyDescent="0.35">
      <c r="A10" s="3" t="s">
        <v>89</v>
      </c>
      <c r="B10" t="s">
        <v>20</v>
      </c>
      <c r="C10">
        <v>15</v>
      </c>
      <c r="D10">
        <f t="shared" si="0"/>
        <v>15</v>
      </c>
      <c r="G10" s="9" t="s">
        <v>89</v>
      </c>
      <c r="H10">
        <f>D10</f>
        <v>15</v>
      </c>
    </row>
    <row r="11" spans="1:8" x14ac:dyDescent="0.35">
      <c r="A11" s="3" t="s">
        <v>90</v>
      </c>
      <c r="B11" t="s">
        <v>20</v>
      </c>
      <c r="C11">
        <v>15</v>
      </c>
      <c r="D11">
        <f>CEILING(PRODUCT(C11*0.5),1)</f>
        <v>8</v>
      </c>
      <c r="G11" s="9" t="s">
        <v>14</v>
      </c>
      <c r="H11">
        <f>D15+D21+D28</f>
        <v>12</v>
      </c>
    </row>
    <row r="12" spans="1:8" x14ac:dyDescent="0.35">
      <c r="A12" s="3" t="s">
        <v>27</v>
      </c>
      <c r="B12" t="s">
        <v>20</v>
      </c>
      <c r="C12">
        <v>15</v>
      </c>
      <c r="D12">
        <f>CEILING(PRODUCT(C12*0.5),1)</f>
        <v>8</v>
      </c>
      <c r="G12" s="9" t="s">
        <v>95</v>
      </c>
      <c r="H12">
        <f>D15+D16</f>
        <v>11</v>
      </c>
    </row>
    <row r="13" spans="1:8" x14ac:dyDescent="0.35">
      <c r="A13" s="3" t="s">
        <v>17</v>
      </c>
      <c r="B13" t="s">
        <v>20</v>
      </c>
      <c r="C13">
        <v>15</v>
      </c>
      <c r="D13">
        <f>CEILING(PRODUCT(C13*0.5),1)</f>
        <v>8</v>
      </c>
      <c r="G13" s="9" t="s">
        <v>12</v>
      </c>
      <c r="H13">
        <f>D17+D29</f>
        <v>9</v>
      </c>
    </row>
    <row r="14" spans="1:8" x14ac:dyDescent="0.35">
      <c r="A14" s="3" t="s">
        <v>3</v>
      </c>
      <c r="B14" t="s">
        <v>30</v>
      </c>
      <c r="C14">
        <v>7</v>
      </c>
      <c r="D14">
        <f>CEILING(PRODUCT(C14*1),1)</f>
        <v>7</v>
      </c>
      <c r="G14" s="9" t="s">
        <v>90</v>
      </c>
      <c r="H14">
        <f>D13</f>
        <v>8</v>
      </c>
    </row>
    <row r="15" spans="1:8" x14ac:dyDescent="0.35">
      <c r="A15" s="3" t="s">
        <v>28</v>
      </c>
      <c r="B15" t="s">
        <v>30</v>
      </c>
      <c r="C15">
        <v>7</v>
      </c>
      <c r="D15">
        <f>CEILING(PRODUCT(C15*1),1)</f>
        <v>7</v>
      </c>
      <c r="G15" s="9" t="s">
        <v>91</v>
      </c>
      <c r="H15">
        <f>D19</f>
        <v>7</v>
      </c>
    </row>
    <row r="16" spans="1:8" x14ac:dyDescent="0.35">
      <c r="A16" s="3" t="s">
        <v>79</v>
      </c>
      <c r="B16" t="s">
        <v>30</v>
      </c>
      <c r="C16">
        <v>7</v>
      </c>
      <c r="D16">
        <f>CEILING(PRODUCT(C16*0.5),1)</f>
        <v>4</v>
      </c>
      <c r="G16" s="9" t="s">
        <v>15</v>
      </c>
      <c r="H16">
        <f>D23+D24+D27</f>
        <v>6</v>
      </c>
    </row>
    <row r="17" spans="1:8" x14ac:dyDescent="0.35">
      <c r="A17" s="3" t="s">
        <v>19</v>
      </c>
      <c r="B17" t="s">
        <v>30</v>
      </c>
      <c r="C17">
        <v>7</v>
      </c>
      <c r="D17">
        <f>CEILING(PRODUCT(C17*1),1)</f>
        <v>7</v>
      </c>
      <c r="G17" s="9" t="s">
        <v>96</v>
      </c>
      <c r="H17">
        <f>D22+D29</f>
        <v>5</v>
      </c>
    </row>
    <row r="18" spans="1:8" x14ac:dyDescent="0.35">
      <c r="A18" s="3" t="s">
        <v>56</v>
      </c>
      <c r="B18" t="s">
        <v>30</v>
      </c>
      <c r="C18">
        <v>7</v>
      </c>
      <c r="D18">
        <f>CEILING(PRODUCT(C18*0.5),1)</f>
        <v>4</v>
      </c>
      <c r="G18" s="9"/>
    </row>
    <row r="19" spans="1:8" x14ac:dyDescent="0.35">
      <c r="A19" s="3" t="s">
        <v>91</v>
      </c>
      <c r="B19" t="s">
        <v>30</v>
      </c>
      <c r="C19">
        <v>7</v>
      </c>
      <c r="D19">
        <f>CEILING(PRODUCT(C19*1),1)</f>
        <v>7</v>
      </c>
      <c r="G19" s="9"/>
    </row>
    <row r="20" spans="1:8" x14ac:dyDescent="0.35">
      <c r="A20" s="3" t="s">
        <v>34</v>
      </c>
      <c r="B20" t="s">
        <v>30</v>
      </c>
      <c r="C20">
        <v>7</v>
      </c>
      <c r="D20">
        <f t="shared" ref="D20:D29" si="1">CEILING(PRODUCT(C20*0.5),1)</f>
        <v>4</v>
      </c>
    </row>
    <row r="21" spans="1:8" x14ac:dyDescent="0.35">
      <c r="A21" s="3" t="s">
        <v>35</v>
      </c>
      <c r="B21" t="s">
        <v>30</v>
      </c>
      <c r="C21">
        <v>7</v>
      </c>
      <c r="D21">
        <f t="shared" si="1"/>
        <v>4</v>
      </c>
    </row>
    <row r="22" spans="1:8" x14ac:dyDescent="0.35">
      <c r="A22" s="3" t="s">
        <v>92</v>
      </c>
      <c r="B22" t="s">
        <v>88</v>
      </c>
      <c r="C22">
        <v>3</v>
      </c>
      <c r="D22">
        <f>CEILING(PRODUCT(C22*1),1)</f>
        <v>3</v>
      </c>
    </row>
    <row r="23" spans="1:8" x14ac:dyDescent="0.35">
      <c r="A23" s="3" t="s">
        <v>67</v>
      </c>
      <c r="B23" t="s">
        <v>88</v>
      </c>
      <c r="C23">
        <v>3</v>
      </c>
      <c r="D23">
        <f>CEILING(PRODUCT(C23*1),1)</f>
        <v>3</v>
      </c>
    </row>
    <row r="24" spans="1:8" x14ac:dyDescent="0.35">
      <c r="A24" s="3" t="s">
        <v>73</v>
      </c>
      <c r="B24" t="s">
        <v>88</v>
      </c>
      <c r="C24">
        <v>3</v>
      </c>
      <c r="D24">
        <f t="shared" si="1"/>
        <v>2</v>
      </c>
    </row>
    <row r="25" spans="1:8" x14ac:dyDescent="0.35">
      <c r="A25" s="3" t="s">
        <v>93</v>
      </c>
      <c r="B25" t="s">
        <v>88</v>
      </c>
      <c r="C25">
        <v>3</v>
      </c>
      <c r="D25">
        <f>CEILING(PRODUCT(C25*0.33),1)</f>
        <v>1</v>
      </c>
    </row>
    <row r="26" spans="1:8" x14ac:dyDescent="0.35">
      <c r="A26" s="3" t="s">
        <v>1</v>
      </c>
      <c r="B26" t="s">
        <v>88</v>
      </c>
      <c r="C26">
        <v>3</v>
      </c>
      <c r="D26">
        <f t="shared" si="1"/>
        <v>2</v>
      </c>
    </row>
    <row r="27" spans="1:8" x14ac:dyDescent="0.35">
      <c r="A27" s="3" t="s">
        <v>74</v>
      </c>
      <c r="B27" t="s">
        <v>88</v>
      </c>
      <c r="C27">
        <v>3</v>
      </c>
      <c r="D27">
        <f>CEILING(PRODUCT(C27*0.33),1)</f>
        <v>1</v>
      </c>
    </row>
    <row r="28" spans="1:8" x14ac:dyDescent="0.35">
      <c r="A28" s="3" t="s">
        <v>13</v>
      </c>
      <c r="B28" t="s">
        <v>88</v>
      </c>
      <c r="C28">
        <v>3</v>
      </c>
      <c r="D28">
        <f>CEILING(PRODUCT(C28*0.33),1)</f>
        <v>1</v>
      </c>
    </row>
    <row r="29" spans="1:8" x14ac:dyDescent="0.35">
      <c r="A29" s="3" t="s">
        <v>94</v>
      </c>
      <c r="B29" t="s">
        <v>88</v>
      </c>
      <c r="C29">
        <v>3</v>
      </c>
      <c r="D29">
        <f t="shared" si="1"/>
        <v>2</v>
      </c>
    </row>
  </sheetData>
  <sortState xmlns:xlrd2="http://schemas.microsoft.com/office/spreadsheetml/2017/richdata2" ref="G6:H17">
    <sortCondition descending="1" ref="H6:H17"/>
  </sortState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CELKEM MLZ</vt:lpstr>
      <vt:lpstr>CELKEM STZ</vt:lpstr>
      <vt:lpstr>MOD_STZ_2</vt:lpstr>
      <vt:lpstr>MOD_D_2</vt:lpstr>
      <vt:lpstr>KARVARY_MLZ_2</vt:lpstr>
      <vt:lpstr>DOLPOC_MLZ_3</vt:lpstr>
      <vt:lpstr>ZDAR_STZ_3</vt:lpstr>
      <vt:lpstr>MCR_STZ_1_MODRICE</vt:lpstr>
      <vt:lpstr>MCR_MLZ_1_ZDAR</vt:lpstr>
      <vt:lpstr>MCR_MLZ_2_KARVARY</vt:lpstr>
      <vt:lpstr>MCR_MLZ_3_KARVARY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Jahoda</dc:creator>
  <cp:lastModifiedBy>Jahoda Petr</cp:lastModifiedBy>
  <dcterms:created xsi:type="dcterms:W3CDTF">2022-03-23T08:44:22Z</dcterms:created>
  <dcterms:modified xsi:type="dcterms:W3CDTF">2022-06-14T06:41:19Z</dcterms:modified>
</cp:coreProperties>
</file>