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xr:revisionPtr revIDLastSave="0" documentId="13_ncr:1_{7AB19B31-F11C-4E5B-8B1F-9E0A67D67219}" xr6:coauthVersionLast="47" xr6:coauthVersionMax="47" xr10:uidLastSave="{00000000-0000-0000-0000-000000000000}"/>
  <bookViews>
    <workbookView xWindow="-4245" yWindow="-16320" windowWidth="29040" windowHeight="15840" tabRatio="908" firstSheet="5" activeTab="20" xr2:uid="{00000000-000D-0000-FFFF-FFFF00000000}"/>
  </bookViews>
  <sheets>
    <sheet name="Přihlášky D2" sheetId="48" r:id="rId1"/>
    <sheet name="Prezence 12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Zápasy!$B$3:$H$30</definedName>
    <definedName name="contacted">[1]Pomucky!$C$2:$C$3</definedName>
    <definedName name="_xlnm.Print_Area" localSheetId="4">'A - výsledky'!$A$1:$R$36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výsledky'!$A$2:$R$30</definedName>
    <definedName name="_xlnm.Print_Area" localSheetId="20">'KO '!$A$1:$G$36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Zápasy!$A$32:$I$56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81029"/>
</workbook>
</file>

<file path=xl/calcChain.xml><?xml version="1.0" encoding="utf-8"?>
<calcChain xmlns="http://schemas.openxmlformats.org/spreadsheetml/2006/main">
  <c r="H53" i="20" l="1"/>
  <c r="B12" i="4" l="1"/>
  <c r="B6" i="4"/>
  <c r="H40" i="20" l="1"/>
  <c r="H39" i="20"/>
  <c r="H38" i="20"/>
  <c r="H37" i="20"/>
  <c r="H36" i="20"/>
  <c r="H35" i="20"/>
  <c r="H34" i="20"/>
  <c r="H33" i="20"/>
  <c r="F40" i="20"/>
  <c r="F39" i="20"/>
  <c r="F38" i="20"/>
  <c r="F37" i="20"/>
  <c r="F36" i="20"/>
  <c r="F35" i="20"/>
  <c r="F34" i="20"/>
  <c r="F33" i="20"/>
  <c r="H41" i="20"/>
  <c r="F41" i="20"/>
  <c r="C5" i="4" l="1"/>
  <c r="D5" i="4"/>
  <c r="E5" i="4"/>
  <c r="F5" i="4"/>
  <c r="G5" i="4"/>
  <c r="H5" i="4"/>
  <c r="I5" i="4"/>
  <c r="J5" i="4"/>
  <c r="K5" i="4"/>
  <c r="L5" i="4"/>
  <c r="M5" i="4"/>
  <c r="C6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B9" i="4"/>
  <c r="B7" i="4"/>
  <c r="B14" i="4"/>
  <c r="B26" i="4"/>
  <c r="B17" i="4"/>
  <c r="B11" i="4"/>
  <c r="B20" i="4"/>
  <c r="B29" i="4"/>
  <c r="B23" i="4"/>
  <c r="B25" i="4"/>
  <c r="B22" i="4"/>
  <c r="B28" i="4"/>
  <c r="B19" i="4"/>
  <c r="B16" i="4"/>
  <c r="B13" i="4"/>
  <c r="B18" i="4"/>
  <c r="B10" i="4"/>
  <c r="B8" i="4"/>
  <c r="B27" i="4"/>
  <c r="B24" i="4"/>
  <c r="B21" i="4"/>
  <c r="B15" i="4"/>
  <c r="B5" i="4"/>
  <c r="D15" i="48"/>
  <c r="C15" i="48"/>
  <c r="E17" i="36" l="1"/>
  <c r="I9" i="36" s="1"/>
  <c r="C17" i="36"/>
  <c r="K9" i="36" s="1"/>
  <c r="E15" i="36"/>
  <c r="I7" i="36" s="1"/>
  <c r="C15" i="36"/>
  <c r="K7" i="36" s="1"/>
  <c r="E17" i="34"/>
  <c r="I9" i="34" s="1"/>
  <c r="C17" i="34"/>
  <c r="K9" i="34" s="1"/>
  <c r="E15" i="34"/>
  <c r="I7" i="34" s="1"/>
  <c r="C15" i="34"/>
  <c r="K7" i="34" s="1"/>
  <c r="E17" i="31"/>
  <c r="I9" i="31" s="1"/>
  <c r="C17" i="31"/>
  <c r="K9" i="31" s="1"/>
  <c r="E15" i="31"/>
  <c r="I7" i="31" s="1"/>
  <c r="C15" i="31"/>
  <c r="K7" i="31" s="1"/>
  <c r="E17" i="29"/>
  <c r="I9" i="29" s="1"/>
  <c r="E15" i="29"/>
  <c r="I7" i="29" s="1"/>
  <c r="C17" i="29"/>
  <c r="K9" i="29" s="1"/>
  <c r="C15" i="29"/>
  <c r="K7" i="29" s="1"/>
  <c r="I9" i="18"/>
  <c r="I7" i="18"/>
  <c r="K9" i="18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B15" i="16" l="1"/>
  <c r="B25" i="16" s="1"/>
  <c r="B11" i="16"/>
  <c r="B27" i="16" s="1"/>
  <c r="F14" i="20" s="1"/>
  <c r="B7" i="16"/>
  <c r="K13" i="16"/>
  <c r="F17" i="16" s="1"/>
  <c r="I13" i="16"/>
  <c r="H17" i="16" s="1"/>
  <c r="K11" i="16"/>
  <c r="F15" i="16" s="1"/>
  <c r="I11" i="16"/>
  <c r="H15" i="16" s="1"/>
  <c r="Q15" i="16" s="1"/>
  <c r="O17" i="16"/>
  <c r="H9" i="16"/>
  <c r="C13" i="16" s="1"/>
  <c r="F9" i="16"/>
  <c r="E13" i="16" s="1"/>
  <c r="Q13" i="16" s="1"/>
  <c r="H7" i="16"/>
  <c r="C11" i="16" s="1"/>
  <c r="F7" i="16"/>
  <c r="C4" i="16"/>
  <c r="A2" i="16"/>
  <c r="B15" i="7"/>
  <c r="B29" i="16" l="1"/>
  <c r="F23" i="20" s="1"/>
  <c r="E25" i="16"/>
  <c r="O11" i="16"/>
  <c r="O7" i="16"/>
  <c r="E11" i="16"/>
  <c r="Q11" i="16" s="1"/>
  <c r="O13" i="16"/>
  <c r="Q17" i="16"/>
  <c r="E27" i="16"/>
  <c r="H14" i="20" s="1"/>
  <c r="E29" i="16"/>
  <c r="H23" i="20" s="1"/>
  <c r="O15" i="16"/>
  <c r="O9" i="16"/>
  <c r="Q9" i="16"/>
  <c r="Q7" i="16"/>
  <c r="B15" i="36"/>
  <c r="B25" i="36" s="1"/>
  <c r="B15" i="35"/>
  <c r="B15" i="34"/>
  <c r="B25" i="34" s="1"/>
  <c r="B15" i="33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J25" i="25" l="1"/>
  <c r="S23" i="25"/>
  <c r="J23" i="25"/>
  <c r="J6" i="25"/>
  <c r="S4" i="25"/>
  <c r="J4" i="25"/>
  <c r="B25" i="25"/>
  <c r="B6" i="25"/>
  <c r="H48" i="20" l="1"/>
  <c r="H47" i="20"/>
  <c r="H46" i="20"/>
  <c r="H45" i="20"/>
  <c r="H44" i="20"/>
  <c r="H43" i="20"/>
  <c r="H42" i="20"/>
  <c r="C16" i="20" l="1"/>
  <c r="C27" i="20"/>
  <c r="C18" i="20"/>
  <c r="C23" i="20"/>
  <c r="C22" i="20"/>
  <c r="C14" i="20"/>
  <c r="C13" i="20"/>
  <c r="C9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56" i="20" l="1"/>
  <c r="H55" i="20"/>
  <c r="F55" i="20"/>
  <c r="H54" i="20"/>
  <c r="F54" i="20"/>
  <c r="F53" i="20"/>
  <c r="H52" i="20"/>
  <c r="F52" i="20"/>
  <c r="H51" i="20"/>
  <c r="F51" i="20"/>
  <c r="H50" i="20"/>
  <c r="H49" i="20"/>
  <c r="F50" i="20"/>
  <c r="F49" i="20"/>
  <c r="F48" i="20"/>
  <c r="F47" i="20"/>
  <c r="F46" i="20"/>
  <c r="F45" i="20"/>
  <c r="F44" i="20"/>
  <c r="F43" i="20"/>
  <c r="F42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7"/>
  <c r="A2" i="7"/>
  <c r="C4" i="15"/>
  <c r="A2" i="15"/>
  <c r="B19" i="15"/>
  <c r="B15" i="15"/>
  <c r="B19" i="5"/>
  <c r="B15" i="5"/>
  <c r="C4" i="5"/>
  <c r="A2" i="5"/>
  <c r="B11" i="5"/>
  <c r="B7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4" i="20" s="1"/>
  <c r="B7" i="17"/>
  <c r="B29" i="17" l="1"/>
  <c r="F24" i="20" s="1"/>
  <c r="E25" i="17"/>
  <c r="E27" i="18"/>
  <c r="H16" i="20" s="1"/>
  <c r="E27" i="31"/>
  <c r="H19" i="20" s="1"/>
  <c r="H8" i="20"/>
  <c r="E27" i="29"/>
  <c r="H17" i="20" s="1"/>
  <c r="E27" i="34"/>
  <c r="H20" i="20" s="1"/>
  <c r="E27" i="36"/>
  <c r="H21" i="20" s="1"/>
  <c r="B29" i="34"/>
  <c r="F29" i="20" s="1"/>
  <c r="B29" i="18"/>
  <c r="F25" i="20" s="1"/>
  <c r="F8" i="20"/>
  <c r="B29" i="29"/>
  <c r="F26" i="20" s="1"/>
  <c r="E29" i="34"/>
  <c r="B27" i="34"/>
  <c r="B29" i="36"/>
  <c r="F30" i="20" s="1"/>
  <c r="B29" i="31"/>
  <c r="F28" i="20" s="1"/>
  <c r="E29" i="36"/>
  <c r="B27" i="36"/>
  <c r="B7" i="15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E29" i="31" l="1"/>
  <c r="B27" i="31"/>
  <c r="B27" i="29"/>
  <c r="F17" i="20" s="1"/>
  <c r="E29" i="29"/>
  <c r="H26" i="20" s="1"/>
  <c r="B27" i="18"/>
  <c r="F16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6" l="1"/>
  <c r="Q11" i="31"/>
  <c r="O13" i="36"/>
  <c r="Q13" i="31"/>
  <c r="H12" i="20"/>
  <c r="H11" i="20"/>
  <c r="H10" i="20"/>
  <c r="Q13" i="29"/>
  <c r="O11" i="34"/>
  <c r="Q9" i="34"/>
  <c r="Q9" i="29"/>
  <c r="Q15" i="34"/>
  <c r="Q13" i="34"/>
  <c r="Q13" i="36"/>
  <c r="Q11" i="36"/>
  <c r="O11" i="36"/>
  <c r="Q9" i="36"/>
  <c r="H30" i="20"/>
  <c r="H29" i="20"/>
  <c r="F19" i="20"/>
  <c r="Q7" i="34"/>
  <c r="Q11" i="34"/>
  <c r="O13" i="34"/>
  <c r="Q11" i="29"/>
  <c r="O15" i="29"/>
  <c r="Q17" i="29"/>
  <c r="Q15" i="29"/>
  <c r="Q7" i="29"/>
  <c r="Q17" i="36"/>
  <c r="Q15" i="36"/>
  <c r="Q17" i="34"/>
  <c r="Q7" i="36"/>
  <c r="F12" i="20"/>
  <c r="O7" i="34"/>
  <c r="O9" i="34"/>
  <c r="O15" i="34"/>
  <c r="O17" i="34"/>
  <c r="O7" i="36"/>
  <c r="O9" i="36"/>
  <c r="O17" i="36"/>
  <c r="F11" i="20"/>
  <c r="AA129" i="35"/>
  <c r="F20" i="20"/>
  <c r="F21" i="20"/>
  <c r="F10" i="20"/>
  <c r="H28" i="20"/>
  <c r="O11" i="31"/>
  <c r="O13" i="31"/>
  <c r="O17" i="29"/>
  <c r="O7" i="29"/>
  <c r="O9" i="29"/>
  <c r="O11" i="29"/>
  <c r="O13" i="29"/>
  <c r="C25" i="20" l="1"/>
  <c r="C24" i="20"/>
  <c r="C15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I10" i="25" l="1"/>
  <c r="P10" i="25"/>
  <c r="H19" i="25"/>
  <c r="I17" i="25"/>
  <c r="J18" i="25"/>
  <c r="H17" i="25"/>
  <c r="J19" i="25"/>
  <c r="H18" i="25"/>
  <c r="I18" i="25"/>
  <c r="I19" i="25"/>
  <c r="J17" i="25"/>
  <c r="O9" i="17"/>
  <c r="Q11" i="18"/>
  <c r="O15" i="18"/>
  <c r="O21" i="15"/>
  <c r="Q13" i="15"/>
  <c r="O19" i="15"/>
  <c r="Q17" i="17"/>
  <c r="Q9" i="15"/>
  <c r="O17" i="18"/>
  <c r="Q13" i="18"/>
  <c r="O13" i="18"/>
  <c r="Q17" i="18"/>
  <c r="O11" i="18"/>
  <c r="Q13" i="17"/>
  <c r="O17" i="17"/>
  <c r="O13" i="17"/>
  <c r="Q11" i="17"/>
  <c r="O11" i="17"/>
  <c r="Q11" i="15"/>
  <c r="O7" i="17"/>
  <c r="O11" i="15"/>
  <c r="Q17" i="15"/>
  <c r="Q15" i="15"/>
  <c r="Q21" i="15"/>
  <c r="H25" i="20"/>
  <c r="E33" i="15"/>
  <c r="H22" i="20" s="1"/>
  <c r="Q15" i="18"/>
  <c r="Q7" i="18"/>
  <c r="Q9" i="18"/>
  <c r="O7" i="18"/>
  <c r="O9" i="18"/>
  <c r="O15" i="17"/>
  <c r="Q15" i="17"/>
  <c r="Q9" i="17"/>
  <c r="Q7" i="17"/>
  <c r="H6" i="20"/>
  <c r="H5" i="20"/>
  <c r="H32" i="25" s="1"/>
  <c r="O15" i="15"/>
  <c r="O17" i="15"/>
  <c r="Q19" i="15"/>
  <c r="E35" i="15"/>
  <c r="H27" i="20" s="1"/>
  <c r="B31" i="15"/>
  <c r="F18" i="20" s="1"/>
  <c r="B27" i="15"/>
  <c r="F9" i="20" s="1"/>
  <c r="B33" i="15"/>
  <c r="F22" i="20" s="1"/>
  <c r="E31" i="15"/>
  <c r="H18" i="20" s="1"/>
  <c r="C13" i="15"/>
  <c r="O13" i="15" s="1"/>
  <c r="O7" i="15"/>
  <c r="O9" i="15"/>
  <c r="Q7" i="15"/>
  <c r="I29" i="25" l="1"/>
  <c r="P29" i="25"/>
  <c r="I38" i="25"/>
  <c r="I36" i="25"/>
  <c r="H37" i="25"/>
  <c r="J37" i="25"/>
  <c r="H36" i="25"/>
  <c r="H38" i="25"/>
  <c r="J36" i="25"/>
  <c r="I37" i="25"/>
  <c r="J38" i="25"/>
  <c r="F7" i="20"/>
  <c r="F6" i="20"/>
  <c r="F5" i="20"/>
  <c r="B32" i="25" s="1"/>
  <c r="B29" i="15"/>
  <c r="F13" i="20" s="1"/>
  <c r="E27" i="15"/>
  <c r="H9" i="20" s="1"/>
  <c r="E27" i="17"/>
  <c r="H15" i="20" s="1"/>
  <c r="B27" i="17"/>
  <c r="F15" i="20" s="1"/>
  <c r="E29" i="15"/>
  <c r="H13" i="20" s="1"/>
  <c r="B25" i="15"/>
  <c r="F4" i="20" s="1"/>
  <c r="B13" i="25" s="1"/>
  <c r="B35" i="15"/>
  <c r="F27" i="20" s="1"/>
  <c r="AS110" i="8"/>
  <c r="AO127" i="8"/>
  <c r="AO127" i="7"/>
  <c r="AS110" i="7"/>
  <c r="I8" i="25" l="1"/>
  <c r="P8" i="25"/>
  <c r="I27" i="25"/>
  <c r="P27" i="25"/>
  <c r="C17" i="25"/>
  <c r="C19" i="25"/>
  <c r="C18" i="25"/>
  <c r="D18" i="25"/>
  <c r="B17" i="25"/>
  <c r="D19" i="25"/>
  <c r="B19" i="25"/>
  <c r="B18" i="25"/>
  <c r="D17" i="25"/>
  <c r="C38" i="25"/>
  <c r="B37" i="25"/>
  <c r="D36" i="25"/>
  <c r="C36" i="25"/>
  <c r="D37" i="25"/>
  <c r="D38" i="25"/>
  <c r="B36" i="25"/>
  <c r="C37" i="25"/>
  <c r="B3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  <c r="Q7" i="31"/>
  <c r="Q9" i="31"/>
  <c r="O15" i="31"/>
  <c r="O17" i="31"/>
  <c r="Q15" i="31"/>
  <c r="O7" i="31"/>
  <c r="O9" i="31"/>
  <c r="Q17" i="31"/>
</calcChain>
</file>

<file path=xl/sharedStrings.xml><?xml version="1.0" encoding="utf-8"?>
<sst xmlns="http://schemas.openxmlformats.org/spreadsheetml/2006/main" count="1086" uniqueCount="329">
  <si>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</si>
  <si>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</si>
  <si>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</si>
  <si>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</si>
  <si>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</si>
  <si>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</si>
  <si>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</si>
  <si>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</si>
  <si>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</si>
  <si>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</si>
  <si>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</si>
  <si>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</si>
  <si>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</si>
  <si>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</si>
  <si>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</si>
  <si>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</si>
  <si>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</si>
  <si>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</si>
  <si>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</si>
  <si>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</si>
  <si>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</si>
  <si>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</si>
  <si>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</si>
  <si>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</si>
  <si>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</si>
  <si>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</si>
  <si>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</si>
  <si>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</si>
  <si>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</si>
  <si>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</si>
  <si>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</si>
  <si>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</si>
  <si>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</si>
  <si>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</si>
  <si>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</si>
  <si>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</si>
  <si>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</si>
  <si>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</si>
  <si>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</si>
  <si>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</si>
  <si>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</si>
  <si>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</si>
  <si>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</si>
  <si>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</si>
  <si>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</si>
  <si>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</si>
  <si>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</si>
  <si>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</si>
  <si>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</si>
  <si>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</si>
  <si>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</si>
  <si>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</si>
  <si>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</si>
  <si>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</si>
  <si>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</si>
  <si>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</si>
  <si>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</si>
  <si>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</si>
  <si>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</si>
  <si>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</si>
  <si>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</si>
  <si>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</si>
  <si>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</si>
  <si>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</si>
  <si>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</si>
  <si>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</si>
  <si>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</si>
  <si>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</si>
  <si>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</si>
  <si>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</si>
  <si>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</si>
  <si>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</si>
  <si>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</si>
  <si>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</si>
  <si>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</si>
  <si>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1.</t>
  </si>
  <si>
    <t>2.</t>
  </si>
  <si>
    <t>3.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</si>
  <si>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</si>
  <si>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</si>
  <si>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</si>
  <si>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</si>
  <si>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</si>
  <si>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</si>
  <si>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</si>
  <si>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</si>
  <si>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</si>
  <si>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</si>
  <si>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</si>
  <si>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</si>
  <si>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</si>
  <si>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</si>
  <si>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</si>
  <si>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</si>
  <si>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</si>
  <si>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</si>
  <si>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</si>
  <si>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</si>
  <si>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</si>
  <si>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</si>
  <si>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</si>
  <si>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</si>
  <si>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TJ Spartak MSEM Přerov</t>
  </si>
  <si>
    <t>Pavel Janek</t>
  </si>
  <si>
    <t>Tělovýchovná jednota Radomyšl, z.s.</t>
  </si>
  <si>
    <t>TJ Baník Stříbro</t>
  </si>
  <si>
    <t>Petr Tolar</t>
  </si>
  <si>
    <t>Miloslav Ziegler</t>
  </si>
  <si>
    <t>TJ Dynamo České Budějovice</t>
  </si>
  <si>
    <t>Michal Hostinský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</si>
  <si>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</si>
  <si>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</si>
  <si>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</si>
  <si>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</si>
  <si>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</si>
  <si>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</si>
  <si>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</si>
  <si>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</si>
  <si>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</si>
  <si>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</si>
  <si>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</si>
  <si>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</si>
  <si>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</si>
  <si>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</si>
  <si>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soutěž</t>
  </si>
  <si>
    <t>Milan Koubovský</t>
  </si>
  <si>
    <t>ano</t>
  </si>
  <si>
    <t>TJ Spartak Čelákovice, z.s.</t>
  </si>
  <si>
    <t>Martin Spilka</t>
  </si>
  <si>
    <t>SK Šacung Benešov 1947</t>
  </si>
  <si>
    <t>TJ Peklo nad Zdobnicí</t>
  </si>
  <si>
    <t>Areál Club Zruč-Senec</t>
  </si>
  <si>
    <t>Jakub Boček</t>
  </si>
  <si>
    <t>TJ Sokol Řeporyje</t>
  </si>
  <si>
    <t>Vojtěch Bartovský</t>
  </si>
  <si>
    <t>SK Liapor - Witte Karlovy Vary z.s.</t>
  </si>
  <si>
    <t>Karel Hron</t>
  </si>
  <si>
    <t>TJ Baník Stříbro, spolek</t>
  </si>
  <si>
    <t>Bronislav Pilbauer</t>
  </si>
  <si>
    <t>Přijaty všechny přihlášené sestavy.</t>
  </si>
  <si>
    <t>Ing. Miroslav Sachl v.r.</t>
  </si>
  <si>
    <t>V Praze dne 31.5.2021</t>
  </si>
  <si>
    <t>D2</t>
  </si>
  <si>
    <t>46. BOTAS MČR dorostu dvojice</t>
  </si>
  <si>
    <t>Karlovy Vary 12.6.2021</t>
  </si>
  <si>
    <t>Prezence MČR dorostu dvojice Karlovy Vary 12.6.2021</t>
  </si>
  <si>
    <t xml:space="preserve">SK Liapor Karlovy Vary </t>
  </si>
  <si>
    <t>MČR dorost dvojice Karlovy Vary 12.6.2021</t>
  </si>
  <si>
    <t xml:space="preserve">Přihlášky do 28.5.2021 dle Termínového kalendáře </t>
  </si>
  <si>
    <t>TJ Radomyšl "A"</t>
  </si>
  <si>
    <t>TJ Radomyšl "B"</t>
  </si>
  <si>
    <t>TJ Radomyšl "C"</t>
  </si>
  <si>
    <t>TJ Spartak ALUTEC KK Čelákovice</t>
  </si>
  <si>
    <t>MNK mobilprovás Modřice "A"</t>
  </si>
  <si>
    <t>MNK mobilprovás Modřice "B"</t>
  </si>
  <si>
    <t>MNK mobilprovás Modřice "C"</t>
  </si>
  <si>
    <t>MNK mobilprovás Modřice "D"</t>
  </si>
  <si>
    <t>MNK mobilprovás Modřice "E"</t>
  </si>
  <si>
    <t>SK Liapor - Witte Karlovy Vary "A"</t>
  </si>
  <si>
    <t>SK Liapor - Witte Karlovy Vary "B"</t>
  </si>
  <si>
    <t>SK Liapor - Witte Karlovy Vary "C"</t>
  </si>
  <si>
    <t>T.J. SOKOL Holice "A"</t>
  </si>
  <si>
    <t>T.J. SOKOL Holice "B"</t>
  </si>
  <si>
    <t>TJ Dynamo České Budějovice "A"</t>
  </si>
  <si>
    <t>TJ Dynamo České Budějovice "B"</t>
  </si>
  <si>
    <t>TJ Peklo nad Zdobnicí "A"</t>
  </si>
  <si>
    <t>TJ Peklo nad Zdobnicí "B"</t>
  </si>
  <si>
    <t>TJ Spartak MSEM Přerov "A"</t>
  </si>
  <si>
    <t>TJ Spartak MSEM Přerov "B"</t>
  </si>
  <si>
    <t>TJ Sokol Řeporyje "A"</t>
  </si>
  <si>
    <t>TJ Sokol Řeporyje "B"</t>
  </si>
  <si>
    <t>Předkolo 1</t>
  </si>
  <si>
    <t>Předkolo 2</t>
  </si>
  <si>
    <t>Předkolo 3</t>
  </si>
  <si>
    <t>Předkolo 4</t>
  </si>
  <si>
    <t>Předkolo 5</t>
  </si>
  <si>
    <t>Předkolo 6</t>
  </si>
  <si>
    <t>Předkolo 7</t>
  </si>
  <si>
    <t>Předkolo 8</t>
  </si>
  <si>
    <t>3. místo</t>
  </si>
  <si>
    <t>Předkolo</t>
  </si>
  <si>
    <t>H2</t>
  </si>
  <si>
    <t>F2</t>
  </si>
  <si>
    <t>G2</t>
  </si>
  <si>
    <t>A2</t>
  </si>
  <si>
    <t>B2</t>
  </si>
  <si>
    <t>C2</t>
  </si>
  <si>
    <t>E2</t>
  </si>
  <si>
    <t>A3</t>
  </si>
  <si>
    <t>B3</t>
  </si>
  <si>
    <t>C3</t>
  </si>
  <si>
    <t>D3</t>
  </si>
  <si>
    <t>E3</t>
  </si>
  <si>
    <t>F3</t>
  </si>
  <si>
    <t>G3</t>
  </si>
  <si>
    <t>H3</t>
  </si>
  <si>
    <t>Vítězové skupin po základní části přelosují A až H</t>
  </si>
  <si>
    <t>Týmy na 2. a 3. místech pokračují dle losu vítězů svých skupin A2 - H2, A3 - H3</t>
  </si>
  <si>
    <t>Hostinský</t>
  </si>
  <si>
    <t xml:space="preserve">Josef Čižinský </t>
  </si>
  <si>
    <t>Ondřej Fries</t>
  </si>
  <si>
    <t>Adam Ferebauer</t>
  </si>
  <si>
    <t>Lukáš Kotyza</t>
  </si>
  <si>
    <t>Vojtěch Kopecký</t>
  </si>
  <si>
    <t>Dominik Nozar</t>
  </si>
  <si>
    <t>Filip Sobotka</t>
  </si>
  <si>
    <t>Ondřej Tolar</t>
  </si>
  <si>
    <t>Miroslav Nozar</t>
  </si>
  <si>
    <t>Tomáš Rott</t>
  </si>
  <si>
    <t>Michal Suchý</t>
  </si>
  <si>
    <t>Suchý</t>
  </si>
  <si>
    <t>Marcel Rott</t>
  </si>
  <si>
    <t>Pavel Gregor</t>
  </si>
  <si>
    <t>Vojtěch Tišnovský</t>
  </si>
  <si>
    <t>Jiří Dutka</t>
  </si>
  <si>
    <t>Šimon Henzl</t>
  </si>
  <si>
    <t>Jan Schäfer</t>
  </si>
  <si>
    <t>Henzl</t>
  </si>
  <si>
    <t>Tobiáš Gregor</t>
  </si>
  <si>
    <t>Jan Kovalčík</t>
  </si>
  <si>
    <t>Adam Potužák</t>
  </si>
  <si>
    <t>Petr Nesládek</t>
  </si>
  <si>
    <t>Tomáš Löffelmann</t>
  </si>
  <si>
    <t>Löffelmann</t>
  </si>
  <si>
    <t>David Chvátal</t>
  </si>
  <si>
    <t>Petr Škoda</t>
  </si>
  <si>
    <t>Chvátal</t>
  </si>
  <si>
    <t>Višvader</t>
  </si>
  <si>
    <t>David Brabec</t>
  </si>
  <si>
    <t>David Trajer</t>
  </si>
  <si>
    <t>Brabec</t>
  </si>
  <si>
    <t>Tomáš Havlík</t>
  </si>
  <si>
    <t>Adam Vachulka</t>
  </si>
  <si>
    <t>Vachulka</t>
  </si>
  <si>
    <t>Slavíček</t>
  </si>
  <si>
    <t>Rostislav Hrubý</t>
  </si>
  <si>
    <t>Tomáš Ježek</t>
  </si>
  <si>
    <t>Ježek</t>
  </si>
  <si>
    <t>Hokr</t>
  </si>
  <si>
    <t>Šimon Mandl</t>
  </si>
  <si>
    <t>Tomáš Věženský</t>
  </si>
  <si>
    <t>Věženský</t>
  </si>
  <si>
    <t>Votava</t>
  </si>
  <si>
    <t>Dominik Veselý</t>
  </si>
  <si>
    <t>Marek Vojtíšek</t>
  </si>
  <si>
    <t>Vojtíšek</t>
  </si>
  <si>
    <t>Líbal</t>
  </si>
  <si>
    <t>Vít Vohradník</t>
  </si>
  <si>
    <t>Tomáš Sochůrek</t>
  </si>
  <si>
    <t>Vohradník</t>
  </si>
  <si>
    <t>Vojtěch Rosenbaum</t>
  </si>
  <si>
    <t>Jiří Hanžl</t>
  </si>
  <si>
    <t>Rosebnaum</t>
  </si>
  <si>
    <t>Bartovský</t>
  </si>
  <si>
    <t>Vojtěch Hendrych</t>
  </si>
  <si>
    <t>Filip Linhart</t>
  </si>
  <si>
    <t>Linhart</t>
  </si>
  <si>
    <t>Tadeáš Bednář</t>
  </si>
  <si>
    <t>Martin Tomek</t>
  </si>
  <si>
    <t>Bednář</t>
  </si>
  <si>
    <t>Ondřej Jurka</t>
  </si>
  <si>
    <t>Patrik Kolouch</t>
  </si>
  <si>
    <t>Kolouch</t>
  </si>
  <si>
    <t>David Dvořák</t>
  </si>
  <si>
    <t>Tomáš Brenner</t>
  </si>
  <si>
    <t>Dvořák</t>
  </si>
  <si>
    <t>Tomáš Sluka</t>
  </si>
  <si>
    <t>Michael Svoboda</t>
  </si>
  <si>
    <t>Svoboda</t>
  </si>
  <si>
    <t>Štěpán Nesnídal</t>
  </si>
  <si>
    <t>Patrik Iláš</t>
  </si>
  <si>
    <t>Nesnídal</t>
  </si>
  <si>
    <t>Jan Šperlík</t>
  </si>
  <si>
    <t>Lukáš Krunert</t>
  </si>
  <si>
    <t>Lukáš Ziegler</t>
  </si>
  <si>
    <t>Šperlík</t>
  </si>
  <si>
    <t>Ziegler</t>
  </si>
  <si>
    <t>kont</t>
  </si>
  <si>
    <t>0 : 2</t>
  </si>
  <si>
    <t>2 : 0</t>
  </si>
  <si>
    <t>1 : 2</t>
  </si>
  <si>
    <t>2 : 1</t>
  </si>
  <si>
    <t>X</t>
  </si>
  <si>
    <t>TJ Sokol Řeporyje B</t>
  </si>
  <si>
    <t>TJ Sokol Holice B</t>
  </si>
  <si>
    <t>MNK Modřice D</t>
  </si>
  <si>
    <t>SK Liapor K. Vary C</t>
  </si>
  <si>
    <t>TJ Radomyšl B</t>
  </si>
  <si>
    <t>TJ Radomyšl C</t>
  </si>
  <si>
    <t>MNK Modřice A</t>
  </si>
  <si>
    <t>volný los</t>
  </si>
  <si>
    <t>MNK Modřice E</t>
  </si>
  <si>
    <t>SK Liapor K. Vary B</t>
  </si>
  <si>
    <t>TJ Sokol Řeporyje A</t>
  </si>
  <si>
    <t>TJ Dynamo Č. Budějovice B</t>
  </si>
  <si>
    <t>TJ Dynamo Č. Budějovice A</t>
  </si>
  <si>
    <t>AC Zruč-Senec</t>
  </si>
  <si>
    <t>SK Liapor K. Vary A</t>
  </si>
  <si>
    <t>MNK Modřice C</t>
  </si>
  <si>
    <t>TJ Peklo B</t>
  </si>
  <si>
    <t>MNK Modřice B</t>
  </si>
  <si>
    <t>SK Šacung Benešov</t>
  </si>
  <si>
    <t>TJ Radomyšl A</t>
  </si>
  <si>
    <t>TJ Sokol Holice A</t>
  </si>
  <si>
    <t>TJ Peklo A</t>
  </si>
  <si>
    <t xml:space="preserve">Spartak Čelákovice </t>
  </si>
  <si>
    <t>10:5, 10:7</t>
  </si>
  <si>
    <t>10:8, 10:7</t>
  </si>
  <si>
    <t>8:10, 7:10</t>
  </si>
  <si>
    <t>10:8, 6:10, 10:8</t>
  </si>
  <si>
    <t>xxx</t>
  </si>
  <si>
    <t>5:10, 3:10</t>
  </si>
  <si>
    <t>8:10, 10:4, 10:6</t>
  </si>
  <si>
    <t>7:10, 10:8, 7:10</t>
  </si>
  <si>
    <t>9:10, 10:9, 6:10</t>
  </si>
  <si>
    <t>10:8, 8:10, 10:8</t>
  </si>
  <si>
    <t>10:5, 9:10, 9:10</t>
  </si>
  <si>
    <t>10:2, 10:7</t>
  </si>
  <si>
    <t>5:10, 7:10</t>
  </si>
  <si>
    <t>10:4, 10:3</t>
  </si>
  <si>
    <t>10:7, 10:4</t>
  </si>
  <si>
    <t>10:4, 10:5</t>
  </si>
  <si>
    <t>6:10, 7:10</t>
  </si>
  <si>
    <t>1:10, 2:10</t>
  </si>
  <si>
    <t>10:8, 10:8</t>
  </si>
  <si>
    <t>10:6, 10:8</t>
  </si>
  <si>
    <t>8:10, 10:7, 7:10</t>
  </si>
  <si>
    <t>5:10, 4:10</t>
  </si>
  <si>
    <t>pokuta 1.000,- 2 sestavy odhlášeny 10.6.2021 20:15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</si>
</sst>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9"/>
      <name val="Arial CE"/>
      <charset val="238"/>
    </font>
    <font>
      <b/>
      <sz val="20"/>
      <color rgb="FF0070C0"/>
      <name val="Tahoma"/>
      <family val="2"/>
      <charset val="238"/>
    </font>
    <font>
      <b/>
      <sz val="18"/>
      <color rgb="FF0070C0"/>
      <name val="Tahoma"/>
      <family val="2"/>
      <charset val="238"/>
    </font>
    <font>
      <sz val="10"/>
      <color theme="0"/>
      <name val="Arial CE"/>
      <charset val="238"/>
    </font>
    <font>
      <sz val="12"/>
      <color theme="0"/>
      <name val="Arial CE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sz val="12"/>
      <color theme="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5" fillId="0" borderId="0" xfId="1" applyBorder="1"/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49" fontId="55" fillId="0" borderId="52" xfId="0" applyNumberFormat="1" applyFont="1" applyBorder="1" applyAlignment="1">
      <alignment horizontal="left" wrapTex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7" fillId="0" borderId="0" xfId="0" applyFont="1"/>
    <xf numFmtId="0" fontId="57" fillId="0" borderId="59" xfId="0" applyFont="1" applyBorder="1"/>
    <xf numFmtId="0" fontId="9" fillId="0" borderId="56" xfId="0" applyFont="1" applyBorder="1"/>
    <xf numFmtId="0" fontId="59" fillId="0" borderId="4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0" xfId="0" applyFont="1"/>
    <xf numFmtId="0" fontId="57" fillId="0" borderId="19" xfId="0" applyFont="1" applyBorder="1" applyAlignment="1">
      <alignment horizontal="center" vertical="center"/>
    </xf>
    <xf numFmtId="0" fontId="59" fillId="0" borderId="47" xfId="0" applyFont="1" applyBorder="1"/>
    <xf numFmtId="0" fontId="59" fillId="3" borderId="20" xfId="0" applyFont="1" applyFill="1" applyBorder="1"/>
    <xf numFmtId="0" fontId="59" fillId="3" borderId="60" xfId="0" applyFont="1" applyFill="1" applyBorder="1"/>
    <xf numFmtId="0" fontId="59" fillId="0" borderId="61" xfId="0" applyFont="1" applyBorder="1"/>
    <xf numFmtId="0" fontId="57" fillId="0" borderId="62" xfId="0" applyFont="1" applyBorder="1" applyAlignment="1">
      <alignment horizontal="center" vertical="center"/>
    </xf>
    <xf numFmtId="0" fontId="59" fillId="0" borderId="43" xfId="0" applyFont="1" applyBorder="1"/>
    <xf numFmtId="0" fontId="59" fillId="0" borderId="28" xfId="0" applyFont="1" applyBorder="1"/>
    <xf numFmtId="0" fontId="59" fillId="0" borderId="42" xfId="0" applyFont="1" applyBorder="1"/>
    <xf numFmtId="0" fontId="59" fillId="3" borderId="24" xfId="0" applyFont="1" applyFill="1" applyBorder="1"/>
    <xf numFmtId="0" fontId="59" fillId="3" borderId="63" xfId="0" applyFont="1" applyFill="1" applyBorder="1"/>
    <xf numFmtId="0" fontId="59" fillId="0" borderId="30" xfId="0" applyFont="1" applyBorder="1"/>
    <xf numFmtId="0" fontId="57" fillId="0" borderId="66" xfId="0" applyFont="1" applyBorder="1" applyAlignment="1">
      <alignment horizontal="center" vertical="center"/>
    </xf>
    <xf numFmtId="0" fontId="59" fillId="0" borderId="46" xfId="0" applyFont="1" applyBorder="1"/>
    <xf numFmtId="0" fontId="59" fillId="0" borderId="33" xfId="0" applyFont="1" applyBorder="1"/>
    <xf numFmtId="0" fontId="59" fillId="0" borderId="45" xfId="0" applyFont="1" applyBorder="1"/>
    <xf numFmtId="0" fontId="59" fillId="3" borderId="26" xfId="0" applyFont="1" applyFill="1" applyBorder="1"/>
    <xf numFmtId="0" fontId="59" fillId="3" borderId="67" xfId="0" applyFont="1" applyFill="1" applyBorder="1"/>
    <xf numFmtId="0" fontId="59" fillId="0" borderId="68" xfId="0" applyFont="1" applyBorder="1"/>
    <xf numFmtId="0" fontId="59" fillId="0" borderId="48" xfId="0" applyFont="1" applyBorder="1"/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/>
    <xf numFmtId="0" fontId="59" fillId="0" borderId="4" xfId="0" applyFont="1" applyBorder="1"/>
    <xf numFmtId="0" fontId="59" fillId="0" borderId="49" xfId="0" applyFont="1" applyBorder="1" applyAlignment="1">
      <alignment horizontal="center" vertical="center" textRotation="90"/>
    </xf>
    <xf numFmtId="0" fontId="59" fillId="3" borderId="71" xfId="0" applyFont="1" applyFill="1" applyBorder="1"/>
    <xf numFmtId="0" fontId="57" fillId="0" borderId="72" xfId="0" applyFont="1" applyBorder="1"/>
    <xf numFmtId="0" fontId="59" fillId="0" borderId="73" xfId="0" applyFont="1" applyBorder="1" applyAlignment="1">
      <alignment horizontal="center" vertical="center" textRotation="90"/>
    </xf>
    <xf numFmtId="0" fontId="59" fillId="3" borderId="72" xfId="0" applyFont="1" applyFill="1" applyBorder="1" applyAlignment="1">
      <alignment horizontal="center" vertical="center"/>
    </xf>
    <xf numFmtId="0" fontId="59" fillId="3" borderId="72" xfId="0" applyFont="1" applyFill="1" applyBorder="1"/>
    <xf numFmtId="0" fontId="59" fillId="0" borderId="9" xfId="0" applyFont="1" applyBorder="1"/>
    <xf numFmtId="0" fontId="59" fillId="0" borderId="13" xfId="0" applyFont="1" applyBorder="1"/>
    <xf numFmtId="0" fontId="60" fillId="0" borderId="61" xfId="0" applyFont="1" applyBorder="1"/>
    <xf numFmtId="0" fontId="59" fillId="0" borderId="74" xfId="0" applyFont="1" applyBorder="1"/>
    <xf numFmtId="0" fontId="57" fillId="0" borderId="0" xfId="0" applyFont="1" applyBorder="1"/>
    <xf numFmtId="0" fontId="59" fillId="0" borderId="0" xfId="0" applyFont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Fill="1" applyBorder="1"/>
    <xf numFmtId="0" fontId="59" fillId="3" borderId="60" xfId="0" applyFont="1" applyFill="1" applyBorder="1" applyAlignment="1">
      <alignment horizontal="center" vertical="center"/>
    </xf>
    <xf numFmtId="0" fontId="59" fillId="3" borderId="6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9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0" fillId="0" borderId="0" xfId="0" applyAlignment="1">
      <alignment vertical="center"/>
    </xf>
    <xf numFmtId="14" fontId="0" fillId="0" borderId="41" xfId="0" applyNumberFormat="1" applyBorder="1" applyAlignment="1">
      <alignment horizontal="center" vertical="center"/>
    </xf>
    <xf numFmtId="0" fontId="3" fillId="0" borderId="28" xfId="3" applyFont="1" applyBorder="1" applyAlignment="1">
      <alignment horizontal="left"/>
    </xf>
    <xf numFmtId="0" fontId="3" fillId="0" borderId="42" xfId="3" applyFont="1" applyBorder="1" applyAlignment="1">
      <alignment horizontal="left"/>
    </xf>
    <xf numFmtId="0" fontId="3" fillId="0" borderId="30" xfId="3" applyFont="1" applyBorder="1" applyAlignment="1">
      <alignment horizontal="left"/>
    </xf>
    <xf numFmtId="0" fontId="3" fillId="2" borderId="42" xfId="1" applyFont="1" applyFill="1" applyBorder="1" applyAlignment="1">
      <alignment horizontal="left"/>
    </xf>
    <xf numFmtId="0" fontId="3" fillId="2" borderId="30" xfId="1" applyFont="1" applyFill="1" applyBorder="1" applyAlignment="1">
      <alignment horizontal="left"/>
    </xf>
    <xf numFmtId="0" fontId="3" fillId="2" borderId="28" xfId="1" applyFont="1" applyFill="1" applyBorder="1" applyAlignment="1">
      <alignment horizontal="left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49" fontId="25" fillId="0" borderId="0" xfId="1" applyNumberFormat="1" applyFont="1"/>
    <xf numFmtId="49" fontId="62" fillId="0" borderId="38" xfId="1" applyNumberFormat="1" applyFont="1" applyBorder="1" applyAlignment="1">
      <alignment horizontal="center" vertical="center"/>
    </xf>
    <xf numFmtId="49" fontId="62" fillId="0" borderId="28" xfId="1" applyNumberFormat="1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 textRotation="90"/>
    </xf>
    <xf numFmtId="0" fontId="65" fillId="0" borderId="49" xfId="0" applyFont="1" applyBorder="1" applyAlignment="1">
      <alignment horizontal="center" vertical="center" textRotation="90"/>
    </xf>
    <xf numFmtId="0" fontId="65" fillId="0" borderId="73" xfId="0" applyFont="1" applyBorder="1" applyAlignment="1">
      <alignment horizontal="center" vertical="center" textRotation="90"/>
    </xf>
    <xf numFmtId="0" fontId="67" fillId="0" borderId="73" xfId="0" applyFont="1" applyBorder="1" applyAlignment="1">
      <alignment horizontal="center" vertical="center" textRotation="90"/>
    </xf>
    <xf numFmtId="0" fontId="67" fillId="0" borderId="79" xfId="0" applyFont="1" applyBorder="1" applyAlignment="1">
      <alignment horizontal="center" vertical="center" textRotation="90"/>
    </xf>
    <xf numFmtId="0" fontId="67" fillId="0" borderId="49" xfId="0" applyFont="1" applyBorder="1" applyAlignment="1">
      <alignment horizontal="center" vertical="center" textRotation="90"/>
    </xf>
    <xf numFmtId="49" fontId="5" fillId="0" borderId="0" xfId="1" applyNumberFormat="1"/>
    <xf numFmtId="49" fontId="19" fillId="0" borderId="0" xfId="1" applyNumberFormat="1" applyFont="1" applyAlignment="1">
      <alignment horizontal="center" vertical="center" shrinkToFit="1"/>
    </xf>
    <xf numFmtId="49" fontId="19" fillId="0" borderId="0" xfId="1" applyNumberFormat="1" applyFont="1" applyAlignment="1">
      <alignment horizontal="center" vertical="center"/>
    </xf>
    <xf numFmtId="49" fontId="5" fillId="0" borderId="0" xfId="1" applyNumberFormat="1" applyBorder="1"/>
    <xf numFmtId="49" fontId="5" fillId="0" borderId="0" xfId="1" applyNumberFormat="1" applyBorder="1" applyAlignment="1">
      <alignment horizontal="right"/>
    </xf>
    <xf numFmtId="49" fontId="54" fillId="0" borderId="51" xfId="0" applyNumberFormat="1" applyFont="1" applyBorder="1" applyAlignment="1">
      <alignment horizontal="left"/>
    </xf>
    <xf numFmtId="49" fontId="54" fillId="5" borderId="9" xfId="0" applyNumberFormat="1" applyFont="1" applyFill="1" applyBorder="1" applyAlignment="1">
      <alignment horizontal="left"/>
    </xf>
    <xf numFmtId="49" fontId="5" fillId="0" borderId="0" xfId="1" applyNumberFormat="1" applyFont="1" applyAlignment="1">
      <alignment horizontal="left" shrinkToFit="1"/>
    </xf>
    <xf numFmtId="49" fontId="5" fillId="0" borderId="0" xfId="1" applyNumberFormat="1" applyFont="1" applyAlignment="1">
      <alignment horizontal="center" shrinkToFit="1"/>
    </xf>
    <xf numFmtId="49" fontId="5" fillId="0" borderId="0" xfId="1" applyNumberFormat="1" applyFont="1" applyAlignment="1">
      <alignment shrinkToFit="1"/>
    </xf>
    <xf numFmtId="49" fontId="5" fillId="0" borderId="0" xfId="1" applyNumberFormat="1" applyFont="1"/>
    <xf numFmtId="49" fontId="5" fillId="0" borderId="57" xfId="1" applyNumberFormat="1" applyBorder="1"/>
    <xf numFmtId="49" fontId="54" fillId="0" borderId="53" xfId="0" applyNumberFormat="1" applyFont="1" applyBorder="1" applyAlignment="1">
      <alignment horizontal="left"/>
    </xf>
    <xf numFmtId="49" fontId="4" fillId="0" borderId="0" xfId="1" applyNumberFormat="1" applyFont="1" applyBorder="1" applyAlignment="1">
      <alignment vertical="top" shrinkToFit="1"/>
    </xf>
    <xf numFmtId="49" fontId="5" fillId="0" borderId="13" xfId="1" applyNumberFormat="1" applyBorder="1"/>
    <xf numFmtId="49" fontId="55" fillId="0" borderId="0" xfId="0" applyNumberFormat="1" applyFont="1" applyAlignment="1">
      <alignment horizontal="left" wrapText="1"/>
    </xf>
    <xf numFmtId="49" fontId="5" fillId="0" borderId="3" xfId="1" applyNumberFormat="1" applyFont="1" applyBorder="1" applyAlignment="1">
      <alignment shrinkToFit="1"/>
    </xf>
    <xf numFmtId="49" fontId="5" fillId="0" borderId="4" xfId="1" applyNumberFormat="1" applyFont="1" applyBorder="1" applyAlignment="1">
      <alignment horizontal="center" shrinkToFit="1"/>
    </xf>
    <xf numFmtId="49" fontId="4" fillId="0" borderId="5" xfId="1" applyNumberFormat="1" applyFont="1" applyBorder="1" applyAlignment="1">
      <alignment vertical="top" shrinkToFit="1"/>
    </xf>
    <xf numFmtId="49" fontId="5" fillId="0" borderId="9" xfId="1" applyNumberFormat="1" applyBorder="1"/>
    <xf numFmtId="49" fontId="2" fillId="0" borderId="36" xfId="1" applyNumberFormat="1" applyFont="1" applyBorder="1" applyAlignment="1">
      <alignment horizontal="left" shrinkToFit="1"/>
    </xf>
    <xf numFmtId="49" fontId="2" fillId="0" borderId="55" xfId="1" applyNumberFormat="1" applyFont="1" applyBorder="1" applyAlignment="1">
      <alignment horizontal="left" shrinkToFit="1"/>
    </xf>
    <xf numFmtId="49" fontId="5" fillId="0" borderId="0" xfId="1" applyNumberFormat="1" applyAlignment="1">
      <alignment horizontal="left" shrinkToFit="1"/>
    </xf>
    <xf numFmtId="49" fontId="5" fillId="0" borderId="0" xfId="1" applyNumberFormat="1" applyAlignment="1">
      <alignment shrinkToFit="1"/>
    </xf>
    <xf numFmtId="49" fontId="5" fillId="0" borderId="56" xfId="1" applyNumberFormat="1" applyBorder="1" applyAlignment="1">
      <alignment shrinkToFit="1"/>
    </xf>
    <xf numFmtId="49" fontId="5" fillId="0" borderId="5" xfId="1" applyNumberFormat="1" applyFill="1" applyBorder="1" applyAlignment="1">
      <alignment shrinkToFit="1"/>
    </xf>
    <xf numFmtId="49" fontId="5" fillId="0" borderId="0" xfId="1" applyNumberFormat="1" applyBorder="1" applyAlignment="1">
      <alignment shrinkToFit="1"/>
    </xf>
    <xf numFmtId="49" fontId="5" fillId="0" borderId="7" xfId="1" applyNumberFormat="1" applyFont="1" applyBorder="1" applyAlignment="1">
      <alignment shrinkToFit="1"/>
    </xf>
    <xf numFmtId="49" fontId="5" fillId="0" borderId="2" xfId="1" applyNumberFormat="1" applyFont="1" applyBorder="1" applyAlignment="1">
      <alignment horizontal="left" shrinkToFit="1"/>
    </xf>
    <xf numFmtId="49" fontId="5" fillId="0" borderId="0" xfId="1" applyNumberFormat="1" applyFont="1" applyBorder="1" applyAlignment="1">
      <alignment horizontal="center" shrinkToFit="1"/>
    </xf>
    <xf numFmtId="49" fontId="5" fillId="0" borderId="5" xfId="1" applyNumberFormat="1" applyFont="1" applyBorder="1" applyAlignment="1">
      <alignment shrinkToFit="1"/>
    </xf>
    <xf numFmtId="49" fontId="5" fillId="0" borderId="5" xfId="1" applyNumberFormat="1" applyBorder="1" applyAlignment="1">
      <alignment shrinkToFit="1"/>
    </xf>
    <xf numFmtId="49" fontId="5" fillId="0" borderId="0" xfId="1" applyNumberFormat="1" applyFill="1" applyBorder="1" applyAlignment="1">
      <alignment shrinkToFit="1"/>
    </xf>
    <xf numFmtId="49" fontId="19" fillId="0" borderId="0" xfId="1" applyNumberFormat="1" applyFont="1" applyBorder="1" applyAlignment="1">
      <alignment horizontal="center" vertical="center" shrinkToFit="1"/>
    </xf>
    <xf numFmtId="49" fontId="5" fillId="0" borderId="9" xfId="1" applyNumberFormat="1" applyFont="1" applyBorder="1" applyAlignment="1">
      <alignment shrinkToFit="1"/>
    </xf>
    <xf numFmtId="49" fontId="5" fillId="0" borderId="0" xfId="1" applyNumberFormat="1" applyFont="1" applyBorder="1" applyAlignment="1">
      <alignment horizontal="right" shrinkToFit="1"/>
    </xf>
    <xf numFmtId="49" fontId="3" fillId="0" borderId="2" xfId="1" applyNumberFormat="1" applyFont="1" applyBorder="1" applyAlignment="1">
      <alignment horizontal="left" shrinkToFit="1"/>
    </xf>
    <xf numFmtId="49" fontId="5" fillId="0" borderId="1" xfId="1" applyNumberFormat="1" applyFont="1" applyBorder="1" applyAlignment="1">
      <alignment shrinkToFit="1"/>
    </xf>
    <xf numFmtId="49" fontId="5" fillId="0" borderId="0" xfId="1" applyNumberFormat="1" applyFont="1" applyAlignment="1">
      <alignment horizontal="center"/>
    </xf>
    <xf numFmtId="49" fontId="18" fillId="0" borderId="28" xfId="1" applyNumberFormat="1" applyFont="1" applyBorder="1" applyAlignment="1">
      <alignment horizontal="center" vertical="center"/>
    </xf>
    <xf numFmtId="49" fontId="55" fillId="0" borderId="52" xfId="0" applyNumberFormat="1" applyFont="1" applyBorder="1" applyAlignment="1">
      <alignment horizontal="center" wrapText="1"/>
    </xf>
    <xf numFmtId="49" fontId="41" fillId="0" borderId="57" xfId="1" applyNumberFormat="1" applyFont="1" applyBorder="1" applyAlignment="1">
      <alignment horizontal="center"/>
    </xf>
    <xf numFmtId="49" fontId="18" fillId="7" borderId="28" xfId="1" applyNumberFormat="1" applyFont="1" applyFill="1" applyBorder="1" applyAlignment="1">
      <alignment horizontal="center" vertical="center"/>
    </xf>
    <xf numFmtId="49" fontId="61" fillId="0" borderId="57" xfId="0" applyNumberFormat="1" applyFont="1" applyBorder="1" applyAlignment="1">
      <alignment horizontal="center" wrapText="1"/>
    </xf>
    <xf numFmtId="49" fontId="61" fillId="0" borderId="52" xfId="0" applyNumberFormat="1" applyFont="1" applyBorder="1" applyAlignment="1">
      <alignment horizontal="center" wrapText="1"/>
    </xf>
    <xf numFmtId="49" fontId="41" fillId="0" borderId="54" xfId="1" applyNumberFormat="1" applyFont="1" applyBorder="1" applyAlignment="1">
      <alignment horizontal="center" shrinkToFit="1"/>
    </xf>
    <xf numFmtId="49" fontId="41" fillId="0" borderId="4" xfId="1" applyNumberFormat="1" applyFont="1" applyBorder="1" applyAlignment="1">
      <alignment horizontal="center" shrinkToFit="1"/>
    </xf>
    <xf numFmtId="49" fontId="57" fillId="0" borderId="58" xfId="1" applyNumberFormat="1" applyFont="1" applyBorder="1" applyAlignment="1">
      <alignment horizontal="center" shrinkToFit="1"/>
    </xf>
    <xf numFmtId="49" fontId="5" fillId="7" borderId="8" xfId="1" applyNumberFormat="1" applyFill="1" applyBorder="1" applyAlignment="1">
      <alignment shrinkToFit="1"/>
    </xf>
    <xf numFmtId="49" fontId="41" fillId="0" borderId="30" xfId="1" applyNumberFormat="1" applyFont="1" applyBorder="1" applyAlignment="1">
      <alignment horizontal="center"/>
    </xf>
    <xf numFmtId="49" fontId="41" fillId="0" borderId="56" xfId="1" applyNumberFormat="1" applyFont="1" applyBorder="1" applyAlignment="1">
      <alignment horizontal="center" shrinkToFit="1"/>
    </xf>
    <xf numFmtId="49" fontId="5" fillId="8" borderId="8" xfId="1" applyNumberFormat="1" applyFont="1" applyFill="1" applyBorder="1" applyAlignment="1">
      <alignment shrinkToFit="1"/>
    </xf>
    <xf numFmtId="0" fontId="16" fillId="0" borderId="0" xfId="0" applyFont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 vertical="center"/>
    </xf>
    <xf numFmtId="0" fontId="63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64" fillId="3" borderId="10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7" fillId="0" borderId="59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7" fillId="3" borderId="50" xfId="0" applyFont="1" applyFill="1" applyBorder="1" applyAlignment="1">
      <alignment horizontal="center" vertical="center"/>
    </xf>
    <xf numFmtId="0" fontId="57" fillId="3" borderId="1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68" fillId="0" borderId="56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6" fillId="0" borderId="56" xfId="0" applyFont="1" applyBorder="1" applyAlignment="1">
      <alignment horizontal="center"/>
    </xf>
    <xf numFmtId="0" fontId="66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1" fillId="0" borderId="59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1" fillId="0" borderId="9" xfId="0" applyFont="1" applyBorder="1" applyAlignment="1">
      <alignment horizontal="left" vertical="center"/>
    </xf>
    <xf numFmtId="0" fontId="57" fillId="0" borderId="57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9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9" fillId="0" borderId="75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69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9" fillId="0" borderId="5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K16" sqref="K16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3" customWidth="1"/>
    <col min="7" max="7" width="6.28515625" customWidth="1"/>
    <col min="9" max="9" width="15.5703125" customWidth="1"/>
    <col min="10" max="10" width="11.140625" customWidth="1"/>
  </cols>
  <sheetData>
    <row r="1" spans="1:10" ht="20.25" x14ac:dyDescent="0.3">
      <c r="A1" s="213" t="s">
        <v>147</v>
      </c>
      <c r="B1" s="213"/>
      <c r="C1" s="213"/>
      <c r="D1" s="213"/>
      <c r="E1" s="213"/>
      <c r="F1" s="213"/>
      <c r="G1" s="213"/>
    </row>
    <row r="2" spans="1:10" ht="15.75" thickBot="1" x14ac:dyDescent="0.3">
      <c r="A2" s="47"/>
      <c r="B2" s="47" t="s">
        <v>101</v>
      </c>
      <c r="C2" s="47" t="s">
        <v>37</v>
      </c>
      <c r="D2" s="47" t="s">
        <v>69</v>
      </c>
      <c r="E2" s="47" t="s">
        <v>38</v>
      </c>
      <c r="G2" s="47" t="s">
        <v>124</v>
      </c>
    </row>
    <row r="3" spans="1:10" x14ac:dyDescent="0.25">
      <c r="A3" s="138">
        <v>1</v>
      </c>
      <c r="B3" s="143">
        <v>44340</v>
      </c>
      <c r="C3" s="138">
        <v>3</v>
      </c>
      <c r="D3" s="138">
        <v>3</v>
      </c>
      <c r="E3" t="s">
        <v>104</v>
      </c>
      <c r="F3" t="s">
        <v>125</v>
      </c>
      <c r="H3" t="s">
        <v>126</v>
      </c>
    </row>
    <row r="4" spans="1:10" x14ac:dyDescent="0.25">
      <c r="A4" s="138">
        <v>2</v>
      </c>
      <c r="B4" s="139">
        <v>44341</v>
      </c>
      <c r="C4" s="138">
        <v>1</v>
      </c>
      <c r="D4" s="138">
        <v>1</v>
      </c>
      <c r="E4" t="s">
        <v>127</v>
      </c>
      <c r="F4" t="s">
        <v>128</v>
      </c>
      <c r="H4" t="s">
        <v>126</v>
      </c>
    </row>
    <row r="5" spans="1:10" x14ac:dyDescent="0.25">
      <c r="A5" s="138">
        <v>3</v>
      </c>
      <c r="B5" s="139">
        <v>44342</v>
      </c>
      <c r="C5" s="138">
        <v>5</v>
      </c>
      <c r="D5" s="138">
        <v>5</v>
      </c>
      <c r="E5" t="s">
        <v>68</v>
      </c>
      <c r="F5" t="s">
        <v>39</v>
      </c>
      <c r="H5" t="s">
        <v>126</v>
      </c>
    </row>
    <row r="6" spans="1:10" x14ac:dyDescent="0.25">
      <c r="A6" s="138">
        <v>4</v>
      </c>
      <c r="B6" s="139">
        <v>44342</v>
      </c>
      <c r="C6" s="138">
        <v>1</v>
      </c>
      <c r="D6" s="138">
        <v>1</v>
      </c>
      <c r="E6" t="s">
        <v>129</v>
      </c>
      <c r="F6" t="s">
        <v>107</v>
      </c>
      <c r="G6" s="48"/>
      <c r="H6" t="s">
        <v>126</v>
      </c>
    </row>
    <row r="7" spans="1:10" s="49" customFormat="1" x14ac:dyDescent="0.25">
      <c r="A7" s="138">
        <v>5</v>
      </c>
      <c r="B7" s="139">
        <v>44342</v>
      </c>
      <c r="C7" s="138">
        <v>1</v>
      </c>
      <c r="D7" s="138">
        <v>1</v>
      </c>
      <c r="E7" t="s">
        <v>131</v>
      </c>
      <c r="F7" t="s">
        <v>132</v>
      </c>
      <c r="G7"/>
      <c r="H7" t="s">
        <v>126</v>
      </c>
      <c r="I7"/>
      <c r="J7"/>
    </row>
    <row r="8" spans="1:10" ht="15" customHeight="1" x14ac:dyDescent="0.25">
      <c r="A8" s="138">
        <v>6</v>
      </c>
      <c r="B8" s="139">
        <v>44343</v>
      </c>
      <c r="C8" s="138">
        <v>3</v>
      </c>
      <c r="D8" s="138">
        <v>3</v>
      </c>
      <c r="E8" t="s">
        <v>135</v>
      </c>
      <c r="F8" t="s">
        <v>136</v>
      </c>
      <c r="H8" t="s">
        <v>126</v>
      </c>
    </row>
    <row r="9" spans="1:10" x14ac:dyDescent="0.25">
      <c r="A9" s="138">
        <v>7</v>
      </c>
      <c r="B9" s="139">
        <v>44343</v>
      </c>
      <c r="C9" s="138">
        <v>2</v>
      </c>
      <c r="D9" s="138">
        <v>2</v>
      </c>
      <c r="E9" s="140" t="s">
        <v>73</v>
      </c>
      <c r="F9" t="s">
        <v>74</v>
      </c>
      <c r="H9" t="s">
        <v>126</v>
      </c>
    </row>
    <row r="10" spans="1:10" x14ac:dyDescent="0.25">
      <c r="A10" s="138">
        <v>8</v>
      </c>
      <c r="B10" s="139">
        <v>44343</v>
      </c>
      <c r="C10" s="138">
        <v>1</v>
      </c>
      <c r="D10" s="138">
        <v>1</v>
      </c>
      <c r="E10" t="s">
        <v>137</v>
      </c>
      <c r="F10" t="s">
        <v>106</v>
      </c>
      <c r="H10" t="s">
        <v>126</v>
      </c>
    </row>
    <row r="11" spans="1:10" x14ac:dyDescent="0.25">
      <c r="A11" s="138">
        <v>9</v>
      </c>
      <c r="B11" s="139">
        <v>44343</v>
      </c>
      <c r="C11" s="138">
        <v>2</v>
      </c>
      <c r="D11" s="138">
        <v>2</v>
      </c>
      <c r="E11" t="s">
        <v>108</v>
      </c>
      <c r="F11" t="s">
        <v>138</v>
      </c>
      <c r="H11" t="s">
        <v>126</v>
      </c>
    </row>
    <row r="12" spans="1:10" x14ac:dyDescent="0.25">
      <c r="A12" s="138">
        <v>10</v>
      </c>
      <c r="B12" s="139">
        <v>44344</v>
      </c>
      <c r="C12" s="138">
        <v>2</v>
      </c>
      <c r="D12" s="138">
        <v>2</v>
      </c>
      <c r="E12" t="s">
        <v>130</v>
      </c>
      <c r="F12" t="s">
        <v>109</v>
      </c>
      <c r="H12" t="s">
        <v>126</v>
      </c>
    </row>
    <row r="13" spans="1:10" x14ac:dyDescent="0.25">
      <c r="A13" s="138">
        <v>11</v>
      </c>
      <c r="B13" s="139">
        <v>44344</v>
      </c>
      <c r="C13" s="138">
        <v>2</v>
      </c>
      <c r="D13" s="138">
        <v>0</v>
      </c>
      <c r="E13" t="s">
        <v>102</v>
      </c>
      <c r="F13" t="s">
        <v>103</v>
      </c>
      <c r="H13" t="s">
        <v>126</v>
      </c>
      <c r="I13" t="s">
        <v>328</v>
      </c>
    </row>
    <row r="14" spans="1:10" ht="13.5" customHeight="1" x14ac:dyDescent="0.25">
      <c r="A14" s="138">
        <v>12</v>
      </c>
      <c r="B14" s="139">
        <v>44344</v>
      </c>
      <c r="C14" s="138">
        <v>2</v>
      </c>
      <c r="D14" s="138">
        <v>2</v>
      </c>
      <c r="E14" t="s">
        <v>133</v>
      </c>
      <c r="F14" t="s">
        <v>134</v>
      </c>
      <c r="H14" t="s">
        <v>126</v>
      </c>
    </row>
    <row r="15" spans="1:10" ht="13.15" customHeight="1" x14ac:dyDescent="0.25">
      <c r="C15" s="138">
        <f>SUM(C3:C14)</f>
        <v>25</v>
      </c>
      <c r="D15" s="47">
        <f>SUM(D3:D14)</f>
        <v>23</v>
      </c>
    </row>
    <row r="16" spans="1:10" x14ac:dyDescent="0.25">
      <c r="C16" s="138"/>
      <c r="D16" s="47"/>
    </row>
    <row r="17" spans="1:6" x14ac:dyDescent="0.25">
      <c r="B17" s="141" t="s">
        <v>148</v>
      </c>
    </row>
    <row r="19" spans="1:6" x14ac:dyDescent="0.25">
      <c r="B19" s="141" t="s">
        <v>139</v>
      </c>
    </row>
    <row r="20" spans="1:6" ht="13.15" customHeight="1" x14ac:dyDescent="0.25">
      <c r="B20" s="141"/>
    </row>
    <row r="21" spans="1:6" x14ac:dyDescent="0.25">
      <c r="A21" s="142"/>
      <c r="B21" s="142" t="s">
        <v>140</v>
      </c>
    </row>
    <row r="22" spans="1:6" x14ac:dyDescent="0.25">
      <c r="A22" s="142"/>
      <c r="B22" s="142" t="s">
        <v>78</v>
      </c>
      <c r="F22" t="s">
        <v>141</v>
      </c>
    </row>
    <row r="23" spans="1:6" x14ac:dyDescent="0.25">
      <c r="A23" s="51"/>
      <c r="B23" s="118"/>
      <c r="C23" s="51"/>
      <c r="D23" s="119"/>
      <c r="E23" s="120"/>
      <c r="F23" s="51"/>
    </row>
    <row r="24" spans="1:6" x14ac:dyDescent="0.25">
      <c r="A24" s="51"/>
      <c r="B24" s="51"/>
      <c r="C24" s="51"/>
      <c r="D24" s="51"/>
      <c r="E24" s="120"/>
      <c r="F24" s="51"/>
    </row>
    <row r="25" spans="1:6" x14ac:dyDescent="0.25">
      <c r="A25" s="51"/>
      <c r="B25" s="51"/>
      <c r="C25" s="51"/>
      <c r="D25" s="51"/>
      <c r="E25" s="51"/>
      <c r="F25" s="51"/>
    </row>
    <row r="26" spans="1:6" x14ac:dyDescent="0.25">
      <c r="A26" s="51"/>
      <c r="B26" s="51"/>
      <c r="C26" s="51"/>
      <c r="D26" s="51"/>
      <c r="E26" s="51"/>
      <c r="F26" s="51"/>
    </row>
    <row r="27" spans="1:6" x14ac:dyDescent="0.25">
      <c r="A27" s="51"/>
      <c r="B27" s="51"/>
      <c r="C27" s="51"/>
      <c r="D27" s="51"/>
      <c r="E27" s="51"/>
      <c r="F27" s="51"/>
    </row>
    <row r="28" spans="1:6" x14ac:dyDescent="0.25">
      <c r="A28" s="50"/>
      <c r="B28" s="51"/>
      <c r="C28" s="51"/>
      <c r="D28" s="51"/>
      <c r="E28" s="51"/>
      <c r="F28" s="51"/>
    </row>
    <row r="29" spans="1:6" x14ac:dyDescent="0.25">
      <c r="A29" s="51"/>
      <c r="B29" s="51"/>
      <c r="C29" s="51"/>
      <c r="D29" s="51"/>
      <c r="E29" s="51"/>
      <c r="F29" s="51"/>
    </row>
    <row r="30" spans="1:6" x14ac:dyDescent="0.25">
      <c r="A30" s="50"/>
      <c r="B30" s="51"/>
      <c r="C30" s="51"/>
      <c r="D30" s="51"/>
      <c r="E30" s="51"/>
      <c r="F30" s="51"/>
    </row>
    <row r="31" spans="1:6" x14ac:dyDescent="0.25">
      <c r="A31" s="50"/>
      <c r="B31" s="51"/>
      <c r="C31" s="51"/>
      <c r="D31" s="51"/>
      <c r="E31" s="51"/>
      <c r="F31" s="51"/>
    </row>
    <row r="32" spans="1:6" x14ac:dyDescent="0.25">
      <c r="F32" s="51"/>
    </row>
    <row r="33" spans="6:6" x14ac:dyDescent="0.25">
      <c r="F33" s="51"/>
    </row>
    <row r="34" spans="6:6" x14ac:dyDescent="0.25">
      <c r="F34" s="51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4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skupin'!B15</f>
        <v>TJ Dynamo České Budějovice "A"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skupin'!B16</f>
        <v>TJ Peklo nad Zdobnicí "B"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skupin'!B17</f>
        <v>SK Liapor - Witte Karlovy Vary "B"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1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x14ac:dyDescent="0.25"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8" spans="1:54" x14ac:dyDescent="0.25"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</row>
    <row r="39" spans="1:54" ht="20.25" x14ac:dyDescent="0.3">
      <c r="T39" s="332"/>
      <c r="U39" s="332"/>
      <c r="V39" s="332"/>
      <c r="W39" s="332"/>
      <c r="X39" s="332"/>
      <c r="Y39" s="332"/>
      <c r="Z39" s="332"/>
      <c r="AA39" s="331"/>
      <c r="AB39" s="331"/>
      <c r="AC39" s="331"/>
      <c r="AD39" s="331"/>
      <c r="AE39" s="331"/>
      <c r="AF39" s="331"/>
      <c r="AG39" s="3"/>
      <c r="AH39" s="3"/>
      <c r="AI39" s="332"/>
      <c r="AJ39" s="332"/>
      <c r="AK39" s="332"/>
      <c r="AL39" s="332"/>
      <c r="AM39" s="332"/>
      <c r="AN39" s="332"/>
      <c r="AO39" s="8"/>
      <c r="AP39" s="7"/>
      <c r="AQ39" s="7"/>
      <c r="AR39" s="7"/>
      <c r="AS39" s="7"/>
      <c r="AT39" s="7"/>
      <c r="AU39" s="332"/>
      <c r="AV39" s="332"/>
      <c r="AW39" s="332"/>
      <c r="AX39" s="332"/>
      <c r="AY39" s="3"/>
      <c r="AZ39" s="3"/>
      <c r="BA39" s="3"/>
      <c r="BB39" s="3"/>
    </row>
    <row r="41" spans="1:54" ht="20.25" x14ac:dyDescent="0.3">
      <c r="T41" s="331"/>
      <c r="U41" s="331"/>
      <c r="V41" s="331"/>
      <c r="W41" s="331"/>
      <c r="X41" s="331"/>
      <c r="Y41" s="331"/>
      <c r="Z41" s="331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"/>
      <c r="AL41" s="331"/>
      <c r="AM41" s="331"/>
      <c r="AN41" s="331"/>
      <c r="AO41" s="331"/>
      <c r="AP41" s="331"/>
      <c r="AQ41" s="331"/>
      <c r="AR41" s="331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</row>
    <row r="44" spans="1:54" ht="15.75" x14ac:dyDescent="0.25">
      <c r="T44" s="334"/>
      <c r="U44" s="334"/>
      <c r="V44" s="334"/>
      <c r="W44" s="334"/>
      <c r="X44" s="334"/>
      <c r="Y44" s="334"/>
      <c r="Z44" s="4"/>
      <c r="AA44" s="334"/>
      <c r="AB44" s="334"/>
      <c r="AC44" s="4"/>
      <c r="AD44" s="4"/>
      <c r="AE44" s="4"/>
      <c r="AF44" s="334"/>
      <c r="AG44" s="334"/>
      <c r="AH44" s="334"/>
      <c r="AI44" s="334"/>
      <c r="AJ44" s="334"/>
      <c r="AK44" s="334"/>
      <c r="AL44" s="4"/>
      <c r="AM44" s="4"/>
      <c r="AN44" s="4"/>
      <c r="AO44" s="4"/>
      <c r="AP44" s="4"/>
      <c r="AQ44" s="4"/>
      <c r="AR44" s="334"/>
      <c r="AS44" s="334"/>
      <c r="AT44" s="334"/>
      <c r="AU44" s="334"/>
      <c r="AV44" s="334"/>
      <c r="AW44" s="334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2" spans="20:54" x14ac:dyDescent="0.25"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</row>
    <row r="56" spans="20:54" ht="23.25" x14ac:dyDescent="0.35"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</row>
    <row r="57" spans="20:54" ht="20.25" x14ac:dyDescent="0.3">
      <c r="T57" s="332"/>
      <c r="U57" s="332"/>
      <c r="V57" s="332"/>
      <c r="W57" s="332"/>
      <c r="X57" s="332"/>
      <c r="Y57" s="332"/>
      <c r="Z57" s="332"/>
      <c r="AA57" s="331"/>
      <c r="AB57" s="331"/>
      <c r="AC57" s="331"/>
      <c r="AD57" s="331"/>
      <c r="AE57" s="331"/>
      <c r="AF57" s="331"/>
      <c r="AG57" s="3"/>
      <c r="AH57" s="3"/>
      <c r="AI57" s="332"/>
      <c r="AJ57" s="332"/>
      <c r="AK57" s="332"/>
      <c r="AL57" s="332"/>
      <c r="AM57" s="332"/>
      <c r="AN57" s="332"/>
      <c r="AO57" s="8"/>
      <c r="AP57" s="7"/>
      <c r="AQ57" s="7"/>
      <c r="AR57" s="7"/>
      <c r="AS57" s="7"/>
      <c r="AT57" s="7"/>
      <c r="AU57" s="332"/>
      <c r="AV57" s="332"/>
      <c r="AW57" s="332"/>
      <c r="AX57" s="332"/>
      <c r="AY57" s="3"/>
      <c r="AZ57" s="3"/>
      <c r="BA57" s="3"/>
      <c r="BB57" s="3"/>
    </row>
    <row r="59" spans="20:54" ht="20.25" x14ac:dyDescent="0.3">
      <c r="T59" s="331"/>
      <c r="U59" s="331"/>
      <c r="V59" s="331"/>
      <c r="W59" s="331"/>
      <c r="X59" s="331"/>
      <c r="Y59" s="331"/>
      <c r="Z59" s="331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"/>
      <c r="AL59" s="331"/>
      <c r="AM59" s="331"/>
      <c r="AN59" s="331"/>
      <c r="AO59" s="331"/>
      <c r="AP59" s="331"/>
      <c r="AQ59" s="331"/>
      <c r="AR59" s="331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</row>
    <row r="62" spans="20:54" ht="15.75" x14ac:dyDescent="0.25">
      <c r="T62" s="334"/>
      <c r="U62" s="334"/>
      <c r="V62" s="334"/>
      <c r="W62" s="334"/>
      <c r="X62" s="334"/>
      <c r="Y62" s="334"/>
      <c r="Z62" s="4"/>
      <c r="AA62" s="334"/>
      <c r="AB62" s="334"/>
      <c r="AC62" s="4"/>
      <c r="AD62" s="4"/>
      <c r="AE62" s="4"/>
      <c r="AF62" s="334"/>
      <c r="AG62" s="334"/>
      <c r="AH62" s="334"/>
      <c r="AI62" s="334"/>
      <c r="AJ62" s="334"/>
      <c r="AK62" s="334"/>
      <c r="AL62" s="4"/>
      <c r="AM62" s="4"/>
      <c r="AN62" s="4"/>
      <c r="AO62" s="4"/>
      <c r="AP62" s="4"/>
      <c r="AQ62" s="4"/>
      <c r="AR62" s="334"/>
      <c r="AS62" s="334"/>
      <c r="AT62" s="334"/>
      <c r="AU62" s="334"/>
      <c r="AV62" s="334"/>
      <c r="AW62" s="334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</row>
    <row r="70" spans="20:54" x14ac:dyDescent="0.25"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</row>
    <row r="76" spans="20:54" ht="23.25" x14ac:dyDescent="0.35"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</row>
    <row r="77" spans="20:54" ht="20.25" x14ac:dyDescent="0.3">
      <c r="T77" s="332"/>
      <c r="U77" s="332"/>
      <c r="V77" s="332"/>
      <c r="W77" s="332"/>
      <c r="X77" s="332"/>
      <c r="Y77" s="332"/>
      <c r="Z77" s="332"/>
      <c r="AA77" s="331"/>
      <c r="AB77" s="331"/>
      <c r="AC77" s="331"/>
      <c r="AD77" s="331"/>
      <c r="AE77" s="331"/>
      <c r="AF77" s="331"/>
      <c r="AG77" s="3"/>
      <c r="AH77" s="3"/>
      <c r="AI77" s="332"/>
      <c r="AJ77" s="332"/>
      <c r="AK77" s="332"/>
      <c r="AL77" s="332"/>
      <c r="AM77" s="332"/>
      <c r="AN77" s="332"/>
      <c r="AO77" s="8"/>
      <c r="AP77" s="7"/>
      <c r="AQ77" s="7"/>
      <c r="AR77" s="7"/>
      <c r="AS77" s="7"/>
      <c r="AT77" s="7"/>
      <c r="AU77" s="332"/>
      <c r="AV77" s="332"/>
      <c r="AW77" s="332"/>
      <c r="AX77" s="332"/>
      <c r="AY77" s="3"/>
      <c r="AZ77" s="3"/>
      <c r="BA77" s="3"/>
      <c r="BB77" s="3"/>
    </row>
    <row r="79" spans="20:54" ht="20.25" x14ac:dyDescent="0.3">
      <c r="T79" s="331"/>
      <c r="U79" s="331"/>
      <c r="V79" s="331"/>
      <c r="W79" s="331"/>
      <c r="X79" s="331"/>
      <c r="Y79" s="331"/>
      <c r="Z79" s="331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"/>
      <c r="AL79" s="331"/>
      <c r="AM79" s="331"/>
      <c r="AN79" s="331"/>
      <c r="AO79" s="331"/>
      <c r="AP79" s="331"/>
      <c r="AQ79" s="331"/>
      <c r="AR79" s="331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</row>
    <row r="82" spans="20:54" ht="15.75" x14ac:dyDescent="0.25">
      <c r="T82" s="334"/>
      <c r="U82" s="334"/>
      <c r="V82" s="334"/>
      <c r="W82" s="334"/>
      <c r="X82" s="334"/>
      <c r="Y82" s="334"/>
      <c r="Z82" s="4"/>
      <c r="AA82" s="334"/>
      <c r="AB82" s="334"/>
      <c r="AC82" s="4"/>
      <c r="AD82" s="4"/>
      <c r="AE82" s="4"/>
      <c r="AF82" s="334"/>
      <c r="AG82" s="334"/>
      <c r="AH82" s="334"/>
      <c r="AI82" s="334"/>
      <c r="AJ82" s="334"/>
      <c r="AK82" s="334"/>
      <c r="AL82" s="4"/>
      <c r="AM82" s="4"/>
      <c r="AN82" s="4"/>
      <c r="AO82" s="4"/>
      <c r="AP82" s="4"/>
      <c r="AQ82" s="4"/>
      <c r="AR82" s="334"/>
      <c r="AS82" s="334"/>
      <c r="AT82" s="334"/>
      <c r="AU82" s="334"/>
      <c r="AV82" s="334"/>
      <c r="AW82" s="334"/>
      <c r="AX82" s="4"/>
      <c r="AY82" s="4"/>
      <c r="AZ82" s="4"/>
      <c r="BA82" s="4"/>
      <c r="BB82" s="4"/>
    </row>
    <row r="89" spans="20:54" x14ac:dyDescent="0.25"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</row>
    <row r="90" spans="20:54" x14ac:dyDescent="0.25"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S84"/>
  <sheetViews>
    <sheetView showGridLines="0" topLeftCell="A4" zoomScaleNormal="100" workbookViewId="0">
      <selection activeCell="B19" sqref="B19:B22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4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skupin'!B15</f>
        <v>TJ Dynamo České Budějovice "A"</v>
      </c>
      <c r="C7" s="298"/>
      <c r="D7" s="299"/>
      <c r="E7" s="300"/>
      <c r="F7" s="373">
        <f>O29</f>
        <v>0</v>
      </c>
      <c r="G7" s="373" t="s">
        <v>9</v>
      </c>
      <c r="H7" s="374">
        <f>Q29</f>
        <v>2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2</v>
      </c>
      <c r="P7" s="358" t="s">
        <v>9</v>
      </c>
      <c r="Q7" s="360">
        <f>H7+K7+N7</f>
        <v>2</v>
      </c>
      <c r="R7" s="362">
        <v>2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15</v>
      </c>
      <c r="G9" s="335" t="s">
        <v>9</v>
      </c>
      <c r="H9" s="337">
        <f>Q30</f>
        <v>20</v>
      </c>
      <c r="I9" s="339">
        <f>E17</f>
        <v>20</v>
      </c>
      <c r="J9" s="335" t="s">
        <v>9</v>
      </c>
      <c r="K9" s="337">
        <f>C17</f>
        <v>15</v>
      </c>
      <c r="L9" s="438"/>
      <c r="M9" s="440"/>
      <c r="N9" s="450"/>
      <c r="O9" s="387">
        <f>F9+I9+L9</f>
        <v>35</v>
      </c>
      <c r="P9" s="364" t="s">
        <v>9</v>
      </c>
      <c r="Q9" s="366">
        <f>H9+K9+N9</f>
        <v>35</v>
      </c>
      <c r="R9" s="389">
        <v>2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skupin'!B16</f>
        <v>TJ Peklo nad Zdobnicí "B"</v>
      </c>
      <c r="C11" s="378">
        <f>H7</f>
        <v>2</v>
      </c>
      <c r="D11" s="351" t="s">
        <v>9</v>
      </c>
      <c r="E11" s="351">
        <f>F7</f>
        <v>0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1</v>
      </c>
      <c r="L11" s="442"/>
      <c r="M11" s="443"/>
      <c r="N11" s="444"/>
      <c r="O11" s="379">
        <f>C11+I11+L11</f>
        <v>4</v>
      </c>
      <c r="P11" s="358" t="s">
        <v>9</v>
      </c>
      <c r="Q11" s="360">
        <f>E11+K11+N11</f>
        <v>1</v>
      </c>
      <c r="R11" s="362">
        <v>4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20</v>
      </c>
      <c r="D13" s="335" t="s">
        <v>9</v>
      </c>
      <c r="E13" s="335">
        <f>F9</f>
        <v>15</v>
      </c>
      <c r="F13" s="312"/>
      <c r="G13" s="313"/>
      <c r="H13" s="314"/>
      <c r="I13" s="335">
        <f>O28</f>
        <v>25</v>
      </c>
      <c r="J13" s="335" t="s">
        <v>9</v>
      </c>
      <c r="K13" s="337">
        <f>Q28</f>
        <v>27</v>
      </c>
      <c r="L13" s="438"/>
      <c r="M13" s="440"/>
      <c r="N13" s="450"/>
      <c r="O13" s="387">
        <f>C13+I13+L13</f>
        <v>45</v>
      </c>
      <c r="P13" s="364" t="s">
        <v>9</v>
      </c>
      <c r="Q13" s="366">
        <f>E13+K13+N13</f>
        <v>42</v>
      </c>
      <c r="R13" s="376">
        <v>1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skupin'!B17</f>
        <v>SK Liapor - Witte Karlovy Vary "B"</v>
      </c>
      <c r="C15" s="356">
        <f>O25</f>
        <v>0</v>
      </c>
      <c r="D15" s="373" t="s">
        <v>9</v>
      </c>
      <c r="E15" s="374">
        <v>2</v>
      </c>
      <c r="F15" s="356">
        <f>K11</f>
        <v>1</v>
      </c>
      <c r="G15" s="373" t="s">
        <v>9</v>
      </c>
      <c r="H15" s="374">
        <f>I11</f>
        <v>2</v>
      </c>
      <c r="I15" s="425"/>
      <c r="J15" s="426"/>
      <c r="K15" s="427"/>
      <c r="L15" s="454"/>
      <c r="M15" s="454"/>
      <c r="N15" s="456"/>
      <c r="O15" s="379">
        <f>C15+F15+L15</f>
        <v>1</v>
      </c>
      <c r="P15" s="358" t="s">
        <v>9</v>
      </c>
      <c r="Q15" s="360">
        <f>E15+H15+N15</f>
        <v>4</v>
      </c>
      <c r="R15" s="362">
        <v>0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v>15</v>
      </c>
      <c r="D17" s="335" t="s">
        <v>9</v>
      </c>
      <c r="E17" s="335">
        <v>20</v>
      </c>
      <c r="F17" s="339">
        <f>K13</f>
        <v>27</v>
      </c>
      <c r="G17" s="335" t="s">
        <v>9</v>
      </c>
      <c r="H17" s="335">
        <f>I13</f>
        <v>25</v>
      </c>
      <c r="I17" s="428"/>
      <c r="J17" s="429"/>
      <c r="K17" s="430"/>
      <c r="L17" s="458"/>
      <c r="M17" s="458"/>
      <c r="N17" s="460"/>
      <c r="O17" s="387">
        <f>C17+F17+L17</f>
        <v>42</v>
      </c>
      <c r="P17" s="364" t="s">
        <v>9</v>
      </c>
      <c r="Q17" s="366">
        <f>E17+H17+N17</f>
        <v>45</v>
      </c>
      <c r="R17" s="376">
        <v>3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SK Liapor - Witte Karlovy Vary "B"</v>
      </c>
      <c r="C25" s="342"/>
      <c r="D25" s="342" t="s">
        <v>9</v>
      </c>
      <c r="E25" s="342" t="str">
        <f>B7</f>
        <v>TJ Dynamo České Budějovice "A"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15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TJ Peklo nad Zdobnicí "B"</v>
      </c>
      <c r="C27" s="342"/>
      <c r="D27" s="342" t="s">
        <v>9</v>
      </c>
      <c r="E27" s="342" t="str">
        <f>B15</f>
        <v>SK Liapor - Witte Karlovy Vary "B"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1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25</v>
      </c>
      <c r="P28" s="27" t="s">
        <v>9</v>
      </c>
      <c r="Q28" s="13">
        <v>27</v>
      </c>
      <c r="R28" s="9" t="s">
        <v>26</v>
      </c>
    </row>
    <row r="29" spans="1:19" ht="13.15" customHeight="1" x14ac:dyDescent="0.25">
      <c r="A29" s="341">
        <v>3</v>
      </c>
      <c r="B29" s="342" t="str">
        <f>B7</f>
        <v>TJ Dynamo České Budějovice "A"</v>
      </c>
      <c r="C29" s="342"/>
      <c r="D29" s="342" t="s">
        <v>9</v>
      </c>
      <c r="E29" s="342" t="str">
        <f>B11</f>
        <v>TJ Peklo nad Zdobnicí "B"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0</v>
      </c>
      <c r="P29" s="27" t="s">
        <v>9</v>
      </c>
      <c r="Q29" s="27">
        <v>2</v>
      </c>
      <c r="R29" s="9" t="s">
        <v>27</v>
      </c>
    </row>
    <row r="30" spans="1:19" ht="13.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15</v>
      </c>
      <c r="P30" s="27" t="s">
        <v>9</v>
      </c>
      <c r="Q30" s="13">
        <v>20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70866141732283472" right="0.70866141732283472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50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x14ac:dyDescent="0.25">
      <c r="A5" s="231"/>
      <c r="B5" s="232"/>
      <c r="C5" s="251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thickBot="1" x14ac:dyDescent="0.3">
      <c r="A6" s="233"/>
      <c r="B6" s="234"/>
      <c r="C6" s="283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skupin'!B18</f>
        <v>T.J. SOKOL Holice "A"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skupin'!B19</f>
        <v>TJ Radomyšl "B"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skupin'!B20</f>
        <v>MNK mobilprovás Modřice "D"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1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17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9" spans="1:54" x14ac:dyDescent="0.25"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</row>
    <row r="40" spans="1:54" x14ac:dyDescent="0.25"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31"/>
      <c r="AB41" s="331"/>
      <c r="AC41" s="331"/>
      <c r="AD41" s="331"/>
      <c r="AE41" s="331"/>
      <c r="AF41" s="331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"/>
      <c r="AL43" s="331"/>
      <c r="AM43" s="331"/>
      <c r="AN43" s="331"/>
      <c r="AO43" s="331"/>
      <c r="AP43" s="331"/>
      <c r="AQ43" s="331"/>
      <c r="AR43" s="331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</row>
    <row r="46" spans="1:54" ht="15.75" x14ac:dyDescent="0.25">
      <c r="T46" s="334"/>
      <c r="U46" s="334"/>
      <c r="V46" s="334"/>
      <c r="W46" s="334"/>
      <c r="X46" s="334"/>
      <c r="Y46" s="334"/>
      <c r="Z46" s="4"/>
      <c r="AA46" s="334"/>
      <c r="AB46" s="334"/>
      <c r="AC46" s="4"/>
      <c r="AD46" s="4"/>
      <c r="AE46" s="4"/>
      <c r="AF46" s="334"/>
      <c r="AG46" s="334"/>
      <c r="AH46" s="334"/>
      <c r="AI46" s="334"/>
      <c r="AJ46" s="334"/>
      <c r="AK46" s="334"/>
      <c r="AL46" s="4"/>
      <c r="AM46" s="4"/>
      <c r="AN46" s="4"/>
      <c r="AO46" s="4"/>
      <c r="AP46" s="4"/>
      <c r="AQ46" s="4"/>
      <c r="AR46" s="334"/>
      <c r="AS46" s="334"/>
      <c r="AT46" s="334"/>
      <c r="AU46" s="334"/>
      <c r="AV46" s="334"/>
      <c r="AW46" s="33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31"/>
      <c r="AB59" s="331"/>
      <c r="AC59" s="331"/>
      <c r="AD59" s="331"/>
      <c r="AE59" s="331"/>
      <c r="AF59" s="331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"/>
      <c r="AL61" s="331"/>
      <c r="AM61" s="331"/>
      <c r="AN61" s="331"/>
      <c r="AO61" s="331"/>
      <c r="AP61" s="331"/>
      <c r="AQ61" s="331"/>
      <c r="AR61" s="331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</row>
    <row r="64" spans="20:54" ht="15.75" x14ac:dyDescent="0.25">
      <c r="T64" s="334"/>
      <c r="U64" s="334"/>
      <c r="V64" s="334"/>
      <c r="W64" s="334"/>
      <c r="X64" s="334"/>
      <c r="Y64" s="334"/>
      <c r="Z64" s="4"/>
      <c r="AA64" s="334"/>
      <c r="AB64" s="334"/>
      <c r="AC64" s="4"/>
      <c r="AD64" s="4"/>
      <c r="AE64" s="4"/>
      <c r="AF64" s="334"/>
      <c r="AG64" s="334"/>
      <c r="AH64" s="334"/>
      <c r="AI64" s="334"/>
      <c r="AJ64" s="334"/>
      <c r="AK64" s="334"/>
      <c r="AL64" s="4"/>
      <c r="AM64" s="4"/>
      <c r="AN64" s="4"/>
      <c r="AO64" s="4"/>
      <c r="AP64" s="4"/>
      <c r="AQ64" s="4"/>
      <c r="AR64" s="334"/>
      <c r="AS64" s="334"/>
      <c r="AT64" s="334"/>
      <c r="AU64" s="334"/>
      <c r="AV64" s="334"/>
      <c r="AW64" s="33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</row>
    <row r="78" spans="20:54" ht="23.25" x14ac:dyDescent="0.35"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31"/>
      <c r="AB79" s="331"/>
      <c r="AC79" s="331"/>
      <c r="AD79" s="331"/>
      <c r="AE79" s="331"/>
      <c r="AF79" s="331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"/>
      <c r="AL81" s="331"/>
      <c r="AM81" s="331"/>
      <c r="AN81" s="331"/>
      <c r="AO81" s="331"/>
      <c r="AP81" s="331"/>
      <c r="AQ81" s="331"/>
      <c r="AR81" s="331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</row>
    <row r="84" spans="20:54" ht="15.75" x14ac:dyDescent="0.25">
      <c r="T84" s="334"/>
      <c r="U84" s="334"/>
      <c r="V84" s="334"/>
      <c r="W84" s="334"/>
      <c r="X84" s="334"/>
      <c r="Y84" s="334"/>
      <c r="Z84" s="4"/>
      <c r="AA84" s="334"/>
      <c r="AB84" s="334"/>
      <c r="AC84" s="4"/>
      <c r="AD84" s="4"/>
      <c r="AE84" s="4"/>
      <c r="AF84" s="334"/>
      <c r="AG84" s="334"/>
      <c r="AH84" s="334"/>
      <c r="AI84" s="334"/>
      <c r="AJ84" s="334"/>
      <c r="AK84" s="334"/>
      <c r="AL84" s="4"/>
      <c r="AM84" s="4"/>
      <c r="AN84" s="4"/>
      <c r="AO84" s="4"/>
      <c r="AP84" s="4"/>
      <c r="AQ84" s="4"/>
      <c r="AR84" s="334"/>
      <c r="AS84" s="334"/>
      <c r="AT84" s="334"/>
      <c r="AU84" s="334"/>
      <c r="AV84" s="334"/>
      <c r="AW84" s="334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86"/>
  <sheetViews>
    <sheetView showGridLines="0" topLeftCell="A4" zoomScaleNormal="100" workbookViewId="0">
      <selection activeCell="W16" sqref="W1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50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skupin'!B18</f>
        <v>T.J. SOKOL Holice "A"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9</v>
      </c>
      <c r="I9" s="339">
        <f>E17</f>
        <v>20</v>
      </c>
      <c r="J9" s="335" t="s">
        <v>9</v>
      </c>
      <c r="K9" s="337">
        <f>C17</f>
        <v>12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21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skupin'!B19</f>
        <v>TJ Radomyšl "B"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1</v>
      </c>
      <c r="L11" s="442"/>
      <c r="M11" s="443"/>
      <c r="N11" s="444"/>
      <c r="O11" s="379">
        <f>C11+I11+L11</f>
        <v>2</v>
      </c>
      <c r="P11" s="358" t="s">
        <v>9</v>
      </c>
      <c r="Q11" s="360">
        <f>E11+K11+N11</f>
        <v>3</v>
      </c>
      <c r="R11" s="362">
        <v>2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9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27</v>
      </c>
      <c r="J13" s="335" t="s">
        <v>9</v>
      </c>
      <c r="K13" s="337">
        <f>Q28</f>
        <v>28</v>
      </c>
      <c r="L13" s="438"/>
      <c r="M13" s="440"/>
      <c r="N13" s="450"/>
      <c r="O13" s="387">
        <f>C13+I13+L13</f>
        <v>36</v>
      </c>
      <c r="P13" s="364" t="s">
        <v>9</v>
      </c>
      <c r="Q13" s="366">
        <f>E13+K13+N13</f>
        <v>48</v>
      </c>
      <c r="R13" s="376">
        <v>2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skupin'!B20</f>
        <v>MNK mobilprovás Modřice "D"</v>
      </c>
      <c r="C15" s="356">
        <f>O25</f>
        <v>0</v>
      </c>
      <c r="D15" s="373" t="s">
        <v>9</v>
      </c>
      <c r="E15" s="374">
        <f>Q25</f>
        <v>2</v>
      </c>
      <c r="F15" s="356">
        <f>K11</f>
        <v>1</v>
      </c>
      <c r="G15" s="373" t="s">
        <v>9</v>
      </c>
      <c r="H15" s="374">
        <f>I11</f>
        <v>2</v>
      </c>
      <c r="I15" s="425"/>
      <c r="J15" s="426"/>
      <c r="K15" s="427"/>
      <c r="L15" s="454"/>
      <c r="M15" s="454"/>
      <c r="N15" s="456"/>
      <c r="O15" s="379">
        <f>C15+F15+L15</f>
        <v>1</v>
      </c>
      <c r="P15" s="358" t="s">
        <v>9</v>
      </c>
      <c r="Q15" s="360">
        <f>E15+H15+N15</f>
        <v>4</v>
      </c>
      <c r="R15" s="362">
        <v>0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12</v>
      </c>
      <c r="D17" s="335" t="s">
        <v>9</v>
      </c>
      <c r="E17" s="335">
        <f>Q26</f>
        <v>20</v>
      </c>
      <c r="F17" s="339">
        <f>K13</f>
        <v>28</v>
      </c>
      <c r="G17" s="335" t="s">
        <v>9</v>
      </c>
      <c r="H17" s="335">
        <f>I13</f>
        <v>27</v>
      </c>
      <c r="I17" s="428"/>
      <c r="J17" s="429"/>
      <c r="K17" s="430"/>
      <c r="L17" s="458"/>
      <c r="M17" s="458"/>
      <c r="N17" s="460"/>
      <c r="O17" s="387">
        <f>C17+F17+L17</f>
        <v>40</v>
      </c>
      <c r="P17" s="364" t="s">
        <v>9</v>
      </c>
      <c r="Q17" s="366">
        <f>E17+H17+N17</f>
        <v>47</v>
      </c>
      <c r="R17" s="376">
        <v>3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MNK mobilprovás Modřice "D"</v>
      </c>
      <c r="C25" s="342"/>
      <c r="D25" s="342" t="s">
        <v>9</v>
      </c>
      <c r="E25" s="342" t="str">
        <f>B7</f>
        <v>T.J. SOKOL Holice "A"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12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TJ Radomyšl "B"</v>
      </c>
      <c r="C27" s="342"/>
      <c r="D27" s="342" t="s">
        <v>9</v>
      </c>
      <c r="E27" s="342" t="str">
        <f>B15</f>
        <v>MNK mobilprovás Modřice "D"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1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27</v>
      </c>
      <c r="P28" s="27" t="s">
        <v>9</v>
      </c>
      <c r="Q28" s="13">
        <v>28</v>
      </c>
      <c r="R28" s="9" t="s">
        <v>26</v>
      </c>
    </row>
    <row r="29" spans="1:19" ht="15" customHeight="1" x14ac:dyDescent="0.25">
      <c r="A29" s="341">
        <v>3</v>
      </c>
      <c r="B29" s="342" t="str">
        <f>B7</f>
        <v>T.J. SOKOL Holice "A"</v>
      </c>
      <c r="C29" s="342"/>
      <c r="D29" s="342" t="s">
        <v>9</v>
      </c>
      <c r="E29" s="342" t="str">
        <f>B11</f>
        <v>TJ Radomyšl "B"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9</v>
      </c>
      <c r="R30" s="9" t="s">
        <v>26</v>
      </c>
    </row>
    <row r="31" spans="1:19" x14ac:dyDescent="0.25">
      <c r="P31" s="326"/>
      <c r="Q31" s="326"/>
      <c r="R31" s="17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51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skupin'!B21</f>
        <v>MNK mobilprovás Modřice "B"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skupin'!B22</f>
        <v>TJ Sokol Řeporyje "A"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skupin'!B23</f>
        <v>TJ Dynamo České Budějovice "B"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17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31"/>
      <c r="AB38" s="331"/>
      <c r="AC38" s="331"/>
      <c r="AD38" s="331"/>
      <c r="AE38" s="331"/>
      <c r="AF38" s="331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"/>
      <c r="AL40" s="331"/>
      <c r="AM40" s="331"/>
      <c r="AN40" s="331"/>
      <c r="AO40" s="331"/>
      <c r="AP40" s="331"/>
      <c r="AQ40" s="331"/>
      <c r="AR40" s="331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3" spans="1:54" ht="15.75" x14ac:dyDescent="0.25">
      <c r="T43" s="334"/>
      <c r="U43" s="334"/>
      <c r="V43" s="334"/>
      <c r="W43" s="334"/>
      <c r="X43" s="334"/>
      <c r="Y43" s="334"/>
      <c r="Z43" s="4"/>
      <c r="AA43" s="334"/>
      <c r="AB43" s="334"/>
      <c r="AC43" s="4"/>
      <c r="AD43" s="4"/>
      <c r="AE43" s="4"/>
      <c r="AF43" s="334"/>
      <c r="AG43" s="334"/>
      <c r="AH43" s="334"/>
      <c r="AI43" s="334"/>
      <c r="AJ43" s="334"/>
      <c r="AK43" s="334"/>
      <c r="AL43" s="4"/>
      <c r="AM43" s="4"/>
      <c r="AN43" s="4"/>
      <c r="AO43" s="4"/>
      <c r="AP43" s="4"/>
      <c r="AQ43" s="4"/>
      <c r="AR43" s="334"/>
      <c r="AS43" s="334"/>
      <c r="AT43" s="334"/>
      <c r="AU43" s="334"/>
      <c r="AV43" s="334"/>
      <c r="AW43" s="33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</row>
    <row r="54" spans="20:54" ht="15" customHeight="1" x14ac:dyDescent="0.25"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31"/>
      <c r="AB55" s="331"/>
      <c r="AC55" s="331"/>
      <c r="AD55" s="331"/>
      <c r="AE55" s="331"/>
      <c r="AF55" s="331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"/>
      <c r="AL57" s="331"/>
      <c r="AM57" s="331"/>
      <c r="AN57" s="331"/>
      <c r="AO57" s="331"/>
      <c r="AP57" s="331"/>
      <c r="AQ57" s="331"/>
      <c r="AR57" s="331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</row>
    <row r="60" spans="20:54" ht="15.75" x14ac:dyDescent="0.25">
      <c r="T60" s="334"/>
      <c r="U60" s="334"/>
      <c r="V60" s="334"/>
      <c r="W60" s="334"/>
      <c r="X60" s="334"/>
      <c r="Y60" s="334"/>
      <c r="Z60" s="4"/>
      <c r="AA60" s="334"/>
      <c r="AB60" s="334"/>
      <c r="AC60" s="4"/>
      <c r="AD60" s="4"/>
      <c r="AE60" s="4"/>
      <c r="AF60" s="334"/>
      <c r="AG60" s="334"/>
      <c r="AH60" s="334"/>
      <c r="AI60" s="334"/>
      <c r="AJ60" s="334"/>
      <c r="AK60" s="334"/>
      <c r="AL60" s="4"/>
      <c r="AM60" s="4"/>
      <c r="AN60" s="4"/>
      <c r="AO60" s="4"/>
      <c r="AP60" s="4"/>
      <c r="AQ60" s="4"/>
      <c r="AR60" s="334"/>
      <c r="AS60" s="334"/>
      <c r="AT60" s="334"/>
      <c r="AU60" s="334"/>
      <c r="AV60" s="334"/>
      <c r="AW60" s="33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31"/>
      <c r="AB73" s="331"/>
      <c r="AC73" s="331"/>
      <c r="AD73" s="331"/>
      <c r="AE73" s="331"/>
      <c r="AF73" s="331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"/>
      <c r="AL75" s="331"/>
      <c r="AM75" s="331"/>
      <c r="AN75" s="331"/>
      <c r="AO75" s="331"/>
      <c r="AP75" s="331"/>
      <c r="AQ75" s="331"/>
      <c r="AR75" s="331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</row>
    <row r="78" spans="20:54" ht="15.75" x14ac:dyDescent="0.25">
      <c r="T78" s="334"/>
      <c r="U78" s="334"/>
      <c r="V78" s="334"/>
      <c r="W78" s="334"/>
      <c r="X78" s="334"/>
      <c r="Y78" s="334"/>
      <c r="Z78" s="4"/>
      <c r="AA78" s="334"/>
      <c r="AB78" s="334"/>
      <c r="AC78" s="4"/>
      <c r="AD78" s="4"/>
      <c r="AE78" s="4"/>
      <c r="AF78" s="334"/>
      <c r="AG78" s="334"/>
      <c r="AH78" s="334"/>
      <c r="AI78" s="334"/>
      <c r="AJ78" s="334"/>
      <c r="AK78" s="334"/>
      <c r="AL78" s="4"/>
      <c r="AM78" s="4"/>
      <c r="AN78" s="4"/>
      <c r="AO78" s="4"/>
      <c r="AP78" s="4"/>
      <c r="AQ78" s="4"/>
      <c r="AR78" s="334"/>
      <c r="AS78" s="334"/>
      <c r="AT78" s="334"/>
      <c r="AU78" s="334"/>
      <c r="AV78" s="334"/>
      <c r="AW78" s="33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31"/>
      <c r="AB91" s="331"/>
      <c r="AC91" s="331"/>
      <c r="AD91" s="331"/>
      <c r="AE91" s="331"/>
      <c r="AF91" s="331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"/>
      <c r="AL93" s="331"/>
      <c r="AM93" s="331"/>
      <c r="AN93" s="331"/>
      <c r="AO93" s="331"/>
      <c r="AP93" s="331"/>
      <c r="AQ93" s="331"/>
      <c r="AR93" s="331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</row>
    <row r="96" spans="20:54" ht="15.75" x14ac:dyDescent="0.25">
      <c r="T96" s="334"/>
      <c r="U96" s="334"/>
      <c r="V96" s="334"/>
      <c r="W96" s="334"/>
      <c r="X96" s="334"/>
      <c r="Y96" s="334"/>
      <c r="Z96" s="4"/>
      <c r="AA96" s="334"/>
      <c r="AB96" s="334"/>
      <c r="AC96" s="4"/>
      <c r="AD96" s="4"/>
      <c r="AE96" s="4"/>
      <c r="AF96" s="334"/>
      <c r="AG96" s="334"/>
      <c r="AH96" s="334"/>
      <c r="AI96" s="334"/>
      <c r="AJ96" s="334"/>
      <c r="AK96" s="334"/>
      <c r="AL96" s="4"/>
      <c r="AM96" s="4"/>
      <c r="AN96" s="4"/>
      <c r="AO96" s="4"/>
      <c r="AP96" s="4"/>
      <c r="AQ96" s="5"/>
      <c r="AR96" s="334"/>
      <c r="AS96" s="334"/>
      <c r="AT96" s="334"/>
      <c r="AU96" s="334"/>
      <c r="AV96" s="334"/>
      <c r="AW96" s="33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22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5" t="s">
        <v>11</v>
      </c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</row>
    <row r="108" spans="20:54" ht="20.25" x14ac:dyDescent="0.3">
      <c r="T108" s="332" t="s">
        <v>12</v>
      </c>
      <c r="U108" s="332"/>
      <c r="V108" s="332"/>
      <c r="W108" s="332"/>
      <c r="X108" s="332"/>
      <c r="Y108" s="332"/>
      <c r="Z108" s="332"/>
      <c r="AA108" s="331" t="str">
        <f>C4</f>
        <v>Karlovy Vary 12.6.2021</v>
      </c>
      <c r="AB108" s="331"/>
      <c r="AC108" s="331"/>
      <c r="AD108" s="331"/>
      <c r="AE108" s="331"/>
      <c r="AF108" s="331"/>
      <c r="AG108" s="3"/>
      <c r="AH108" s="3"/>
      <c r="AI108" s="332" t="s">
        <v>13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14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3" t="e">
        <f>#REF!</f>
        <v>#REF!</v>
      </c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3" t="e">
        <f>#REF!</f>
        <v>#REF!</v>
      </c>
      <c r="AT110" s="333"/>
      <c r="AU110" s="333"/>
      <c r="AV110" s="333"/>
      <c r="AW110" s="333"/>
      <c r="AX110" s="333"/>
      <c r="AY110" s="333"/>
      <c r="AZ110" s="333"/>
      <c r="BA110" s="333"/>
      <c r="BB110" s="333"/>
    </row>
    <row r="113" spans="20:54" ht="15.75" x14ac:dyDescent="0.25">
      <c r="T113" s="334" t="s">
        <v>17</v>
      </c>
      <c r="U113" s="334"/>
      <c r="V113" s="334"/>
      <c r="W113" s="334"/>
      <c r="X113" s="334"/>
      <c r="Y113" s="334"/>
      <c r="Z113" s="4"/>
      <c r="AA113" s="334"/>
      <c r="AB113" s="334"/>
      <c r="AC113" s="4"/>
      <c r="AD113" s="4"/>
      <c r="AE113" s="4"/>
      <c r="AF113" s="334" t="s">
        <v>18</v>
      </c>
      <c r="AG113" s="334"/>
      <c r="AH113" s="334"/>
      <c r="AI113" s="334"/>
      <c r="AJ113" s="334"/>
      <c r="AK113" s="334"/>
      <c r="AL113" s="4"/>
      <c r="AM113" s="4"/>
      <c r="AN113" s="4"/>
      <c r="AO113" s="4"/>
      <c r="AP113" s="4"/>
      <c r="AQ113" s="4"/>
      <c r="AR113" s="334" t="s">
        <v>19</v>
      </c>
      <c r="AS113" s="334"/>
      <c r="AT113" s="334"/>
      <c r="AU113" s="334"/>
      <c r="AV113" s="334"/>
      <c r="AW113" s="33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22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5" t="s">
        <v>11</v>
      </c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</row>
    <row r="127" spans="20:54" ht="20.25" x14ac:dyDescent="0.3">
      <c r="T127" s="332" t="s">
        <v>12</v>
      </c>
      <c r="U127" s="332"/>
      <c r="V127" s="332"/>
      <c r="W127" s="332"/>
      <c r="X127" s="332"/>
      <c r="Y127" s="332"/>
      <c r="Z127" s="332"/>
      <c r="AA127" s="331" t="str">
        <f>C4</f>
        <v>Karlovy Vary 12.6.2021</v>
      </c>
      <c r="AB127" s="331"/>
      <c r="AC127" s="331"/>
      <c r="AD127" s="331"/>
      <c r="AE127" s="331"/>
      <c r="AF127" s="331"/>
      <c r="AG127" s="3"/>
      <c r="AH127" s="3"/>
      <c r="AI127" s="332" t="s">
        <v>13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14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3" t="e">
        <f>#REF!</f>
        <v>#REF!</v>
      </c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3" t="e">
        <f>#REF!</f>
        <v>#REF!</v>
      </c>
      <c r="AT129" s="333"/>
      <c r="AU129" s="333"/>
      <c r="AV129" s="333"/>
      <c r="AW129" s="333"/>
      <c r="AX129" s="333"/>
      <c r="AY129" s="333"/>
      <c r="AZ129" s="333"/>
      <c r="BA129" s="333"/>
      <c r="BB129" s="333"/>
    </row>
    <row r="132" spans="20:54" ht="15.75" x14ac:dyDescent="0.25">
      <c r="T132" s="334" t="s">
        <v>17</v>
      </c>
      <c r="U132" s="334"/>
      <c r="V132" s="334"/>
      <c r="W132" s="334"/>
      <c r="X132" s="334"/>
      <c r="Y132" s="334"/>
      <c r="Z132" s="4"/>
      <c r="AA132" s="334"/>
      <c r="AB132" s="334"/>
      <c r="AC132" s="4"/>
      <c r="AD132" s="4"/>
      <c r="AE132" s="4"/>
      <c r="AF132" s="334" t="s">
        <v>18</v>
      </c>
      <c r="AG132" s="334"/>
      <c r="AH132" s="334"/>
      <c r="AI132" s="334"/>
      <c r="AJ132" s="334"/>
      <c r="AK132" s="334"/>
      <c r="AL132" s="4"/>
      <c r="AM132" s="4"/>
      <c r="AN132" s="4"/>
      <c r="AO132" s="4"/>
      <c r="AP132" s="4"/>
      <c r="AQ132" s="4"/>
      <c r="AR132" s="334" t="s">
        <v>19</v>
      </c>
      <c r="AS132" s="334"/>
      <c r="AT132" s="334"/>
      <c r="AU132" s="334"/>
      <c r="AV132" s="334"/>
      <c r="AW132" s="33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2" t="s">
        <v>22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34"/>
  <sheetViews>
    <sheetView showGridLines="0" zoomScaleNormal="100" workbookViewId="0">
      <selection activeCell="R17" sqref="R17:R1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51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skupin'!B21</f>
        <v>MNK mobilprovás Modřice "B"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12</v>
      </c>
      <c r="I9" s="339">
        <f>E17</f>
        <v>20</v>
      </c>
      <c r="J9" s="335" t="s">
        <v>9</v>
      </c>
      <c r="K9" s="337">
        <f>C17</f>
        <v>12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24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skupin'!B22</f>
        <v>TJ Sokol Řeporyje "A"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0</v>
      </c>
      <c r="L11" s="442"/>
      <c r="M11" s="443"/>
      <c r="N11" s="444"/>
      <c r="O11" s="379">
        <f>C11+I11+L11</f>
        <v>2</v>
      </c>
      <c r="P11" s="358" t="s">
        <v>9</v>
      </c>
      <c r="Q11" s="360">
        <f>E11+K11+N11</f>
        <v>2</v>
      </c>
      <c r="R11" s="362">
        <v>2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12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20</v>
      </c>
      <c r="J13" s="335" t="s">
        <v>9</v>
      </c>
      <c r="K13" s="337">
        <f>Q28</f>
        <v>14</v>
      </c>
      <c r="L13" s="438"/>
      <c r="M13" s="440"/>
      <c r="N13" s="450"/>
      <c r="O13" s="387">
        <f>C13+I13+L13</f>
        <v>32</v>
      </c>
      <c r="P13" s="364" t="s">
        <v>9</v>
      </c>
      <c r="Q13" s="366">
        <f>E13+K13+N13</f>
        <v>34</v>
      </c>
      <c r="R13" s="376">
        <v>2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skupin'!B23</f>
        <v>TJ Dynamo České Budějovice "B"</v>
      </c>
      <c r="C15" s="356">
        <f>O25</f>
        <v>0</v>
      </c>
      <c r="D15" s="373" t="s">
        <v>9</v>
      </c>
      <c r="E15" s="374">
        <f>Q25</f>
        <v>2</v>
      </c>
      <c r="F15" s="356">
        <f>K11</f>
        <v>0</v>
      </c>
      <c r="G15" s="373" t="s">
        <v>9</v>
      </c>
      <c r="H15" s="374">
        <f>I11</f>
        <v>2</v>
      </c>
      <c r="I15" s="425"/>
      <c r="J15" s="426"/>
      <c r="K15" s="427"/>
      <c r="L15" s="454"/>
      <c r="M15" s="454"/>
      <c r="N15" s="456"/>
      <c r="O15" s="379">
        <f>C15+F15+L15</f>
        <v>0</v>
      </c>
      <c r="P15" s="358" t="s">
        <v>9</v>
      </c>
      <c r="Q15" s="360">
        <f>E15+H15+N15</f>
        <v>4</v>
      </c>
      <c r="R15" s="362">
        <v>0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12</v>
      </c>
      <c r="D17" s="335" t="s">
        <v>9</v>
      </c>
      <c r="E17" s="335">
        <f>Q26</f>
        <v>20</v>
      </c>
      <c r="F17" s="339">
        <f>K13</f>
        <v>14</v>
      </c>
      <c r="G17" s="335" t="s">
        <v>9</v>
      </c>
      <c r="H17" s="335">
        <f>I13</f>
        <v>20</v>
      </c>
      <c r="I17" s="428"/>
      <c r="J17" s="429"/>
      <c r="K17" s="430"/>
      <c r="L17" s="458"/>
      <c r="M17" s="458"/>
      <c r="N17" s="460"/>
      <c r="O17" s="387">
        <f>C17+F17+L17</f>
        <v>26</v>
      </c>
      <c r="P17" s="364" t="s">
        <v>9</v>
      </c>
      <c r="Q17" s="366">
        <f>E17+H17+N17</f>
        <v>40</v>
      </c>
      <c r="R17" s="376">
        <v>3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TJ Dynamo České Budějovice "B"</v>
      </c>
      <c r="C25" s="342"/>
      <c r="D25" s="342" t="s">
        <v>9</v>
      </c>
      <c r="E25" s="342" t="str">
        <f>B7</f>
        <v>MNK mobilprovás Modřice "B"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12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TJ Sokol Řeporyje "A"</v>
      </c>
      <c r="C27" s="342"/>
      <c r="D27" s="342" t="s">
        <v>9</v>
      </c>
      <c r="E27" s="342" t="str">
        <f>B15</f>
        <v>TJ Dynamo České Budějovice "B"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0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20</v>
      </c>
      <c r="P28" s="27" t="s">
        <v>9</v>
      </c>
      <c r="Q28" s="13">
        <v>14</v>
      </c>
      <c r="R28" s="9" t="s">
        <v>26</v>
      </c>
    </row>
    <row r="29" spans="1:19" ht="13.15" customHeight="1" x14ac:dyDescent="0.25">
      <c r="A29" s="341">
        <v>3</v>
      </c>
      <c r="B29" s="342" t="str">
        <f>B7</f>
        <v>MNK mobilprovás Modřice "B"</v>
      </c>
      <c r="C29" s="342"/>
      <c r="D29" s="342" t="s">
        <v>9</v>
      </c>
      <c r="E29" s="342" t="str">
        <f>B11</f>
        <v>TJ Sokol Řeporyje "A"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3.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12</v>
      </c>
      <c r="R30" s="9" t="s">
        <v>26</v>
      </c>
    </row>
    <row r="31" spans="1:19" x14ac:dyDescent="0.25">
      <c r="P31" s="326"/>
      <c r="Q31" s="326"/>
      <c r="R31" s="17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51181102362204722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92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52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x14ac:dyDescent="0.25">
      <c r="A5" s="231"/>
      <c r="B5" s="232"/>
      <c r="C5" s="251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thickBot="1" x14ac:dyDescent="0.3">
      <c r="A6" s="233"/>
      <c r="B6" s="234"/>
      <c r="C6" s="283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skupin'!B24</f>
        <v>TJ Peklo nad Zdobnicí "A"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skupin'!B25</f>
        <v>TJ Baník Stříbro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skupin'!B26</f>
        <v>SK Liapor - Witte Karlovy Vary "C"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1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17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9" spans="1:54" x14ac:dyDescent="0.25"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</row>
    <row r="40" spans="1:54" x14ac:dyDescent="0.25"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31"/>
      <c r="AB41" s="331"/>
      <c r="AC41" s="331"/>
      <c r="AD41" s="331"/>
      <c r="AE41" s="331"/>
      <c r="AF41" s="331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"/>
      <c r="AL43" s="331"/>
      <c r="AM43" s="331"/>
      <c r="AN43" s="331"/>
      <c r="AO43" s="331"/>
      <c r="AP43" s="331"/>
      <c r="AQ43" s="331"/>
      <c r="AR43" s="331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</row>
    <row r="46" spans="1:54" ht="15.75" x14ac:dyDescent="0.25">
      <c r="T46" s="334"/>
      <c r="U46" s="334"/>
      <c r="V46" s="334"/>
      <c r="W46" s="334"/>
      <c r="X46" s="334"/>
      <c r="Y46" s="334"/>
      <c r="Z46" s="4"/>
      <c r="AA46" s="334"/>
      <c r="AB46" s="334"/>
      <c r="AC46" s="4"/>
      <c r="AD46" s="4"/>
      <c r="AE46" s="4"/>
      <c r="AF46" s="334"/>
      <c r="AG46" s="334"/>
      <c r="AH46" s="334"/>
      <c r="AI46" s="334"/>
      <c r="AJ46" s="334"/>
      <c r="AK46" s="334"/>
      <c r="AL46" s="4"/>
      <c r="AM46" s="4"/>
      <c r="AN46" s="4"/>
      <c r="AO46" s="4"/>
      <c r="AP46" s="4"/>
      <c r="AQ46" s="4"/>
      <c r="AR46" s="334"/>
      <c r="AS46" s="334"/>
      <c r="AT46" s="334"/>
      <c r="AU46" s="334"/>
      <c r="AV46" s="334"/>
      <c r="AW46" s="33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31"/>
      <c r="AB59" s="331"/>
      <c r="AC59" s="331"/>
      <c r="AD59" s="331"/>
      <c r="AE59" s="331"/>
      <c r="AF59" s="331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"/>
      <c r="AL61" s="331"/>
      <c r="AM61" s="331"/>
      <c r="AN61" s="331"/>
      <c r="AO61" s="331"/>
      <c r="AP61" s="331"/>
      <c r="AQ61" s="331"/>
      <c r="AR61" s="331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</row>
    <row r="64" spans="20:54" ht="15.75" x14ac:dyDescent="0.25">
      <c r="T64" s="334"/>
      <c r="U64" s="334"/>
      <c r="V64" s="334"/>
      <c r="W64" s="334"/>
      <c r="X64" s="334"/>
      <c r="Y64" s="334"/>
      <c r="Z64" s="4"/>
      <c r="AA64" s="334"/>
      <c r="AB64" s="334"/>
      <c r="AC64" s="4"/>
      <c r="AD64" s="4"/>
      <c r="AE64" s="4"/>
      <c r="AF64" s="334"/>
      <c r="AG64" s="334"/>
      <c r="AH64" s="334"/>
      <c r="AI64" s="334"/>
      <c r="AJ64" s="334"/>
      <c r="AK64" s="334"/>
      <c r="AL64" s="4"/>
      <c r="AM64" s="4"/>
      <c r="AN64" s="4"/>
      <c r="AO64" s="4"/>
      <c r="AP64" s="4"/>
      <c r="AQ64" s="4"/>
      <c r="AR64" s="334"/>
      <c r="AS64" s="334"/>
      <c r="AT64" s="334"/>
      <c r="AU64" s="334"/>
      <c r="AV64" s="334"/>
      <c r="AW64" s="33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</row>
    <row r="78" spans="20:54" ht="23.25" x14ac:dyDescent="0.35"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31"/>
      <c r="AB79" s="331"/>
      <c r="AC79" s="331"/>
      <c r="AD79" s="331"/>
      <c r="AE79" s="331"/>
      <c r="AF79" s="331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"/>
      <c r="AL81" s="331"/>
      <c r="AM81" s="331"/>
      <c r="AN81" s="331"/>
      <c r="AO81" s="331"/>
      <c r="AP81" s="331"/>
      <c r="AQ81" s="331"/>
      <c r="AR81" s="331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</row>
    <row r="84" spans="20:54" ht="15.75" x14ac:dyDescent="0.25">
      <c r="T84" s="334"/>
      <c r="U84" s="334"/>
      <c r="V84" s="334"/>
      <c r="W84" s="334"/>
      <c r="X84" s="334"/>
      <c r="Y84" s="334"/>
      <c r="Z84" s="4"/>
      <c r="AA84" s="334"/>
      <c r="AB84" s="334"/>
      <c r="AC84" s="4"/>
      <c r="AD84" s="4"/>
      <c r="AE84" s="4"/>
      <c r="AF84" s="334"/>
      <c r="AG84" s="334"/>
      <c r="AH84" s="334"/>
      <c r="AI84" s="334"/>
      <c r="AJ84" s="334"/>
      <c r="AK84" s="334"/>
      <c r="AL84" s="4"/>
      <c r="AM84" s="4"/>
      <c r="AN84" s="4"/>
      <c r="AO84" s="4"/>
      <c r="AP84" s="4"/>
      <c r="AQ84" s="4"/>
      <c r="AR84" s="334"/>
      <c r="AS84" s="334"/>
      <c r="AT84" s="334"/>
      <c r="AU84" s="334"/>
      <c r="AV84" s="334"/>
      <c r="AW84" s="334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S86"/>
  <sheetViews>
    <sheetView showGridLines="0" topLeftCell="A4" zoomScaleNormal="100" workbookViewId="0">
      <selection activeCell="R17" sqref="R17:R1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52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skupin'!B24</f>
        <v>TJ Peklo nad Zdobnicí "A"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9</v>
      </c>
      <c r="I9" s="339">
        <f>E17</f>
        <v>20</v>
      </c>
      <c r="J9" s="335" t="s">
        <v>9</v>
      </c>
      <c r="K9" s="337">
        <f>C17</f>
        <v>6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15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skupin'!B25</f>
        <v>TJ Baník Stříbro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1</v>
      </c>
      <c r="J11" s="373" t="s">
        <v>9</v>
      </c>
      <c r="K11" s="374">
        <f>Q27</f>
        <v>2</v>
      </c>
      <c r="L11" s="442"/>
      <c r="M11" s="443"/>
      <c r="N11" s="444"/>
      <c r="O11" s="379">
        <f>C11+I11+L11</f>
        <v>1</v>
      </c>
      <c r="P11" s="358" t="s">
        <v>9</v>
      </c>
      <c r="Q11" s="360">
        <f>E11+K11+N11</f>
        <v>4</v>
      </c>
      <c r="R11" s="362">
        <v>0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9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27</v>
      </c>
      <c r="J13" s="335" t="s">
        <v>9</v>
      </c>
      <c r="K13" s="337">
        <f>Q28</f>
        <v>27</v>
      </c>
      <c r="L13" s="438"/>
      <c r="M13" s="440"/>
      <c r="N13" s="450"/>
      <c r="O13" s="387">
        <f>C13+I13+L13</f>
        <v>36</v>
      </c>
      <c r="P13" s="364" t="s">
        <v>9</v>
      </c>
      <c r="Q13" s="366">
        <f>E13+K13+N13</f>
        <v>47</v>
      </c>
      <c r="R13" s="376">
        <v>3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skupin'!B26</f>
        <v>SK Liapor - Witte Karlovy Vary "C"</v>
      </c>
      <c r="C15" s="356">
        <f>O25</f>
        <v>0</v>
      </c>
      <c r="D15" s="373" t="s">
        <v>9</v>
      </c>
      <c r="E15" s="374">
        <f>Q25</f>
        <v>2</v>
      </c>
      <c r="F15" s="356">
        <f>K11</f>
        <v>2</v>
      </c>
      <c r="G15" s="373" t="s">
        <v>9</v>
      </c>
      <c r="H15" s="374">
        <f>I11</f>
        <v>1</v>
      </c>
      <c r="I15" s="425"/>
      <c r="J15" s="426"/>
      <c r="K15" s="427"/>
      <c r="L15" s="454"/>
      <c r="M15" s="454"/>
      <c r="N15" s="456"/>
      <c r="O15" s="379">
        <f>C15+F15+L15</f>
        <v>2</v>
      </c>
      <c r="P15" s="358" t="s">
        <v>9</v>
      </c>
      <c r="Q15" s="360">
        <f>E15+H15+N15</f>
        <v>3</v>
      </c>
      <c r="R15" s="362">
        <v>2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6</v>
      </c>
      <c r="D17" s="335" t="s">
        <v>9</v>
      </c>
      <c r="E17" s="335">
        <f>Q26</f>
        <v>20</v>
      </c>
      <c r="F17" s="339">
        <f>K13</f>
        <v>27</v>
      </c>
      <c r="G17" s="335" t="s">
        <v>9</v>
      </c>
      <c r="H17" s="335">
        <f>I13</f>
        <v>27</v>
      </c>
      <c r="I17" s="428"/>
      <c r="J17" s="429"/>
      <c r="K17" s="430"/>
      <c r="L17" s="458"/>
      <c r="M17" s="458"/>
      <c r="N17" s="460"/>
      <c r="O17" s="387">
        <f>C17+F17+L17</f>
        <v>33</v>
      </c>
      <c r="P17" s="364" t="s">
        <v>9</v>
      </c>
      <c r="Q17" s="366">
        <f>E17+H17+N17</f>
        <v>47</v>
      </c>
      <c r="R17" s="376">
        <v>2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SK Liapor - Witte Karlovy Vary "C"</v>
      </c>
      <c r="C25" s="342"/>
      <c r="D25" s="342" t="s">
        <v>9</v>
      </c>
      <c r="E25" s="342" t="str">
        <f>B7</f>
        <v>TJ Peklo nad Zdobnicí "A"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6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TJ Baník Stříbro</v>
      </c>
      <c r="C27" s="342"/>
      <c r="D27" s="342" t="s">
        <v>9</v>
      </c>
      <c r="E27" s="342" t="str">
        <f>B15</f>
        <v>SK Liapor - Witte Karlovy Vary "C"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1</v>
      </c>
      <c r="P27" s="27" t="s">
        <v>9</v>
      </c>
      <c r="Q27" s="27">
        <v>2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27</v>
      </c>
      <c r="P28" s="27" t="s">
        <v>9</v>
      </c>
      <c r="Q28" s="13">
        <v>27</v>
      </c>
      <c r="R28" s="9" t="s">
        <v>26</v>
      </c>
    </row>
    <row r="29" spans="1:19" ht="15" customHeight="1" x14ac:dyDescent="0.25">
      <c r="A29" s="341">
        <v>3</v>
      </c>
      <c r="B29" s="342" t="str">
        <f>B7</f>
        <v>TJ Peklo nad Zdobnicí "A"</v>
      </c>
      <c r="C29" s="342"/>
      <c r="D29" s="342" t="s">
        <v>9</v>
      </c>
      <c r="E29" s="342" t="str">
        <f>B11</f>
        <v>TJ Baník Stříbro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9</v>
      </c>
      <c r="R30" s="9" t="s">
        <v>26</v>
      </c>
    </row>
    <row r="31" spans="1:19" x14ac:dyDescent="0.25">
      <c r="P31" s="326"/>
      <c r="Q31" s="326"/>
      <c r="R31" s="17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53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1" t="s">
        <v>8</v>
      </c>
    </row>
    <row r="7" spans="1:26" ht="15" customHeight="1" x14ac:dyDescent="0.25">
      <c r="A7" s="235">
        <v>1</v>
      </c>
      <c r="B7" s="238" t="str">
        <f>'Nasazení do skupin'!B27</f>
        <v>TJ Spartak ALUTEC KK Čelákovice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skupin'!B28</f>
        <v>T.J. SOKOL Holice "B"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skupin'!B29</f>
        <v>TJ Radomyšl "C"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17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31"/>
      <c r="AB38" s="331"/>
      <c r="AC38" s="331"/>
      <c r="AD38" s="331"/>
      <c r="AE38" s="331"/>
      <c r="AF38" s="331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"/>
      <c r="AL40" s="331"/>
      <c r="AM40" s="331"/>
      <c r="AN40" s="331"/>
      <c r="AO40" s="331"/>
      <c r="AP40" s="331"/>
      <c r="AQ40" s="331"/>
      <c r="AR40" s="331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3" spans="1:54" ht="15.75" x14ac:dyDescent="0.25">
      <c r="T43" s="334"/>
      <c r="U43" s="334"/>
      <c r="V43" s="334"/>
      <c r="W43" s="334"/>
      <c r="X43" s="334"/>
      <c r="Y43" s="334"/>
      <c r="Z43" s="4"/>
      <c r="AA43" s="334"/>
      <c r="AB43" s="334"/>
      <c r="AC43" s="4"/>
      <c r="AD43" s="4"/>
      <c r="AE43" s="4"/>
      <c r="AF43" s="334"/>
      <c r="AG43" s="334"/>
      <c r="AH43" s="334"/>
      <c r="AI43" s="334"/>
      <c r="AJ43" s="334"/>
      <c r="AK43" s="334"/>
      <c r="AL43" s="4"/>
      <c r="AM43" s="4"/>
      <c r="AN43" s="4"/>
      <c r="AO43" s="4"/>
      <c r="AP43" s="4"/>
      <c r="AQ43" s="4"/>
      <c r="AR43" s="334"/>
      <c r="AS43" s="334"/>
      <c r="AT43" s="334"/>
      <c r="AU43" s="334"/>
      <c r="AV43" s="334"/>
      <c r="AW43" s="33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</row>
    <row r="54" spans="20:54" ht="15" customHeight="1" x14ac:dyDescent="0.25"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31"/>
      <c r="AB55" s="331"/>
      <c r="AC55" s="331"/>
      <c r="AD55" s="331"/>
      <c r="AE55" s="331"/>
      <c r="AF55" s="331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"/>
      <c r="AL57" s="331"/>
      <c r="AM57" s="331"/>
      <c r="AN57" s="331"/>
      <c r="AO57" s="331"/>
      <c r="AP57" s="331"/>
      <c r="AQ57" s="331"/>
      <c r="AR57" s="331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</row>
    <row r="60" spans="20:54" ht="15.75" x14ac:dyDescent="0.25">
      <c r="T60" s="334"/>
      <c r="U60" s="334"/>
      <c r="V60" s="334"/>
      <c r="W60" s="334"/>
      <c r="X60" s="334"/>
      <c r="Y60" s="334"/>
      <c r="Z60" s="4"/>
      <c r="AA60" s="334"/>
      <c r="AB60" s="334"/>
      <c r="AC60" s="4"/>
      <c r="AD60" s="4"/>
      <c r="AE60" s="4"/>
      <c r="AF60" s="334"/>
      <c r="AG60" s="334"/>
      <c r="AH60" s="334"/>
      <c r="AI60" s="334"/>
      <c r="AJ60" s="334"/>
      <c r="AK60" s="334"/>
      <c r="AL60" s="4"/>
      <c r="AM60" s="4"/>
      <c r="AN60" s="4"/>
      <c r="AO60" s="4"/>
      <c r="AP60" s="4"/>
      <c r="AQ60" s="4"/>
      <c r="AR60" s="334"/>
      <c r="AS60" s="334"/>
      <c r="AT60" s="334"/>
      <c r="AU60" s="334"/>
      <c r="AV60" s="334"/>
      <c r="AW60" s="33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31"/>
      <c r="AB73" s="331"/>
      <c r="AC73" s="331"/>
      <c r="AD73" s="331"/>
      <c r="AE73" s="331"/>
      <c r="AF73" s="331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"/>
      <c r="AL75" s="331"/>
      <c r="AM75" s="331"/>
      <c r="AN75" s="331"/>
      <c r="AO75" s="331"/>
      <c r="AP75" s="331"/>
      <c r="AQ75" s="331"/>
      <c r="AR75" s="331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</row>
    <row r="78" spans="20:54" ht="15.75" x14ac:dyDescent="0.25">
      <c r="T78" s="334"/>
      <c r="U78" s="334"/>
      <c r="V78" s="334"/>
      <c r="W78" s="334"/>
      <c r="X78" s="334"/>
      <c r="Y78" s="334"/>
      <c r="Z78" s="4"/>
      <c r="AA78" s="334"/>
      <c r="AB78" s="334"/>
      <c r="AC78" s="4"/>
      <c r="AD78" s="4"/>
      <c r="AE78" s="4"/>
      <c r="AF78" s="334"/>
      <c r="AG78" s="334"/>
      <c r="AH78" s="334"/>
      <c r="AI78" s="334"/>
      <c r="AJ78" s="334"/>
      <c r="AK78" s="334"/>
      <c r="AL78" s="4"/>
      <c r="AM78" s="4"/>
      <c r="AN78" s="4"/>
      <c r="AO78" s="4"/>
      <c r="AP78" s="4"/>
      <c r="AQ78" s="4"/>
      <c r="AR78" s="334"/>
      <c r="AS78" s="334"/>
      <c r="AT78" s="334"/>
      <c r="AU78" s="334"/>
      <c r="AV78" s="334"/>
      <c r="AW78" s="33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31"/>
      <c r="AB91" s="331"/>
      <c r="AC91" s="331"/>
      <c r="AD91" s="331"/>
      <c r="AE91" s="331"/>
      <c r="AF91" s="331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"/>
      <c r="AL93" s="331"/>
      <c r="AM93" s="331"/>
      <c r="AN93" s="331"/>
      <c r="AO93" s="331"/>
      <c r="AP93" s="331"/>
      <c r="AQ93" s="331"/>
      <c r="AR93" s="331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</row>
    <row r="96" spans="20:54" ht="15.75" x14ac:dyDescent="0.25">
      <c r="T96" s="334"/>
      <c r="U96" s="334"/>
      <c r="V96" s="334"/>
      <c r="W96" s="334"/>
      <c r="X96" s="334"/>
      <c r="Y96" s="334"/>
      <c r="Z96" s="4"/>
      <c r="AA96" s="334"/>
      <c r="AB96" s="334"/>
      <c r="AC96" s="4"/>
      <c r="AD96" s="4"/>
      <c r="AE96" s="4"/>
      <c r="AF96" s="334"/>
      <c r="AG96" s="334"/>
      <c r="AH96" s="334"/>
      <c r="AI96" s="334"/>
      <c r="AJ96" s="334"/>
      <c r="AK96" s="334"/>
      <c r="AL96" s="4"/>
      <c r="AM96" s="4"/>
      <c r="AN96" s="4"/>
      <c r="AO96" s="4"/>
      <c r="AP96" s="4"/>
      <c r="AQ96" s="5"/>
      <c r="AR96" s="334"/>
      <c r="AS96" s="334"/>
      <c r="AT96" s="334"/>
      <c r="AU96" s="334"/>
      <c r="AV96" s="334"/>
      <c r="AW96" s="33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22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5" t="s">
        <v>11</v>
      </c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</row>
    <row r="108" spans="20:54" ht="20.25" x14ac:dyDescent="0.3">
      <c r="T108" s="332" t="s">
        <v>12</v>
      </c>
      <c r="U108" s="332"/>
      <c r="V108" s="332"/>
      <c r="W108" s="332"/>
      <c r="X108" s="332"/>
      <c r="Y108" s="332"/>
      <c r="Z108" s="332"/>
      <c r="AA108" s="331" t="str">
        <f>C4</f>
        <v>Karlovy Vary 12.6.2021</v>
      </c>
      <c r="AB108" s="331"/>
      <c r="AC108" s="331"/>
      <c r="AD108" s="331"/>
      <c r="AE108" s="331"/>
      <c r="AF108" s="331"/>
      <c r="AG108" s="3"/>
      <c r="AH108" s="3"/>
      <c r="AI108" s="332" t="s">
        <v>13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14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3" t="e">
        <f>#REF!</f>
        <v>#REF!</v>
      </c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3" t="e">
        <f>#REF!</f>
        <v>#REF!</v>
      </c>
      <c r="AT110" s="333"/>
      <c r="AU110" s="333"/>
      <c r="AV110" s="333"/>
      <c r="AW110" s="333"/>
      <c r="AX110" s="333"/>
      <c r="AY110" s="333"/>
      <c r="AZ110" s="333"/>
      <c r="BA110" s="333"/>
      <c r="BB110" s="333"/>
    </row>
    <row r="113" spans="20:54" ht="15.75" x14ac:dyDescent="0.25">
      <c r="T113" s="334" t="s">
        <v>17</v>
      </c>
      <c r="U113" s="334"/>
      <c r="V113" s="334"/>
      <c r="W113" s="334"/>
      <c r="X113" s="334"/>
      <c r="Y113" s="334"/>
      <c r="Z113" s="4"/>
      <c r="AA113" s="334"/>
      <c r="AB113" s="334"/>
      <c r="AC113" s="4"/>
      <c r="AD113" s="4"/>
      <c r="AE113" s="4"/>
      <c r="AF113" s="334" t="s">
        <v>18</v>
      </c>
      <c r="AG113" s="334"/>
      <c r="AH113" s="334"/>
      <c r="AI113" s="334"/>
      <c r="AJ113" s="334"/>
      <c r="AK113" s="334"/>
      <c r="AL113" s="4"/>
      <c r="AM113" s="4"/>
      <c r="AN113" s="4"/>
      <c r="AO113" s="4"/>
      <c r="AP113" s="4"/>
      <c r="AQ113" s="4"/>
      <c r="AR113" s="334" t="s">
        <v>19</v>
      </c>
      <c r="AS113" s="334"/>
      <c r="AT113" s="334"/>
      <c r="AU113" s="334"/>
      <c r="AV113" s="334"/>
      <c r="AW113" s="33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22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5" t="s">
        <v>11</v>
      </c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</row>
    <row r="127" spans="20:54" ht="20.25" x14ac:dyDescent="0.3">
      <c r="T127" s="332" t="s">
        <v>12</v>
      </c>
      <c r="U127" s="332"/>
      <c r="V127" s="332"/>
      <c r="W127" s="332"/>
      <c r="X127" s="332"/>
      <c r="Y127" s="332"/>
      <c r="Z127" s="332"/>
      <c r="AA127" s="331" t="str">
        <f>C4</f>
        <v>Karlovy Vary 12.6.2021</v>
      </c>
      <c r="AB127" s="331"/>
      <c r="AC127" s="331"/>
      <c r="AD127" s="331"/>
      <c r="AE127" s="331"/>
      <c r="AF127" s="331"/>
      <c r="AG127" s="3"/>
      <c r="AH127" s="3"/>
      <c r="AI127" s="332" t="s">
        <v>13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14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3" t="e">
        <f>#REF!</f>
        <v>#REF!</v>
      </c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3" t="e">
        <f>#REF!</f>
        <v>#REF!</v>
      </c>
      <c r="AT129" s="333"/>
      <c r="AU129" s="333"/>
      <c r="AV129" s="333"/>
      <c r="AW129" s="333"/>
      <c r="AX129" s="333"/>
      <c r="AY129" s="333"/>
      <c r="AZ129" s="333"/>
      <c r="BA129" s="333"/>
      <c r="BB129" s="333"/>
    </row>
    <row r="132" spans="20:54" ht="15.75" x14ac:dyDescent="0.25">
      <c r="T132" s="334" t="s">
        <v>17</v>
      </c>
      <c r="U132" s="334"/>
      <c r="V132" s="334"/>
      <c r="W132" s="334"/>
      <c r="X132" s="334"/>
      <c r="Y132" s="334"/>
      <c r="Z132" s="4"/>
      <c r="AA132" s="334"/>
      <c r="AB132" s="334"/>
      <c r="AC132" s="4"/>
      <c r="AD132" s="4"/>
      <c r="AE132" s="4"/>
      <c r="AF132" s="334" t="s">
        <v>18</v>
      </c>
      <c r="AG132" s="334"/>
      <c r="AH132" s="334"/>
      <c r="AI132" s="334"/>
      <c r="AJ132" s="334"/>
      <c r="AK132" s="334"/>
      <c r="AL132" s="4"/>
      <c r="AM132" s="4"/>
      <c r="AN132" s="4"/>
      <c r="AO132" s="4"/>
      <c r="AP132" s="4"/>
      <c r="AQ132" s="4"/>
      <c r="AR132" s="334" t="s">
        <v>19</v>
      </c>
      <c r="AS132" s="334"/>
      <c r="AT132" s="334"/>
      <c r="AU132" s="334"/>
      <c r="AV132" s="334"/>
      <c r="AW132" s="33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2" t="s">
        <v>22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S134"/>
  <sheetViews>
    <sheetView showGridLines="0" zoomScaleNormal="100" workbookViewId="0">
      <selection activeCell="T17" sqref="T1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53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skupin'!B27</f>
        <v>TJ Spartak ALUTEC KK Čelákovice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6</v>
      </c>
      <c r="I9" s="339">
        <f>E17</f>
        <v>20</v>
      </c>
      <c r="J9" s="335" t="s">
        <v>9</v>
      </c>
      <c r="K9" s="337">
        <f>C17</f>
        <v>10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16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skupin'!B28</f>
        <v>T.J. SOKOL Holice "B"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1</v>
      </c>
      <c r="L11" s="442"/>
      <c r="M11" s="443"/>
      <c r="N11" s="444"/>
      <c r="O11" s="379">
        <f>C11+I11+L11</f>
        <v>2</v>
      </c>
      <c r="P11" s="358" t="s">
        <v>9</v>
      </c>
      <c r="Q11" s="360">
        <f>E11+K11+N11</f>
        <v>3</v>
      </c>
      <c r="R11" s="362">
        <v>2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6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24</v>
      </c>
      <c r="J13" s="335" t="s">
        <v>9</v>
      </c>
      <c r="K13" s="337">
        <f>Q28</f>
        <v>26</v>
      </c>
      <c r="L13" s="438"/>
      <c r="M13" s="440"/>
      <c r="N13" s="450"/>
      <c r="O13" s="387">
        <f>C13+I13+L13</f>
        <v>30</v>
      </c>
      <c r="P13" s="364" t="s">
        <v>9</v>
      </c>
      <c r="Q13" s="366">
        <f>E13+K13+N13</f>
        <v>46</v>
      </c>
      <c r="R13" s="376">
        <v>2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skupin'!B29</f>
        <v>TJ Radomyšl "C"</v>
      </c>
      <c r="C15" s="356">
        <f>O25</f>
        <v>0</v>
      </c>
      <c r="D15" s="373" t="s">
        <v>9</v>
      </c>
      <c r="E15" s="374">
        <f>Q25</f>
        <v>2</v>
      </c>
      <c r="F15" s="356">
        <f>K11</f>
        <v>1</v>
      </c>
      <c r="G15" s="373" t="s">
        <v>9</v>
      </c>
      <c r="H15" s="374">
        <f>I11</f>
        <v>2</v>
      </c>
      <c r="I15" s="425"/>
      <c r="J15" s="426"/>
      <c r="K15" s="427"/>
      <c r="L15" s="454"/>
      <c r="M15" s="454"/>
      <c r="N15" s="456"/>
      <c r="O15" s="379">
        <f>C15+F15+L15</f>
        <v>1</v>
      </c>
      <c r="P15" s="358" t="s">
        <v>9</v>
      </c>
      <c r="Q15" s="360">
        <f>E15+H15+N15</f>
        <v>4</v>
      </c>
      <c r="R15" s="362">
        <v>0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10</v>
      </c>
      <c r="D17" s="335" t="s">
        <v>9</v>
      </c>
      <c r="E17" s="335">
        <f>Q26</f>
        <v>20</v>
      </c>
      <c r="F17" s="339">
        <f>K13</f>
        <v>26</v>
      </c>
      <c r="G17" s="335" t="s">
        <v>9</v>
      </c>
      <c r="H17" s="335">
        <f>I13</f>
        <v>24</v>
      </c>
      <c r="I17" s="428"/>
      <c r="J17" s="429"/>
      <c r="K17" s="430"/>
      <c r="L17" s="458"/>
      <c r="M17" s="458"/>
      <c r="N17" s="460"/>
      <c r="O17" s="387">
        <f>C17+F17+L17</f>
        <v>36</v>
      </c>
      <c r="P17" s="364" t="s">
        <v>9</v>
      </c>
      <c r="Q17" s="366">
        <f>E17+H17+N17</f>
        <v>44</v>
      </c>
      <c r="R17" s="376">
        <v>3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TJ Radomyšl "C"</v>
      </c>
      <c r="C25" s="342"/>
      <c r="D25" s="342" t="s">
        <v>9</v>
      </c>
      <c r="E25" s="342" t="str">
        <f>B7</f>
        <v>TJ Spartak ALUTEC KK Čelákovice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10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T.J. SOKOL Holice "B"</v>
      </c>
      <c r="C27" s="342"/>
      <c r="D27" s="342" t="s">
        <v>9</v>
      </c>
      <c r="E27" s="342" t="str">
        <f>B15</f>
        <v>TJ Radomyšl "C"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1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24</v>
      </c>
      <c r="P28" s="27" t="s">
        <v>9</v>
      </c>
      <c r="Q28" s="13">
        <v>26</v>
      </c>
      <c r="R28" s="9" t="s">
        <v>26</v>
      </c>
    </row>
    <row r="29" spans="1:19" ht="13.15" customHeight="1" x14ac:dyDescent="0.25">
      <c r="A29" s="341">
        <v>3</v>
      </c>
      <c r="B29" s="342" t="str">
        <f>B7</f>
        <v>TJ Spartak ALUTEC KK Čelákovice</v>
      </c>
      <c r="C29" s="342"/>
      <c r="D29" s="342" t="s">
        <v>9</v>
      </c>
      <c r="E29" s="342" t="str">
        <f>B11</f>
        <v>T.J. SOKOL Holice "B"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3.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6</v>
      </c>
      <c r="R30" s="9" t="s">
        <v>26</v>
      </c>
    </row>
    <row r="31" spans="1:19" x14ac:dyDescent="0.25">
      <c r="P31" s="326"/>
      <c r="Q31" s="326"/>
      <c r="R31" s="17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51181102362204722" top="0.78740157480314965" bottom="0.78740157480314965" header="0.31496062992125984" footer="0.31496062992125984"/>
  <pageSetup paperSize="9" scale="13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"/>
  <sheetViews>
    <sheetView topLeftCell="A10" zoomScaleNormal="100" workbookViewId="0">
      <selection activeCell="D32" sqref="D32"/>
    </sheetView>
  </sheetViews>
  <sheetFormatPr defaultRowHeight="12.75" x14ac:dyDescent="0.2"/>
  <cols>
    <col min="1" max="1" width="3" style="15" customWidth="1"/>
    <col min="2" max="2" width="35.85546875" style="15" customWidth="1"/>
    <col min="3" max="3" width="5.85546875" style="15" customWidth="1"/>
    <col min="4" max="4" width="16" style="15" customWidth="1"/>
    <col min="5" max="5" width="4.7109375" style="15" customWidth="1"/>
    <col min="6" max="6" width="5.85546875" style="15" customWidth="1"/>
    <col min="7" max="7" width="16" style="15" customWidth="1"/>
    <col min="8" max="8" width="4.7109375" style="30" customWidth="1"/>
    <col min="9" max="9" width="5.85546875" style="30" customWidth="1"/>
    <col min="10" max="10" width="16" style="30" customWidth="1"/>
    <col min="11" max="11" width="4.7109375" style="30" customWidth="1"/>
    <col min="12" max="12" width="13.28515625" style="30" customWidth="1"/>
    <col min="13" max="13" width="13.85546875" style="15" customWidth="1"/>
    <col min="14" max="261" width="8.85546875" style="15"/>
    <col min="262" max="262" width="3" style="15" customWidth="1"/>
    <col min="263" max="264" width="8.85546875" style="15"/>
    <col min="265" max="265" width="17.42578125" style="15" customWidth="1"/>
    <col min="266" max="267" width="8.85546875" style="15"/>
    <col min="268" max="268" width="36.85546875" style="15" customWidth="1"/>
    <col min="269" max="517" width="8.85546875" style="15"/>
    <col min="518" max="518" width="3" style="15" customWidth="1"/>
    <col min="519" max="520" width="8.85546875" style="15"/>
    <col min="521" max="521" width="17.42578125" style="15" customWidth="1"/>
    <col min="522" max="523" width="8.85546875" style="15"/>
    <col min="524" max="524" width="36.85546875" style="15" customWidth="1"/>
    <col min="525" max="773" width="8.85546875" style="15"/>
    <col min="774" max="774" width="3" style="15" customWidth="1"/>
    <col min="775" max="776" width="8.85546875" style="15"/>
    <col min="777" max="777" width="17.42578125" style="15" customWidth="1"/>
    <col min="778" max="779" width="8.85546875" style="15"/>
    <col min="780" max="780" width="36.85546875" style="15" customWidth="1"/>
    <col min="781" max="1029" width="8.85546875" style="15"/>
    <col min="1030" max="1030" width="3" style="15" customWidth="1"/>
    <col min="1031" max="1032" width="8.85546875" style="15"/>
    <col min="1033" max="1033" width="17.42578125" style="15" customWidth="1"/>
    <col min="1034" max="1035" width="8.85546875" style="15"/>
    <col min="1036" max="1036" width="36.85546875" style="15" customWidth="1"/>
    <col min="1037" max="1285" width="8.85546875" style="15"/>
    <col min="1286" max="1286" width="3" style="15" customWidth="1"/>
    <col min="1287" max="1288" width="8.85546875" style="15"/>
    <col min="1289" max="1289" width="17.42578125" style="15" customWidth="1"/>
    <col min="1290" max="1291" width="8.85546875" style="15"/>
    <col min="1292" max="1292" width="36.85546875" style="15" customWidth="1"/>
    <col min="1293" max="1541" width="8.85546875" style="15"/>
    <col min="1542" max="1542" width="3" style="15" customWidth="1"/>
    <col min="1543" max="1544" width="8.85546875" style="15"/>
    <col min="1545" max="1545" width="17.42578125" style="15" customWidth="1"/>
    <col min="1546" max="1547" width="8.85546875" style="15"/>
    <col min="1548" max="1548" width="36.85546875" style="15" customWidth="1"/>
    <col min="1549" max="1797" width="8.85546875" style="15"/>
    <col min="1798" max="1798" width="3" style="15" customWidth="1"/>
    <col min="1799" max="1800" width="8.85546875" style="15"/>
    <col min="1801" max="1801" width="17.42578125" style="15" customWidth="1"/>
    <col min="1802" max="1803" width="8.85546875" style="15"/>
    <col min="1804" max="1804" width="36.85546875" style="15" customWidth="1"/>
    <col min="1805" max="2053" width="8.85546875" style="15"/>
    <col min="2054" max="2054" width="3" style="15" customWidth="1"/>
    <col min="2055" max="2056" width="8.85546875" style="15"/>
    <col min="2057" max="2057" width="17.42578125" style="15" customWidth="1"/>
    <col min="2058" max="2059" width="8.85546875" style="15"/>
    <col min="2060" max="2060" width="36.85546875" style="15" customWidth="1"/>
    <col min="2061" max="2309" width="8.85546875" style="15"/>
    <col min="2310" max="2310" width="3" style="15" customWidth="1"/>
    <col min="2311" max="2312" width="8.85546875" style="15"/>
    <col min="2313" max="2313" width="17.42578125" style="15" customWidth="1"/>
    <col min="2314" max="2315" width="8.85546875" style="15"/>
    <col min="2316" max="2316" width="36.85546875" style="15" customWidth="1"/>
    <col min="2317" max="2565" width="8.85546875" style="15"/>
    <col min="2566" max="2566" width="3" style="15" customWidth="1"/>
    <col min="2567" max="2568" width="8.85546875" style="15"/>
    <col min="2569" max="2569" width="17.42578125" style="15" customWidth="1"/>
    <col min="2570" max="2571" width="8.85546875" style="15"/>
    <col min="2572" max="2572" width="36.85546875" style="15" customWidth="1"/>
    <col min="2573" max="2821" width="8.85546875" style="15"/>
    <col min="2822" max="2822" width="3" style="15" customWidth="1"/>
    <col min="2823" max="2824" width="8.85546875" style="15"/>
    <col min="2825" max="2825" width="17.42578125" style="15" customWidth="1"/>
    <col min="2826" max="2827" width="8.85546875" style="15"/>
    <col min="2828" max="2828" width="36.85546875" style="15" customWidth="1"/>
    <col min="2829" max="3077" width="8.85546875" style="15"/>
    <col min="3078" max="3078" width="3" style="15" customWidth="1"/>
    <col min="3079" max="3080" width="8.85546875" style="15"/>
    <col min="3081" max="3081" width="17.42578125" style="15" customWidth="1"/>
    <col min="3082" max="3083" width="8.85546875" style="15"/>
    <col min="3084" max="3084" width="36.85546875" style="15" customWidth="1"/>
    <col min="3085" max="3333" width="8.85546875" style="15"/>
    <col min="3334" max="3334" width="3" style="15" customWidth="1"/>
    <col min="3335" max="3336" width="8.85546875" style="15"/>
    <col min="3337" max="3337" width="17.42578125" style="15" customWidth="1"/>
    <col min="3338" max="3339" width="8.85546875" style="15"/>
    <col min="3340" max="3340" width="36.85546875" style="15" customWidth="1"/>
    <col min="3341" max="3589" width="8.85546875" style="15"/>
    <col min="3590" max="3590" width="3" style="15" customWidth="1"/>
    <col min="3591" max="3592" width="8.85546875" style="15"/>
    <col min="3593" max="3593" width="17.42578125" style="15" customWidth="1"/>
    <col min="3594" max="3595" width="8.85546875" style="15"/>
    <col min="3596" max="3596" width="36.85546875" style="15" customWidth="1"/>
    <col min="3597" max="3845" width="8.85546875" style="15"/>
    <col min="3846" max="3846" width="3" style="15" customWidth="1"/>
    <col min="3847" max="3848" width="8.85546875" style="15"/>
    <col min="3849" max="3849" width="17.42578125" style="15" customWidth="1"/>
    <col min="3850" max="3851" width="8.85546875" style="15"/>
    <col min="3852" max="3852" width="36.85546875" style="15" customWidth="1"/>
    <col min="3853" max="4101" width="8.85546875" style="15"/>
    <col min="4102" max="4102" width="3" style="15" customWidth="1"/>
    <col min="4103" max="4104" width="8.85546875" style="15"/>
    <col min="4105" max="4105" width="17.42578125" style="15" customWidth="1"/>
    <col min="4106" max="4107" width="8.85546875" style="15"/>
    <col min="4108" max="4108" width="36.85546875" style="15" customWidth="1"/>
    <col min="4109" max="4357" width="8.85546875" style="15"/>
    <col min="4358" max="4358" width="3" style="15" customWidth="1"/>
    <col min="4359" max="4360" width="8.85546875" style="15"/>
    <col min="4361" max="4361" width="17.42578125" style="15" customWidth="1"/>
    <col min="4362" max="4363" width="8.85546875" style="15"/>
    <col min="4364" max="4364" width="36.85546875" style="15" customWidth="1"/>
    <col min="4365" max="4613" width="8.85546875" style="15"/>
    <col min="4614" max="4614" width="3" style="15" customWidth="1"/>
    <col min="4615" max="4616" width="8.85546875" style="15"/>
    <col min="4617" max="4617" width="17.42578125" style="15" customWidth="1"/>
    <col min="4618" max="4619" width="8.85546875" style="15"/>
    <col min="4620" max="4620" width="36.85546875" style="15" customWidth="1"/>
    <col min="4621" max="4869" width="8.85546875" style="15"/>
    <col min="4870" max="4870" width="3" style="15" customWidth="1"/>
    <col min="4871" max="4872" width="8.85546875" style="15"/>
    <col min="4873" max="4873" width="17.42578125" style="15" customWidth="1"/>
    <col min="4874" max="4875" width="8.85546875" style="15"/>
    <col min="4876" max="4876" width="36.85546875" style="15" customWidth="1"/>
    <col min="4877" max="5125" width="8.85546875" style="15"/>
    <col min="5126" max="5126" width="3" style="15" customWidth="1"/>
    <col min="5127" max="5128" width="8.85546875" style="15"/>
    <col min="5129" max="5129" width="17.42578125" style="15" customWidth="1"/>
    <col min="5130" max="5131" width="8.85546875" style="15"/>
    <col min="5132" max="5132" width="36.85546875" style="15" customWidth="1"/>
    <col min="5133" max="5381" width="8.85546875" style="15"/>
    <col min="5382" max="5382" width="3" style="15" customWidth="1"/>
    <col min="5383" max="5384" width="8.85546875" style="15"/>
    <col min="5385" max="5385" width="17.42578125" style="15" customWidth="1"/>
    <col min="5386" max="5387" width="8.85546875" style="15"/>
    <col min="5388" max="5388" width="36.85546875" style="15" customWidth="1"/>
    <col min="5389" max="5637" width="8.85546875" style="15"/>
    <col min="5638" max="5638" width="3" style="15" customWidth="1"/>
    <col min="5639" max="5640" width="8.85546875" style="15"/>
    <col min="5641" max="5641" width="17.42578125" style="15" customWidth="1"/>
    <col min="5642" max="5643" width="8.85546875" style="15"/>
    <col min="5644" max="5644" width="36.85546875" style="15" customWidth="1"/>
    <col min="5645" max="5893" width="8.85546875" style="15"/>
    <col min="5894" max="5894" width="3" style="15" customWidth="1"/>
    <col min="5895" max="5896" width="8.85546875" style="15"/>
    <col min="5897" max="5897" width="17.42578125" style="15" customWidth="1"/>
    <col min="5898" max="5899" width="8.85546875" style="15"/>
    <col min="5900" max="5900" width="36.85546875" style="15" customWidth="1"/>
    <col min="5901" max="6149" width="8.85546875" style="15"/>
    <col min="6150" max="6150" width="3" style="15" customWidth="1"/>
    <col min="6151" max="6152" width="8.85546875" style="15"/>
    <col min="6153" max="6153" width="17.42578125" style="15" customWidth="1"/>
    <col min="6154" max="6155" width="8.85546875" style="15"/>
    <col min="6156" max="6156" width="36.85546875" style="15" customWidth="1"/>
    <col min="6157" max="6405" width="8.85546875" style="15"/>
    <col min="6406" max="6406" width="3" style="15" customWidth="1"/>
    <col min="6407" max="6408" width="8.85546875" style="15"/>
    <col min="6409" max="6409" width="17.42578125" style="15" customWidth="1"/>
    <col min="6410" max="6411" width="8.85546875" style="15"/>
    <col min="6412" max="6412" width="36.85546875" style="15" customWidth="1"/>
    <col min="6413" max="6661" width="8.85546875" style="15"/>
    <col min="6662" max="6662" width="3" style="15" customWidth="1"/>
    <col min="6663" max="6664" width="8.85546875" style="15"/>
    <col min="6665" max="6665" width="17.42578125" style="15" customWidth="1"/>
    <col min="6666" max="6667" width="8.85546875" style="15"/>
    <col min="6668" max="6668" width="36.85546875" style="15" customWidth="1"/>
    <col min="6669" max="6917" width="8.85546875" style="15"/>
    <col min="6918" max="6918" width="3" style="15" customWidth="1"/>
    <col min="6919" max="6920" width="8.85546875" style="15"/>
    <col min="6921" max="6921" width="17.42578125" style="15" customWidth="1"/>
    <col min="6922" max="6923" width="8.85546875" style="15"/>
    <col min="6924" max="6924" width="36.85546875" style="15" customWidth="1"/>
    <col min="6925" max="7173" width="8.85546875" style="15"/>
    <col min="7174" max="7174" width="3" style="15" customWidth="1"/>
    <col min="7175" max="7176" width="8.85546875" style="15"/>
    <col min="7177" max="7177" width="17.42578125" style="15" customWidth="1"/>
    <col min="7178" max="7179" width="8.85546875" style="15"/>
    <col min="7180" max="7180" width="36.85546875" style="15" customWidth="1"/>
    <col min="7181" max="7429" width="8.85546875" style="15"/>
    <col min="7430" max="7430" width="3" style="15" customWidth="1"/>
    <col min="7431" max="7432" width="8.85546875" style="15"/>
    <col min="7433" max="7433" width="17.42578125" style="15" customWidth="1"/>
    <col min="7434" max="7435" width="8.85546875" style="15"/>
    <col min="7436" max="7436" width="36.85546875" style="15" customWidth="1"/>
    <col min="7437" max="7685" width="8.85546875" style="15"/>
    <col min="7686" max="7686" width="3" style="15" customWidth="1"/>
    <col min="7687" max="7688" width="8.85546875" style="15"/>
    <col min="7689" max="7689" width="17.42578125" style="15" customWidth="1"/>
    <col min="7690" max="7691" width="8.85546875" style="15"/>
    <col min="7692" max="7692" width="36.85546875" style="15" customWidth="1"/>
    <col min="7693" max="7941" width="8.85546875" style="15"/>
    <col min="7942" max="7942" width="3" style="15" customWidth="1"/>
    <col min="7943" max="7944" width="8.85546875" style="15"/>
    <col min="7945" max="7945" width="17.42578125" style="15" customWidth="1"/>
    <col min="7946" max="7947" width="8.85546875" style="15"/>
    <col min="7948" max="7948" width="36.85546875" style="15" customWidth="1"/>
    <col min="7949" max="8197" width="8.85546875" style="15"/>
    <col min="8198" max="8198" width="3" style="15" customWidth="1"/>
    <col min="8199" max="8200" width="8.85546875" style="15"/>
    <col min="8201" max="8201" width="17.42578125" style="15" customWidth="1"/>
    <col min="8202" max="8203" width="8.85546875" style="15"/>
    <col min="8204" max="8204" width="36.85546875" style="15" customWidth="1"/>
    <col min="8205" max="8453" width="8.85546875" style="15"/>
    <col min="8454" max="8454" width="3" style="15" customWidth="1"/>
    <col min="8455" max="8456" width="8.85546875" style="15"/>
    <col min="8457" max="8457" width="17.42578125" style="15" customWidth="1"/>
    <col min="8458" max="8459" width="8.85546875" style="15"/>
    <col min="8460" max="8460" width="36.85546875" style="15" customWidth="1"/>
    <col min="8461" max="8709" width="8.85546875" style="15"/>
    <col min="8710" max="8710" width="3" style="15" customWidth="1"/>
    <col min="8711" max="8712" width="8.85546875" style="15"/>
    <col min="8713" max="8713" width="17.42578125" style="15" customWidth="1"/>
    <col min="8714" max="8715" width="8.85546875" style="15"/>
    <col min="8716" max="8716" width="36.85546875" style="15" customWidth="1"/>
    <col min="8717" max="8965" width="8.85546875" style="15"/>
    <col min="8966" max="8966" width="3" style="15" customWidth="1"/>
    <col min="8967" max="8968" width="8.85546875" style="15"/>
    <col min="8969" max="8969" width="17.42578125" style="15" customWidth="1"/>
    <col min="8970" max="8971" width="8.85546875" style="15"/>
    <col min="8972" max="8972" width="36.85546875" style="15" customWidth="1"/>
    <col min="8973" max="9221" width="8.85546875" style="15"/>
    <col min="9222" max="9222" width="3" style="15" customWidth="1"/>
    <col min="9223" max="9224" width="8.85546875" style="15"/>
    <col min="9225" max="9225" width="17.42578125" style="15" customWidth="1"/>
    <col min="9226" max="9227" width="8.85546875" style="15"/>
    <col min="9228" max="9228" width="36.85546875" style="15" customWidth="1"/>
    <col min="9229" max="9477" width="8.85546875" style="15"/>
    <col min="9478" max="9478" width="3" style="15" customWidth="1"/>
    <col min="9479" max="9480" width="8.85546875" style="15"/>
    <col min="9481" max="9481" width="17.42578125" style="15" customWidth="1"/>
    <col min="9482" max="9483" width="8.85546875" style="15"/>
    <col min="9484" max="9484" width="36.85546875" style="15" customWidth="1"/>
    <col min="9485" max="9733" width="8.85546875" style="15"/>
    <col min="9734" max="9734" width="3" style="15" customWidth="1"/>
    <col min="9735" max="9736" width="8.85546875" style="15"/>
    <col min="9737" max="9737" width="17.42578125" style="15" customWidth="1"/>
    <col min="9738" max="9739" width="8.85546875" style="15"/>
    <col min="9740" max="9740" width="36.85546875" style="15" customWidth="1"/>
    <col min="9741" max="9989" width="8.85546875" style="15"/>
    <col min="9990" max="9990" width="3" style="15" customWidth="1"/>
    <col min="9991" max="9992" width="8.85546875" style="15"/>
    <col min="9993" max="9993" width="17.42578125" style="15" customWidth="1"/>
    <col min="9994" max="9995" width="8.85546875" style="15"/>
    <col min="9996" max="9996" width="36.85546875" style="15" customWidth="1"/>
    <col min="9997" max="10245" width="8.85546875" style="15"/>
    <col min="10246" max="10246" width="3" style="15" customWidth="1"/>
    <col min="10247" max="10248" width="8.85546875" style="15"/>
    <col min="10249" max="10249" width="17.42578125" style="15" customWidth="1"/>
    <col min="10250" max="10251" width="8.85546875" style="15"/>
    <col min="10252" max="10252" width="36.85546875" style="15" customWidth="1"/>
    <col min="10253" max="10501" width="8.85546875" style="15"/>
    <col min="10502" max="10502" width="3" style="15" customWidth="1"/>
    <col min="10503" max="10504" width="8.85546875" style="15"/>
    <col min="10505" max="10505" width="17.42578125" style="15" customWidth="1"/>
    <col min="10506" max="10507" width="8.85546875" style="15"/>
    <col min="10508" max="10508" width="36.85546875" style="15" customWidth="1"/>
    <col min="10509" max="10757" width="8.85546875" style="15"/>
    <col min="10758" max="10758" width="3" style="15" customWidth="1"/>
    <col min="10759" max="10760" width="8.85546875" style="15"/>
    <col min="10761" max="10761" width="17.42578125" style="15" customWidth="1"/>
    <col min="10762" max="10763" width="8.85546875" style="15"/>
    <col min="10764" max="10764" width="36.85546875" style="15" customWidth="1"/>
    <col min="10765" max="11013" width="8.85546875" style="15"/>
    <col min="11014" max="11014" width="3" style="15" customWidth="1"/>
    <col min="11015" max="11016" width="8.85546875" style="15"/>
    <col min="11017" max="11017" width="17.42578125" style="15" customWidth="1"/>
    <col min="11018" max="11019" width="8.85546875" style="15"/>
    <col min="11020" max="11020" width="36.85546875" style="15" customWidth="1"/>
    <col min="11021" max="11269" width="8.85546875" style="15"/>
    <col min="11270" max="11270" width="3" style="15" customWidth="1"/>
    <col min="11271" max="11272" width="8.85546875" style="15"/>
    <col min="11273" max="11273" width="17.42578125" style="15" customWidth="1"/>
    <col min="11274" max="11275" width="8.85546875" style="15"/>
    <col min="11276" max="11276" width="36.85546875" style="15" customWidth="1"/>
    <col min="11277" max="11525" width="8.85546875" style="15"/>
    <col min="11526" max="11526" width="3" style="15" customWidth="1"/>
    <col min="11527" max="11528" width="8.85546875" style="15"/>
    <col min="11529" max="11529" width="17.42578125" style="15" customWidth="1"/>
    <col min="11530" max="11531" width="8.85546875" style="15"/>
    <col min="11532" max="11532" width="36.85546875" style="15" customWidth="1"/>
    <col min="11533" max="11781" width="8.85546875" style="15"/>
    <col min="11782" max="11782" width="3" style="15" customWidth="1"/>
    <col min="11783" max="11784" width="8.85546875" style="15"/>
    <col min="11785" max="11785" width="17.42578125" style="15" customWidth="1"/>
    <col min="11786" max="11787" width="8.85546875" style="15"/>
    <col min="11788" max="11788" width="36.85546875" style="15" customWidth="1"/>
    <col min="11789" max="12037" width="8.85546875" style="15"/>
    <col min="12038" max="12038" width="3" style="15" customWidth="1"/>
    <col min="12039" max="12040" width="8.85546875" style="15"/>
    <col min="12041" max="12041" width="17.42578125" style="15" customWidth="1"/>
    <col min="12042" max="12043" width="8.85546875" style="15"/>
    <col min="12044" max="12044" width="36.85546875" style="15" customWidth="1"/>
    <col min="12045" max="12293" width="8.85546875" style="15"/>
    <col min="12294" max="12294" width="3" style="15" customWidth="1"/>
    <col min="12295" max="12296" width="8.85546875" style="15"/>
    <col min="12297" max="12297" width="17.42578125" style="15" customWidth="1"/>
    <col min="12298" max="12299" width="8.85546875" style="15"/>
    <col min="12300" max="12300" width="36.85546875" style="15" customWidth="1"/>
    <col min="12301" max="12549" width="8.85546875" style="15"/>
    <col min="12550" max="12550" width="3" style="15" customWidth="1"/>
    <col min="12551" max="12552" width="8.85546875" style="15"/>
    <col min="12553" max="12553" width="17.42578125" style="15" customWidth="1"/>
    <col min="12554" max="12555" width="8.85546875" style="15"/>
    <col min="12556" max="12556" width="36.85546875" style="15" customWidth="1"/>
    <col min="12557" max="12805" width="8.85546875" style="15"/>
    <col min="12806" max="12806" width="3" style="15" customWidth="1"/>
    <col min="12807" max="12808" width="8.85546875" style="15"/>
    <col min="12809" max="12809" width="17.42578125" style="15" customWidth="1"/>
    <col min="12810" max="12811" width="8.85546875" style="15"/>
    <col min="12812" max="12812" width="36.85546875" style="15" customWidth="1"/>
    <col min="12813" max="13061" width="8.85546875" style="15"/>
    <col min="13062" max="13062" width="3" style="15" customWidth="1"/>
    <col min="13063" max="13064" width="8.85546875" style="15"/>
    <col min="13065" max="13065" width="17.42578125" style="15" customWidth="1"/>
    <col min="13066" max="13067" width="8.85546875" style="15"/>
    <col min="13068" max="13068" width="36.85546875" style="15" customWidth="1"/>
    <col min="13069" max="13317" width="8.85546875" style="15"/>
    <col min="13318" max="13318" width="3" style="15" customWidth="1"/>
    <col min="13319" max="13320" width="8.85546875" style="15"/>
    <col min="13321" max="13321" width="17.42578125" style="15" customWidth="1"/>
    <col min="13322" max="13323" width="8.85546875" style="15"/>
    <col min="13324" max="13324" width="36.85546875" style="15" customWidth="1"/>
    <col min="13325" max="13573" width="8.85546875" style="15"/>
    <col min="13574" max="13574" width="3" style="15" customWidth="1"/>
    <col min="13575" max="13576" width="8.85546875" style="15"/>
    <col min="13577" max="13577" width="17.42578125" style="15" customWidth="1"/>
    <col min="13578" max="13579" width="8.85546875" style="15"/>
    <col min="13580" max="13580" width="36.85546875" style="15" customWidth="1"/>
    <col min="13581" max="13829" width="8.85546875" style="15"/>
    <col min="13830" max="13830" width="3" style="15" customWidth="1"/>
    <col min="13831" max="13832" width="8.85546875" style="15"/>
    <col min="13833" max="13833" width="17.42578125" style="15" customWidth="1"/>
    <col min="13834" max="13835" width="8.85546875" style="15"/>
    <col min="13836" max="13836" width="36.85546875" style="15" customWidth="1"/>
    <col min="13837" max="14085" width="8.85546875" style="15"/>
    <col min="14086" max="14086" width="3" style="15" customWidth="1"/>
    <col min="14087" max="14088" width="8.85546875" style="15"/>
    <col min="14089" max="14089" width="17.42578125" style="15" customWidth="1"/>
    <col min="14090" max="14091" width="8.85546875" style="15"/>
    <col min="14092" max="14092" width="36.85546875" style="15" customWidth="1"/>
    <col min="14093" max="14341" width="8.85546875" style="15"/>
    <col min="14342" max="14342" width="3" style="15" customWidth="1"/>
    <col min="14343" max="14344" width="8.85546875" style="15"/>
    <col min="14345" max="14345" width="17.42578125" style="15" customWidth="1"/>
    <col min="14346" max="14347" width="8.85546875" style="15"/>
    <col min="14348" max="14348" width="36.85546875" style="15" customWidth="1"/>
    <col min="14349" max="14597" width="8.85546875" style="15"/>
    <col min="14598" max="14598" width="3" style="15" customWidth="1"/>
    <col min="14599" max="14600" width="8.85546875" style="15"/>
    <col min="14601" max="14601" width="17.42578125" style="15" customWidth="1"/>
    <col min="14602" max="14603" width="8.85546875" style="15"/>
    <col min="14604" max="14604" width="36.85546875" style="15" customWidth="1"/>
    <col min="14605" max="14853" width="8.85546875" style="15"/>
    <col min="14854" max="14854" width="3" style="15" customWidth="1"/>
    <col min="14855" max="14856" width="8.85546875" style="15"/>
    <col min="14857" max="14857" width="17.42578125" style="15" customWidth="1"/>
    <col min="14858" max="14859" width="8.85546875" style="15"/>
    <col min="14860" max="14860" width="36.85546875" style="15" customWidth="1"/>
    <col min="14861" max="15109" width="8.85546875" style="15"/>
    <col min="15110" max="15110" width="3" style="15" customWidth="1"/>
    <col min="15111" max="15112" width="8.85546875" style="15"/>
    <col min="15113" max="15113" width="17.42578125" style="15" customWidth="1"/>
    <col min="15114" max="15115" width="8.85546875" style="15"/>
    <col min="15116" max="15116" width="36.85546875" style="15" customWidth="1"/>
    <col min="15117" max="15365" width="8.85546875" style="15"/>
    <col min="15366" max="15366" width="3" style="15" customWidth="1"/>
    <col min="15367" max="15368" width="8.85546875" style="15"/>
    <col min="15369" max="15369" width="17.42578125" style="15" customWidth="1"/>
    <col min="15370" max="15371" width="8.85546875" style="15"/>
    <col min="15372" max="15372" width="36.85546875" style="15" customWidth="1"/>
    <col min="15373" max="15621" width="8.85546875" style="15"/>
    <col min="15622" max="15622" width="3" style="15" customWidth="1"/>
    <col min="15623" max="15624" width="8.85546875" style="15"/>
    <col min="15625" max="15625" width="17.42578125" style="15" customWidth="1"/>
    <col min="15626" max="15627" width="8.85546875" style="15"/>
    <col min="15628" max="15628" width="36.85546875" style="15" customWidth="1"/>
    <col min="15629" max="15877" width="8.85546875" style="15"/>
    <col min="15878" max="15878" width="3" style="15" customWidth="1"/>
    <col min="15879" max="15880" width="8.85546875" style="15"/>
    <col min="15881" max="15881" width="17.42578125" style="15" customWidth="1"/>
    <col min="15882" max="15883" width="8.85546875" style="15"/>
    <col min="15884" max="15884" width="36.85546875" style="15" customWidth="1"/>
    <col min="15885" max="16133" width="8.85546875" style="15"/>
    <col min="16134" max="16134" width="3" style="15" customWidth="1"/>
    <col min="16135" max="16136" width="8.85546875" style="15"/>
    <col min="16137" max="16137" width="17.42578125" style="15" customWidth="1"/>
    <col min="16138" max="16139" width="8.85546875" style="15"/>
    <col min="16140" max="16140" width="36.85546875" style="15" customWidth="1"/>
    <col min="16141" max="16384" width="8.85546875" style="15"/>
  </cols>
  <sheetData>
    <row r="1" spans="1:13" ht="13.15" customHeight="1" x14ac:dyDescent="0.2">
      <c r="A1" s="214" t="s">
        <v>145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3.15" customHeight="1" x14ac:dyDescent="0.2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24.6" customHeight="1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s="16" customFormat="1" ht="14.25" x14ac:dyDescent="0.2">
      <c r="A4" s="54"/>
      <c r="B4" s="55" t="s">
        <v>79</v>
      </c>
      <c r="C4" s="56" t="s">
        <v>80</v>
      </c>
      <c r="D4" s="56" t="s">
        <v>81</v>
      </c>
      <c r="E4" s="57" t="s">
        <v>82</v>
      </c>
      <c r="F4" s="58" t="s">
        <v>80</v>
      </c>
      <c r="G4" s="56" t="s">
        <v>81</v>
      </c>
      <c r="H4" s="57" t="s">
        <v>82</v>
      </c>
      <c r="I4" s="58" t="s">
        <v>80</v>
      </c>
      <c r="J4" s="56" t="s">
        <v>81</v>
      </c>
      <c r="K4" s="57" t="s">
        <v>82</v>
      </c>
      <c r="L4" s="60" t="s">
        <v>83</v>
      </c>
      <c r="M4" s="60" t="s">
        <v>84</v>
      </c>
    </row>
    <row r="5" spans="1:13" ht="14.45" customHeight="1" x14ac:dyDescent="0.25">
      <c r="A5" s="61">
        <v>1</v>
      </c>
      <c r="B5" s="13" t="s">
        <v>149</v>
      </c>
      <c r="C5" s="144">
        <v>5835</v>
      </c>
      <c r="D5" s="144" t="s">
        <v>231</v>
      </c>
      <c r="E5" s="145"/>
      <c r="F5" s="146">
        <v>4462</v>
      </c>
      <c r="G5" s="144" t="s">
        <v>232</v>
      </c>
      <c r="H5" s="147"/>
      <c r="I5" s="148"/>
      <c r="J5" s="149"/>
      <c r="K5" s="147"/>
      <c r="L5" s="149" t="s">
        <v>233</v>
      </c>
      <c r="M5" s="149" t="s">
        <v>234</v>
      </c>
    </row>
    <row r="6" spans="1:13" ht="15" x14ac:dyDescent="0.25">
      <c r="A6" s="61">
        <v>2</v>
      </c>
      <c r="B6" s="13" t="s">
        <v>150</v>
      </c>
      <c r="C6" s="144">
        <v>6677</v>
      </c>
      <c r="D6" s="144" t="s">
        <v>235</v>
      </c>
      <c r="E6" s="145"/>
      <c r="F6" s="146">
        <v>3137</v>
      </c>
      <c r="G6" s="144" t="s">
        <v>236</v>
      </c>
      <c r="H6" s="147"/>
      <c r="I6" s="148"/>
      <c r="J6" s="149"/>
      <c r="K6" s="147"/>
      <c r="L6" s="149" t="s">
        <v>237</v>
      </c>
      <c r="M6" s="149" t="s">
        <v>238</v>
      </c>
    </row>
    <row r="7" spans="1:13" ht="15" x14ac:dyDescent="0.25">
      <c r="A7" s="61">
        <v>3</v>
      </c>
      <c r="B7" s="13" t="s">
        <v>151</v>
      </c>
      <c r="C7" s="144">
        <v>5335</v>
      </c>
      <c r="D7" s="144" t="s">
        <v>239</v>
      </c>
      <c r="E7" s="145"/>
      <c r="F7" s="146">
        <v>4561</v>
      </c>
      <c r="G7" s="144" t="s">
        <v>240</v>
      </c>
      <c r="H7" s="147"/>
      <c r="I7" s="148"/>
      <c r="J7" s="149"/>
      <c r="K7" s="147"/>
      <c r="L7" s="149" t="s">
        <v>241</v>
      </c>
      <c r="M7" s="149" t="s">
        <v>242</v>
      </c>
    </row>
    <row r="8" spans="1:13" ht="15" x14ac:dyDescent="0.25">
      <c r="A8" s="61">
        <v>4</v>
      </c>
      <c r="B8" s="13" t="s">
        <v>152</v>
      </c>
      <c r="C8" s="144">
        <v>3983</v>
      </c>
      <c r="D8" s="144" t="s">
        <v>221</v>
      </c>
      <c r="E8" s="145"/>
      <c r="F8" s="146">
        <v>4485</v>
      </c>
      <c r="G8" s="144" t="s">
        <v>222</v>
      </c>
      <c r="H8" s="147"/>
      <c r="I8" s="148"/>
      <c r="J8" s="149"/>
      <c r="K8" s="147"/>
      <c r="L8" s="149" t="s">
        <v>223</v>
      </c>
      <c r="M8" s="149"/>
    </row>
    <row r="9" spans="1:13" ht="15" x14ac:dyDescent="0.25">
      <c r="A9" s="61">
        <v>5</v>
      </c>
      <c r="B9" s="13" t="s">
        <v>153</v>
      </c>
      <c r="C9" s="144">
        <v>5238</v>
      </c>
      <c r="D9" s="144" t="s">
        <v>257</v>
      </c>
      <c r="E9" s="145"/>
      <c r="F9" s="146">
        <v>4391</v>
      </c>
      <c r="G9" s="144" t="s">
        <v>258</v>
      </c>
      <c r="H9" s="147"/>
      <c r="I9" s="148"/>
      <c r="J9" s="149"/>
      <c r="K9" s="147"/>
      <c r="L9" s="149" t="s">
        <v>259</v>
      </c>
      <c r="M9" s="149" t="s">
        <v>259</v>
      </c>
    </row>
    <row r="10" spans="1:13" ht="15" x14ac:dyDescent="0.25">
      <c r="A10" s="61">
        <v>6</v>
      </c>
      <c r="B10" s="13" t="s">
        <v>154</v>
      </c>
      <c r="C10" s="144">
        <v>5264</v>
      </c>
      <c r="D10" s="144" t="s">
        <v>260</v>
      </c>
      <c r="E10" s="145"/>
      <c r="F10" s="146">
        <v>5268</v>
      </c>
      <c r="G10" s="144" t="s">
        <v>261</v>
      </c>
      <c r="H10" s="147"/>
      <c r="I10" s="148"/>
      <c r="J10" s="149"/>
      <c r="K10" s="147"/>
      <c r="L10" s="149" t="s">
        <v>262</v>
      </c>
      <c r="M10" s="149" t="s">
        <v>259</v>
      </c>
    </row>
    <row r="11" spans="1:13" ht="15" x14ac:dyDescent="0.25">
      <c r="A11" s="61">
        <v>7</v>
      </c>
      <c r="B11" s="13" t="s">
        <v>155</v>
      </c>
      <c r="C11" s="144">
        <v>4386</v>
      </c>
      <c r="D11" s="144" t="s">
        <v>263</v>
      </c>
      <c r="E11" s="145"/>
      <c r="F11" s="146">
        <v>5246</v>
      </c>
      <c r="G11" s="144" t="s">
        <v>264</v>
      </c>
      <c r="H11" s="147"/>
      <c r="I11" s="148"/>
      <c r="J11" s="149"/>
      <c r="K11" s="147"/>
      <c r="L11" s="149" t="s">
        <v>265</v>
      </c>
      <c r="M11" s="149" t="s">
        <v>259</v>
      </c>
    </row>
    <row r="12" spans="1:13" ht="15" x14ac:dyDescent="0.25">
      <c r="A12" s="61">
        <v>8</v>
      </c>
      <c r="B12" s="13" t="s">
        <v>156</v>
      </c>
      <c r="C12" s="144">
        <v>6006</v>
      </c>
      <c r="D12" s="144" t="s">
        <v>266</v>
      </c>
      <c r="E12" s="145"/>
      <c r="F12" s="146">
        <v>5287</v>
      </c>
      <c r="G12" s="144" t="s">
        <v>267</v>
      </c>
      <c r="H12" s="147"/>
      <c r="I12" s="148"/>
      <c r="J12" s="149"/>
      <c r="K12" s="147"/>
      <c r="L12" s="149" t="s">
        <v>268</v>
      </c>
      <c r="M12" s="149" t="s">
        <v>268</v>
      </c>
    </row>
    <row r="13" spans="1:13" ht="15" x14ac:dyDescent="0.25">
      <c r="A13" s="61">
        <v>9</v>
      </c>
      <c r="B13" s="13" t="s">
        <v>157</v>
      </c>
      <c r="C13" s="144">
        <v>5277</v>
      </c>
      <c r="D13" s="144" t="s">
        <v>269</v>
      </c>
      <c r="E13" s="145"/>
      <c r="F13" s="146">
        <v>5260</v>
      </c>
      <c r="G13" s="144" t="s">
        <v>270</v>
      </c>
      <c r="H13" s="147"/>
      <c r="I13" s="148"/>
      <c r="J13" s="149"/>
      <c r="K13" s="147"/>
      <c r="L13" s="149" t="s">
        <v>271</v>
      </c>
      <c r="M13" s="149" t="s">
        <v>268</v>
      </c>
    </row>
    <row r="14" spans="1:13" ht="15" x14ac:dyDescent="0.25">
      <c r="A14" s="61">
        <v>10</v>
      </c>
      <c r="B14" s="13" t="s">
        <v>129</v>
      </c>
      <c r="C14" s="144">
        <v>2273</v>
      </c>
      <c r="D14" s="144" t="s">
        <v>272</v>
      </c>
      <c r="E14" s="145"/>
      <c r="F14" s="146">
        <v>3168</v>
      </c>
      <c r="G14" s="144" t="s">
        <v>273</v>
      </c>
      <c r="H14" s="147"/>
      <c r="I14" s="148">
        <v>4675</v>
      </c>
      <c r="J14" s="149" t="s">
        <v>274</v>
      </c>
      <c r="K14" s="147"/>
      <c r="L14" s="149" t="s">
        <v>275</v>
      </c>
      <c r="M14" s="149" t="s">
        <v>276</v>
      </c>
    </row>
    <row r="15" spans="1:13" ht="15" x14ac:dyDescent="0.25">
      <c r="A15" s="61">
        <v>11</v>
      </c>
      <c r="B15" s="13" t="s">
        <v>131</v>
      </c>
      <c r="C15" s="144">
        <v>2769</v>
      </c>
      <c r="D15" s="144" t="s">
        <v>208</v>
      </c>
      <c r="E15" s="145"/>
      <c r="F15" s="146">
        <v>5139</v>
      </c>
      <c r="G15" s="144" t="s">
        <v>209</v>
      </c>
      <c r="H15" s="147"/>
      <c r="I15" s="148"/>
      <c r="J15" s="149"/>
      <c r="K15" s="147"/>
      <c r="L15" s="149" t="s">
        <v>210</v>
      </c>
      <c r="M15" s="149" t="s">
        <v>211</v>
      </c>
    </row>
    <row r="16" spans="1:13" ht="15" x14ac:dyDescent="0.25">
      <c r="A16" s="61">
        <v>12</v>
      </c>
      <c r="B16" s="13" t="s">
        <v>158</v>
      </c>
      <c r="C16" s="144">
        <v>6614</v>
      </c>
      <c r="D16" s="144" t="s">
        <v>212</v>
      </c>
      <c r="E16" s="145"/>
      <c r="F16" s="146">
        <v>4652</v>
      </c>
      <c r="G16" s="144" t="s">
        <v>213</v>
      </c>
      <c r="H16" s="147"/>
      <c r="I16" s="148"/>
      <c r="J16" s="149"/>
      <c r="K16" s="147"/>
      <c r="L16" s="149" t="s">
        <v>212</v>
      </c>
      <c r="M16" s="149" t="s">
        <v>214</v>
      </c>
    </row>
    <row r="17" spans="1:13" ht="15" x14ac:dyDescent="0.25">
      <c r="A17" s="61">
        <v>13</v>
      </c>
      <c r="B17" s="13" t="s">
        <v>159</v>
      </c>
      <c r="C17" s="144">
        <v>3543</v>
      </c>
      <c r="D17" s="144" t="s">
        <v>215</v>
      </c>
      <c r="E17" s="145"/>
      <c r="F17" s="146">
        <v>6289</v>
      </c>
      <c r="G17" s="144" t="s">
        <v>216</v>
      </c>
      <c r="H17" s="147"/>
      <c r="I17" s="148"/>
      <c r="J17" s="149"/>
      <c r="K17" s="147"/>
      <c r="L17" s="149" t="s">
        <v>217</v>
      </c>
      <c r="M17" s="149" t="s">
        <v>214</v>
      </c>
    </row>
    <row r="18" spans="1:13" ht="15" x14ac:dyDescent="0.25">
      <c r="A18" s="61">
        <v>14</v>
      </c>
      <c r="B18" s="13" t="s">
        <v>160</v>
      </c>
      <c r="C18" s="144">
        <v>6227</v>
      </c>
      <c r="D18" s="144" t="s">
        <v>218</v>
      </c>
      <c r="E18" s="145"/>
      <c r="F18" s="146">
        <v>5123</v>
      </c>
      <c r="G18" s="144" t="s">
        <v>219</v>
      </c>
      <c r="H18" s="147"/>
      <c r="I18" s="148">
        <v>7006</v>
      </c>
      <c r="J18" s="149" t="s">
        <v>220</v>
      </c>
      <c r="K18" s="147"/>
      <c r="L18" s="149" t="s">
        <v>218</v>
      </c>
      <c r="M18" s="149" t="s">
        <v>214</v>
      </c>
    </row>
    <row r="19" spans="1:13" ht="15" x14ac:dyDescent="0.25">
      <c r="A19" s="61">
        <v>15</v>
      </c>
      <c r="B19" s="25" t="s">
        <v>161</v>
      </c>
      <c r="C19" s="144">
        <v>6027</v>
      </c>
      <c r="D19" s="144" t="s">
        <v>243</v>
      </c>
      <c r="E19" s="145"/>
      <c r="F19" s="146">
        <v>6028</v>
      </c>
      <c r="G19" s="144" t="s">
        <v>244</v>
      </c>
      <c r="H19" s="147"/>
      <c r="I19" s="148"/>
      <c r="J19" s="149"/>
      <c r="K19" s="147"/>
      <c r="L19" s="149" t="s">
        <v>245</v>
      </c>
      <c r="M19" s="149" t="s">
        <v>246</v>
      </c>
    </row>
    <row r="20" spans="1:13" ht="15" x14ac:dyDescent="0.25">
      <c r="A20" s="61">
        <v>16</v>
      </c>
      <c r="B20" s="25" t="s">
        <v>162</v>
      </c>
      <c r="C20" s="144">
        <v>6029</v>
      </c>
      <c r="D20" s="144" t="s">
        <v>247</v>
      </c>
      <c r="E20" s="145"/>
      <c r="F20" s="146">
        <v>6030</v>
      </c>
      <c r="G20" s="144" t="s">
        <v>248</v>
      </c>
      <c r="H20" s="147"/>
      <c r="I20" s="148"/>
      <c r="J20" s="149"/>
      <c r="K20" s="147"/>
      <c r="L20" s="149" t="s">
        <v>249</v>
      </c>
      <c r="M20" s="149" t="s">
        <v>246</v>
      </c>
    </row>
    <row r="21" spans="1:13" ht="15" x14ac:dyDescent="0.25">
      <c r="A21" s="61">
        <v>17</v>
      </c>
      <c r="B21" s="13" t="s">
        <v>105</v>
      </c>
      <c r="C21" s="144">
        <v>3727</v>
      </c>
      <c r="D21" s="144" t="s">
        <v>204</v>
      </c>
      <c r="E21" s="145"/>
      <c r="F21" s="146">
        <v>4527</v>
      </c>
      <c r="G21" s="144" t="s">
        <v>205</v>
      </c>
      <c r="H21" s="147"/>
      <c r="I21" s="148">
        <v>5153</v>
      </c>
      <c r="J21" s="149" t="s">
        <v>206</v>
      </c>
      <c r="K21" s="147"/>
      <c r="L21" s="149" t="s">
        <v>204</v>
      </c>
      <c r="M21" s="149" t="s">
        <v>207</v>
      </c>
    </row>
    <row r="22" spans="1:13" ht="15" x14ac:dyDescent="0.25">
      <c r="A22" s="61">
        <v>18</v>
      </c>
      <c r="B22" s="13" t="s">
        <v>163</v>
      </c>
      <c r="C22" s="144">
        <v>4774</v>
      </c>
      <c r="D22" s="144" t="s">
        <v>224</v>
      </c>
      <c r="E22" s="145"/>
      <c r="F22" s="146">
        <v>6642</v>
      </c>
      <c r="G22" s="144" t="s">
        <v>225</v>
      </c>
      <c r="H22" s="147"/>
      <c r="I22" s="148"/>
      <c r="J22" s="149"/>
      <c r="K22" s="147"/>
      <c r="L22" s="149" t="s">
        <v>226</v>
      </c>
      <c r="M22" s="149" t="s">
        <v>227</v>
      </c>
    </row>
    <row r="23" spans="1:13" ht="15" x14ac:dyDescent="0.25">
      <c r="A23" s="61">
        <v>19</v>
      </c>
      <c r="B23" s="13" t="s">
        <v>164</v>
      </c>
      <c r="C23" s="144">
        <v>5300</v>
      </c>
      <c r="D23" s="144" t="s">
        <v>228</v>
      </c>
      <c r="E23" s="145"/>
      <c r="F23" s="146">
        <v>6703</v>
      </c>
      <c r="G23" s="144" t="s">
        <v>229</v>
      </c>
      <c r="H23" s="147"/>
      <c r="I23" s="148"/>
      <c r="J23" s="149"/>
      <c r="K23" s="147"/>
      <c r="L23" s="149" t="s">
        <v>230</v>
      </c>
      <c r="M23" s="149" t="s">
        <v>227</v>
      </c>
    </row>
    <row r="24" spans="1:13" ht="15" x14ac:dyDescent="0.25">
      <c r="A24" s="61">
        <v>20</v>
      </c>
      <c r="B24" s="13" t="s">
        <v>165</v>
      </c>
      <c r="C24" s="144">
        <v>3072</v>
      </c>
      <c r="D24" s="144" t="s">
        <v>199</v>
      </c>
      <c r="E24" s="145"/>
      <c r="F24" s="146">
        <v>3981</v>
      </c>
      <c r="G24" s="144" t="s">
        <v>200</v>
      </c>
      <c r="H24" s="147"/>
      <c r="I24" s="148"/>
      <c r="J24" s="149"/>
      <c r="K24" s="147"/>
      <c r="L24" s="149" t="s">
        <v>200</v>
      </c>
      <c r="M24" s="149" t="s">
        <v>198</v>
      </c>
    </row>
    <row r="25" spans="1:13" ht="14.45" customHeight="1" x14ac:dyDescent="0.25">
      <c r="A25" s="61">
        <v>21</v>
      </c>
      <c r="B25" s="13" t="s">
        <v>166</v>
      </c>
      <c r="C25" s="144">
        <v>4653</v>
      </c>
      <c r="D25" s="144" t="s">
        <v>201</v>
      </c>
      <c r="E25" s="145"/>
      <c r="F25" s="146">
        <v>6037</v>
      </c>
      <c r="G25" s="144" t="s">
        <v>202</v>
      </c>
      <c r="H25" s="147"/>
      <c r="I25" s="148">
        <v>6041</v>
      </c>
      <c r="J25" s="149" t="s">
        <v>203</v>
      </c>
      <c r="K25" s="147"/>
      <c r="L25" s="149" t="s">
        <v>201</v>
      </c>
      <c r="M25" s="149" t="s">
        <v>198</v>
      </c>
    </row>
    <row r="26" spans="1:13" ht="14.45" customHeight="1" x14ac:dyDescent="0.25">
      <c r="A26" s="61">
        <v>22</v>
      </c>
      <c r="B26" s="13" t="s">
        <v>167</v>
      </c>
      <c r="C26" s="144"/>
      <c r="D26" s="144"/>
      <c r="E26" s="145"/>
      <c r="F26" s="146"/>
      <c r="G26" s="144"/>
      <c r="H26" s="147"/>
      <c r="I26" s="148"/>
      <c r="J26" s="149"/>
      <c r="K26" s="147"/>
      <c r="L26" s="149"/>
      <c r="M26" s="149"/>
    </row>
    <row r="27" spans="1:13" ht="14.45" customHeight="1" x14ac:dyDescent="0.25">
      <c r="A27" s="61">
        <v>23</v>
      </c>
      <c r="B27" s="13" t="s">
        <v>168</v>
      </c>
      <c r="C27" s="144"/>
      <c r="D27" s="144"/>
      <c r="E27" s="145"/>
      <c r="F27" s="146"/>
      <c r="G27" s="144"/>
      <c r="H27" s="147"/>
      <c r="I27" s="148"/>
      <c r="J27" s="149"/>
      <c r="K27" s="147"/>
      <c r="L27" s="149"/>
      <c r="M27" s="149"/>
    </row>
    <row r="28" spans="1:13" ht="14.45" customHeight="1" x14ac:dyDescent="0.25">
      <c r="A28" s="61">
        <v>24</v>
      </c>
      <c r="B28" s="13" t="s">
        <v>169</v>
      </c>
      <c r="C28" s="144">
        <v>7225</v>
      </c>
      <c r="D28" s="144" t="s">
        <v>250</v>
      </c>
      <c r="E28" s="145"/>
      <c r="F28" s="146">
        <v>7084</v>
      </c>
      <c r="G28" s="144" t="s">
        <v>251</v>
      </c>
      <c r="H28" s="147"/>
      <c r="I28" s="148"/>
      <c r="J28" s="149"/>
      <c r="K28" s="147"/>
      <c r="L28" s="149" t="s">
        <v>252</v>
      </c>
      <c r="M28" s="149" t="s">
        <v>253</v>
      </c>
    </row>
    <row r="29" spans="1:13" ht="15" x14ac:dyDescent="0.25">
      <c r="A29" s="61">
        <v>25</v>
      </c>
      <c r="B29" s="13" t="s">
        <v>170</v>
      </c>
      <c r="C29" s="144">
        <v>6583</v>
      </c>
      <c r="D29" s="144" t="s">
        <v>254</v>
      </c>
      <c r="E29" s="145"/>
      <c r="F29" s="146">
        <v>6588</v>
      </c>
      <c r="G29" s="144" t="s">
        <v>255</v>
      </c>
      <c r="H29" s="147"/>
      <c r="I29" s="148"/>
      <c r="J29" s="149"/>
      <c r="K29" s="147"/>
      <c r="L29" s="149" t="s">
        <v>256</v>
      </c>
      <c r="M29" s="149" t="s">
        <v>253</v>
      </c>
    </row>
    <row r="30" spans="1:13" ht="15" x14ac:dyDescent="0.25">
      <c r="A30" s="61">
        <v>26</v>
      </c>
      <c r="B30" s="62"/>
      <c r="C30" s="144"/>
      <c r="D30" s="144"/>
      <c r="E30" s="145"/>
      <c r="F30" s="146"/>
      <c r="G30" s="144"/>
      <c r="H30" s="147"/>
      <c r="I30" s="148"/>
      <c r="J30" s="149"/>
      <c r="K30" s="147"/>
      <c r="L30" s="149"/>
      <c r="M30" s="149"/>
    </row>
    <row r="31" spans="1:13" ht="15" x14ac:dyDescent="0.25">
      <c r="A31" s="61">
        <v>27</v>
      </c>
      <c r="B31" s="121"/>
      <c r="C31" s="144"/>
      <c r="D31" s="144"/>
      <c r="E31" s="145"/>
      <c r="F31" s="146"/>
      <c r="G31" s="144"/>
      <c r="H31" s="147"/>
      <c r="I31" s="148"/>
      <c r="J31" s="149"/>
      <c r="K31" s="147"/>
      <c r="L31" s="149"/>
      <c r="M31" s="149"/>
    </row>
    <row r="32" spans="1:13" ht="15" x14ac:dyDescent="0.25">
      <c r="A32" s="61">
        <v>28</v>
      </c>
      <c r="B32" s="121"/>
      <c r="C32" s="144"/>
      <c r="D32" s="144"/>
      <c r="E32" s="145"/>
      <c r="F32" s="146"/>
      <c r="G32" s="144"/>
      <c r="H32" s="147"/>
      <c r="I32" s="148"/>
      <c r="J32" s="149"/>
      <c r="K32" s="147"/>
      <c r="L32" s="149"/>
      <c r="M32" s="149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1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B1:M64"/>
  <sheetViews>
    <sheetView showGridLines="0" topLeftCell="A45" zoomScale="102" zoomScaleNormal="102" workbookViewId="0">
      <selection activeCell="F62" sqref="F62"/>
    </sheetView>
  </sheetViews>
  <sheetFormatPr defaultRowHeight="15" x14ac:dyDescent="0.2"/>
  <cols>
    <col min="1" max="1" width="4.7109375" style="18" customWidth="1"/>
    <col min="2" max="3" width="9.140625" style="32" customWidth="1"/>
    <col min="4" max="4" width="9.140625" style="32"/>
    <col min="5" max="5" width="8.85546875" style="32"/>
    <col min="6" max="6" width="34.7109375" style="32" customWidth="1"/>
    <col min="7" max="7" width="1.42578125" style="33" customWidth="1"/>
    <col min="8" max="8" width="34.7109375" style="32" customWidth="1"/>
    <col min="9" max="9" width="7.140625" style="150" customWidth="1"/>
    <col min="10" max="258" width="9.140625" style="18"/>
    <col min="259" max="260" width="9.140625" style="18" customWidth="1"/>
    <col min="261" max="261" width="9.140625" style="18"/>
    <col min="262" max="262" width="22.28515625" style="18" customWidth="1"/>
    <col min="263" max="263" width="9.140625" style="18"/>
    <col min="264" max="264" width="24.28515625" style="18" customWidth="1"/>
    <col min="265" max="514" width="9.140625" style="18"/>
    <col min="515" max="516" width="9.140625" style="18" customWidth="1"/>
    <col min="517" max="517" width="9.140625" style="18"/>
    <col min="518" max="518" width="22.28515625" style="18" customWidth="1"/>
    <col min="519" max="519" width="9.140625" style="18"/>
    <col min="520" max="520" width="24.28515625" style="18" customWidth="1"/>
    <col min="521" max="770" width="9.140625" style="18"/>
    <col min="771" max="772" width="9.140625" style="18" customWidth="1"/>
    <col min="773" max="773" width="9.140625" style="18"/>
    <col min="774" max="774" width="22.28515625" style="18" customWidth="1"/>
    <col min="775" max="775" width="9.140625" style="18"/>
    <col min="776" max="776" width="24.28515625" style="18" customWidth="1"/>
    <col min="777" max="1026" width="9.140625" style="18"/>
    <col min="1027" max="1028" width="9.140625" style="18" customWidth="1"/>
    <col min="1029" max="1029" width="9.140625" style="18"/>
    <col min="1030" max="1030" width="22.28515625" style="18" customWidth="1"/>
    <col min="1031" max="1031" width="9.140625" style="18"/>
    <col min="1032" max="1032" width="24.28515625" style="18" customWidth="1"/>
    <col min="1033" max="1282" width="9.140625" style="18"/>
    <col min="1283" max="1284" width="9.140625" style="18" customWidth="1"/>
    <col min="1285" max="1285" width="9.140625" style="18"/>
    <col min="1286" max="1286" width="22.28515625" style="18" customWidth="1"/>
    <col min="1287" max="1287" width="9.140625" style="18"/>
    <col min="1288" max="1288" width="24.28515625" style="18" customWidth="1"/>
    <col min="1289" max="1538" width="9.140625" style="18"/>
    <col min="1539" max="1540" width="9.140625" style="18" customWidth="1"/>
    <col min="1541" max="1541" width="9.140625" style="18"/>
    <col min="1542" max="1542" width="22.28515625" style="18" customWidth="1"/>
    <col min="1543" max="1543" width="9.140625" style="18"/>
    <col min="1544" max="1544" width="24.28515625" style="18" customWidth="1"/>
    <col min="1545" max="1794" width="9.140625" style="18"/>
    <col min="1795" max="1796" width="9.140625" style="18" customWidth="1"/>
    <col min="1797" max="1797" width="9.140625" style="18"/>
    <col min="1798" max="1798" width="22.28515625" style="18" customWidth="1"/>
    <col min="1799" max="1799" width="9.140625" style="18"/>
    <col min="1800" max="1800" width="24.28515625" style="18" customWidth="1"/>
    <col min="1801" max="2050" width="9.140625" style="18"/>
    <col min="2051" max="2052" width="9.140625" style="18" customWidth="1"/>
    <col min="2053" max="2053" width="9.140625" style="18"/>
    <col min="2054" max="2054" width="22.28515625" style="18" customWidth="1"/>
    <col min="2055" max="2055" width="9.140625" style="18"/>
    <col min="2056" max="2056" width="24.28515625" style="18" customWidth="1"/>
    <col min="2057" max="2306" width="9.140625" style="18"/>
    <col min="2307" max="2308" width="9.140625" style="18" customWidth="1"/>
    <col min="2309" max="2309" width="9.140625" style="18"/>
    <col min="2310" max="2310" width="22.28515625" style="18" customWidth="1"/>
    <col min="2311" max="2311" width="9.140625" style="18"/>
    <col min="2312" max="2312" width="24.28515625" style="18" customWidth="1"/>
    <col min="2313" max="2562" width="9.140625" style="18"/>
    <col min="2563" max="2564" width="9.140625" style="18" customWidth="1"/>
    <col min="2565" max="2565" width="9.140625" style="18"/>
    <col min="2566" max="2566" width="22.28515625" style="18" customWidth="1"/>
    <col min="2567" max="2567" width="9.140625" style="18"/>
    <col min="2568" max="2568" width="24.28515625" style="18" customWidth="1"/>
    <col min="2569" max="2818" width="9.140625" style="18"/>
    <col min="2819" max="2820" width="9.140625" style="18" customWidth="1"/>
    <col min="2821" max="2821" width="9.140625" style="18"/>
    <col min="2822" max="2822" width="22.28515625" style="18" customWidth="1"/>
    <col min="2823" max="2823" width="9.140625" style="18"/>
    <col min="2824" max="2824" width="24.28515625" style="18" customWidth="1"/>
    <col min="2825" max="3074" width="9.140625" style="18"/>
    <col min="3075" max="3076" width="9.140625" style="18" customWidth="1"/>
    <col min="3077" max="3077" width="9.140625" style="18"/>
    <col min="3078" max="3078" width="22.28515625" style="18" customWidth="1"/>
    <col min="3079" max="3079" width="9.140625" style="18"/>
    <col min="3080" max="3080" width="24.28515625" style="18" customWidth="1"/>
    <col min="3081" max="3330" width="9.140625" style="18"/>
    <col min="3331" max="3332" width="9.140625" style="18" customWidth="1"/>
    <col min="3333" max="3333" width="9.140625" style="18"/>
    <col min="3334" max="3334" width="22.28515625" style="18" customWidth="1"/>
    <col min="3335" max="3335" width="9.140625" style="18"/>
    <col min="3336" max="3336" width="24.28515625" style="18" customWidth="1"/>
    <col min="3337" max="3586" width="9.140625" style="18"/>
    <col min="3587" max="3588" width="9.140625" style="18" customWidth="1"/>
    <col min="3589" max="3589" width="9.140625" style="18"/>
    <col min="3590" max="3590" width="22.28515625" style="18" customWidth="1"/>
    <col min="3591" max="3591" width="9.140625" style="18"/>
    <col min="3592" max="3592" width="24.28515625" style="18" customWidth="1"/>
    <col min="3593" max="3842" width="9.140625" style="18"/>
    <col min="3843" max="3844" width="9.140625" style="18" customWidth="1"/>
    <col min="3845" max="3845" width="9.140625" style="18"/>
    <col min="3846" max="3846" width="22.28515625" style="18" customWidth="1"/>
    <col min="3847" max="3847" width="9.140625" style="18"/>
    <col min="3848" max="3848" width="24.28515625" style="18" customWidth="1"/>
    <col min="3849" max="4098" width="9.140625" style="18"/>
    <col min="4099" max="4100" width="9.140625" style="18" customWidth="1"/>
    <col min="4101" max="4101" width="9.140625" style="18"/>
    <col min="4102" max="4102" width="22.28515625" style="18" customWidth="1"/>
    <col min="4103" max="4103" width="9.140625" style="18"/>
    <col min="4104" max="4104" width="24.28515625" style="18" customWidth="1"/>
    <col min="4105" max="4354" width="9.140625" style="18"/>
    <col min="4355" max="4356" width="9.140625" style="18" customWidth="1"/>
    <col min="4357" max="4357" width="9.140625" style="18"/>
    <col min="4358" max="4358" width="22.28515625" style="18" customWidth="1"/>
    <col min="4359" max="4359" width="9.140625" style="18"/>
    <col min="4360" max="4360" width="24.28515625" style="18" customWidth="1"/>
    <col min="4361" max="4610" width="9.140625" style="18"/>
    <col min="4611" max="4612" width="9.140625" style="18" customWidth="1"/>
    <col min="4613" max="4613" width="9.140625" style="18"/>
    <col min="4614" max="4614" width="22.28515625" style="18" customWidth="1"/>
    <col min="4615" max="4615" width="9.140625" style="18"/>
    <col min="4616" max="4616" width="24.28515625" style="18" customWidth="1"/>
    <col min="4617" max="4866" width="9.140625" style="18"/>
    <col min="4867" max="4868" width="9.140625" style="18" customWidth="1"/>
    <col min="4869" max="4869" width="9.140625" style="18"/>
    <col min="4870" max="4870" width="22.28515625" style="18" customWidth="1"/>
    <col min="4871" max="4871" width="9.140625" style="18"/>
    <col min="4872" max="4872" width="24.28515625" style="18" customWidth="1"/>
    <col min="4873" max="5122" width="9.140625" style="18"/>
    <col min="5123" max="5124" width="9.140625" style="18" customWidth="1"/>
    <col min="5125" max="5125" width="9.140625" style="18"/>
    <col min="5126" max="5126" width="22.28515625" style="18" customWidth="1"/>
    <col min="5127" max="5127" width="9.140625" style="18"/>
    <col min="5128" max="5128" width="24.28515625" style="18" customWidth="1"/>
    <col min="5129" max="5378" width="9.140625" style="18"/>
    <col min="5379" max="5380" width="9.140625" style="18" customWidth="1"/>
    <col min="5381" max="5381" width="9.140625" style="18"/>
    <col min="5382" max="5382" width="22.28515625" style="18" customWidth="1"/>
    <col min="5383" max="5383" width="9.140625" style="18"/>
    <col min="5384" max="5384" width="24.28515625" style="18" customWidth="1"/>
    <col min="5385" max="5634" width="9.140625" style="18"/>
    <col min="5635" max="5636" width="9.140625" style="18" customWidth="1"/>
    <col min="5637" max="5637" width="9.140625" style="18"/>
    <col min="5638" max="5638" width="22.28515625" style="18" customWidth="1"/>
    <col min="5639" max="5639" width="9.140625" style="18"/>
    <col min="5640" max="5640" width="24.28515625" style="18" customWidth="1"/>
    <col min="5641" max="5890" width="9.140625" style="18"/>
    <col min="5891" max="5892" width="9.140625" style="18" customWidth="1"/>
    <col min="5893" max="5893" width="9.140625" style="18"/>
    <col min="5894" max="5894" width="22.28515625" style="18" customWidth="1"/>
    <col min="5895" max="5895" width="9.140625" style="18"/>
    <col min="5896" max="5896" width="24.28515625" style="18" customWidth="1"/>
    <col min="5897" max="6146" width="9.140625" style="18"/>
    <col min="6147" max="6148" width="9.140625" style="18" customWidth="1"/>
    <col min="6149" max="6149" width="9.140625" style="18"/>
    <col min="6150" max="6150" width="22.28515625" style="18" customWidth="1"/>
    <col min="6151" max="6151" width="9.140625" style="18"/>
    <col min="6152" max="6152" width="24.28515625" style="18" customWidth="1"/>
    <col min="6153" max="6402" width="9.140625" style="18"/>
    <col min="6403" max="6404" width="9.140625" style="18" customWidth="1"/>
    <col min="6405" max="6405" width="9.140625" style="18"/>
    <col min="6406" max="6406" width="22.28515625" style="18" customWidth="1"/>
    <col min="6407" max="6407" width="9.140625" style="18"/>
    <col min="6408" max="6408" width="24.28515625" style="18" customWidth="1"/>
    <col min="6409" max="6658" width="9.140625" style="18"/>
    <col min="6659" max="6660" width="9.140625" style="18" customWidth="1"/>
    <col min="6661" max="6661" width="9.140625" style="18"/>
    <col min="6662" max="6662" width="22.28515625" style="18" customWidth="1"/>
    <col min="6663" max="6663" width="9.140625" style="18"/>
    <col min="6664" max="6664" width="24.28515625" style="18" customWidth="1"/>
    <col min="6665" max="6914" width="9.140625" style="18"/>
    <col min="6915" max="6916" width="9.140625" style="18" customWidth="1"/>
    <col min="6917" max="6917" width="9.140625" style="18"/>
    <col min="6918" max="6918" width="22.28515625" style="18" customWidth="1"/>
    <col min="6919" max="6919" width="9.140625" style="18"/>
    <col min="6920" max="6920" width="24.28515625" style="18" customWidth="1"/>
    <col min="6921" max="7170" width="9.140625" style="18"/>
    <col min="7171" max="7172" width="9.140625" style="18" customWidth="1"/>
    <col min="7173" max="7173" width="9.140625" style="18"/>
    <col min="7174" max="7174" width="22.28515625" style="18" customWidth="1"/>
    <col min="7175" max="7175" width="9.140625" style="18"/>
    <col min="7176" max="7176" width="24.28515625" style="18" customWidth="1"/>
    <col min="7177" max="7426" width="9.140625" style="18"/>
    <col min="7427" max="7428" width="9.140625" style="18" customWidth="1"/>
    <col min="7429" max="7429" width="9.140625" style="18"/>
    <col min="7430" max="7430" width="22.28515625" style="18" customWidth="1"/>
    <col min="7431" max="7431" width="9.140625" style="18"/>
    <col min="7432" max="7432" width="24.28515625" style="18" customWidth="1"/>
    <col min="7433" max="7682" width="9.140625" style="18"/>
    <col min="7683" max="7684" width="9.140625" style="18" customWidth="1"/>
    <col min="7685" max="7685" width="9.140625" style="18"/>
    <col min="7686" max="7686" width="22.28515625" style="18" customWidth="1"/>
    <col min="7687" max="7687" width="9.140625" style="18"/>
    <col min="7688" max="7688" width="24.28515625" style="18" customWidth="1"/>
    <col min="7689" max="7938" width="9.140625" style="18"/>
    <col min="7939" max="7940" width="9.140625" style="18" customWidth="1"/>
    <col min="7941" max="7941" width="9.140625" style="18"/>
    <col min="7942" max="7942" width="22.28515625" style="18" customWidth="1"/>
    <col min="7943" max="7943" width="9.140625" style="18"/>
    <col min="7944" max="7944" width="24.28515625" style="18" customWidth="1"/>
    <col min="7945" max="8194" width="9.140625" style="18"/>
    <col min="8195" max="8196" width="9.140625" style="18" customWidth="1"/>
    <col min="8197" max="8197" width="9.140625" style="18"/>
    <col min="8198" max="8198" width="22.28515625" style="18" customWidth="1"/>
    <col min="8199" max="8199" width="9.140625" style="18"/>
    <col min="8200" max="8200" width="24.28515625" style="18" customWidth="1"/>
    <col min="8201" max="8450" width="9.140625" style="18"/>
    <col min="8451" max="8452" width="9.140625" style="18" customWidth="1"/>
    <col min="8453" max="8453" width="9.140625" style="18"/>
    <col min="8454" max="8454" width="22.28515625" style="18" customWidth="1"/>
    <col min="8455" max="8455" width="9.140625" style="18"/>
    <col min="8456" max="8456" width="24.28515625" style="18" customWidth="1"/>
    <col min="8457" max="8706" width="9.140625" style="18"/>
    <col min="8707" max="8708" width="9.140625" style="18" customWidth="1"/>
    <col min="8709" max="8709" width="9.140625" style="18"/>
    <col min="8710" max="8710" width="22.28515625" style="18" customWidth="1"/>
    <col min="8711" max="8711" width="9.140625" style="18"/>
    <col min="8712" max="8712" width="24.28515625" style="18" customWidth="1"/>
    <col min="8713" max="8962" width="9.140625" style="18"/>
    <col min="8963" max="8964" width="9.140625" style="18" customWidth="1"/>
    <col min="8965" max="8965" width="9.140625" style="18"/>
    <col min="8966" max="8966" width="22.28515625" style="18" customWidth="1"/>
    <col min="8967" max="8967" width="9.140625" style="18"/>
    <col min="8968" max="8968" width="24.28515625" style="18" customWidth="1"/>
    <col min="8969" max="9218" width="9.140625" style="18"/>
    <col min="9219" max="9220" width="9.140625" style="18" customWidth="1"/>
    <col min="9221" max="9221" width="9.140625" style="18"/>
    <col min="9222" max="9222" width="22.28515625" style="18" customWidth="1"/>
    <col min="9223" max="9223" width="9.140625" style="18"/>
    <col min="9224" max="9224" width="24.28515625" style="18" customWidth="1"/>
    <col min="9225" max="9474" width="9.140625" style="18"/>
    <col min="9475" max="9476" width="9.140625" style="18" customWidth="1"/>
    <col min="9477" max="9477" width="9.140625" style="18"/>
    <col min="9478" max="9478" width="22.28515625" style="18" customWidth="1"/>
    <col min="9479" max="9479" width="9.140625" style="18"/>
    <col min="9480" max="9480" width="24.28515625" style="18" customWidth="1"/>
    <col min="9481" max="9730" width="9.140625" style="18"/>
    <col min="9731" max="9732" width="9.140625" style="18" customWidth="1"/>
    <col min="9733" max="9733" width="9.140625" style="18"/>
    <col min="9734" max="9734" width="22.28515625" style="18" customWidth="1"/>
    <col min="9735" max="9735" width="9.140625" style="18"/>
    <col min="9736" max="9736" width="24.28515625" style="18" customWidth="1"/>
    <col min="9737" max="9986" width="9.140625" style="18"/>
    <col min="9987" max="9988" width="9.140625" style="18" customWidth="1"/>
    <col min="9989" max="9989" width="9.140625" style="18"/>
    <col min="9990" max="9990" width="22.28515625" style="18" customWidth="1"/>
    <col min="9991" max="9991" width="9.140625" style="18"/>
    <col min="9992" max="9992" width="24.28515625" style="18" customWidth="1"/>
    <col min="9993" max="10242" width="9.140625" style="18"/>
    <col min="10243" max="10244" width="9.140625" style="18" customWidth="1"/>
    <col min="10245" max="10245" width="9.140625" style="18"/>
    <col min="10246" max="10246" width="22.28515625" style="18" customWidth="1"/>
    <col min="10247" max="10247" width="9.140625" style="18"/>
    <col min="10248" max="10248" width="24.28515625" style="18" customWidth="1"/>
    <col min="10249" max="10498" width="9.140625" style="18"/>
    <col min="10499" max="10500" width="9.140625" style="18" customWidth="1"/>
    <col min="10501" max="10501" width="9.140625" style="18"/>
    <col min="10502" max="10502" width="22.28515625" style="18" customWidth="1"/>
    <col min="10503" max="10503" width="9.140625" style="18"/>
    <col min="10504" max="10504" width="24.28515625" style="18" customWidth="1"/>
    <col min="10505" max="10754" width="9.140625" style="18"/>
    <col min="10755" max="10756" width="9.140625" style="18" customWidth="1"/>
    <col min="10757" max="10757" width="9.140625" style="18"/>
    <col min="10758" max="10758" width="22.28515625" style="18" customWidth="1"/>
    <col min="10759" max="10759" width="9.140625" style="18"/>
    <col min="10760" max="10760" width="24.28515625" style="18" customWidth="1"/>
    <col min="10761" max="11010" width="9.140625" style="18"/>
    <col min="11011" max="11012" width="9.140625" style="18" customWidth="1"/>
    <col min="11013" max="11013" width="9.140625" style="18"/>
    <col min="11014" max="11014" width="22.28515625" style="18" customWidth="1"/>
    <col min="11015" max="11015" width="9.140625" style="18"/>
    <col min="11016" max="11016" width="24.28515625" style="18" customWidth="1"/>
    <col min="11017" max="11266" width="9.140625" style="18"/>
    <col min="11267" max="11268" width="9.140625" style="18" customWidth="1"/>
    <col min="11269" max="11269" width="9.140625" style="18"/>
    <col min="11270" max="11270" width="22.28515625" style="18" customWidth="1"/>
    <col min="11271" max="11271" width="9.140625" style="18"/>
    <col min="11272" max="11272" width="24.28515625" style="18" customWidth="1"/>
    <col min="11273" max="11522" width="9.140625" style="18"/>
    <col min="11523" max="11524" width="9.140625" style="18" customWidth="1"/>
    <col min="11525" max="11525" width="9.140625" style="18"/>
    <col min="11526" max="11526" width="22.28515625" style="18" customWidth="1"/>
    <col min="11527" max="11527" width="9.140625" style="18"/>
    <col min="11528" max="11528" width="24.28515625" style="18" customWidth="1"/>
    <col min="11529" max="11778" width="9.140625" style="18"/>
    <col min="11779" max="11780" width="9.140625" style="18" customWidth="1"/>
    <col min="11781" max="11781" width="9.140625" style="18"/>
    <col min="11782" max="11782" width="22.28515625" style="18" customWidth="1"/>
    <col min="11783" max="11783" width="9.140625" style="18"/>
    <col min="11784" max="11784" width="24.28515625" style="18" customWidth="1"/>
    <col min="11785" max="12034" width="9.140625" style="18"/>
    <col min="12035" max="12036" width="9.140625" style="18" customWidth="1"/>
    <col min="12037" max="12037" width="9.140625" style="18"/>
    <col min="12038" max="12038" width="22.28515625" style="18" customWidth="1"/>
    <col min="12039" max="12039" width="9.140625" style="18"/>
    <col min="12040" max="12040" width="24.28515625" style="18" customWidth="1"/>
    <col min="12041" max="12290" width="9.140625" style="18"/>
    <col min="12291" max="12292" width="9.140625" style="18" customWidth="1"/>
    <col min="12293" max="12293" width="9.140625" style="18"/>
    <col min="12294" max="12294" width="22.28515625" style="18" customWidth="1"/>
    <col min="12295" max="12295" width="9.140625" style="18"/>
    <col min="12296" max="12296" width="24.28515625" style="18" customWidth="1"/>
    <col min="12297" max="12546" width="9.140625" style="18"/>
    <col min="12547" max="12548" width="9.140625" style="18" customWidth="1"/>
    <col min="12549" max="12549" width="9.140625" style="18"/>
    <col min="12550" max="12550" width="22.28515625" style="18" customWidth="1"/>
    <col min="12551" max="12551" width="9.140625" style="18"/>
    <col min="12552" max="12552" width="24.28515625" style="18" customWidth="1"/>
    <col min="12553" max="12802" width="9.140625" style="18"/>
    <col min="12803" max="12804" width="9.140625" style="18" customWidth="1"/>
    <col min="12805" max="12805" width="9.140625" style="18"/>
    <col min="12806" max="12806" width="22.28515625" style="18" customWidth="1"/>
    <col min="12807" max="12807" width="9.140625" style="18"/>
    <col min="12808" max="12808" width="24.28515625" style="18" customWidth="1"/>
    <col min="12809" max="13058" width="9.140625" style="18"/>
    <col min="13059" max="13060" width="9.140625" style="18" customWidth="1"/>
    <col min="13061" max="13061" width="9.140625" style="18"/>
    <col min="13062" max="13062" width="22.28515625" style="18" customWidth="1"/>
    <col min="13063" max="13063" width="9.140625" style="18"/>
    <col min="13064" max="13064" width="24.28515625" style="18" customWidth="1"/>
    <col min="13065" max="13314" width="9.140625" style="18"/>
    <col min="13315" max="13316" width="9.140625" style="18" customWidth="1"/>
    <col min="13317" max="13317" width="9.140625" style="18"/>
    <col min="13318" max="13318" width="22.28515625" style="18" customWidth="1"/>
    <col min="13319" max="13319" width="9.140625" style="18"/>
    <col min="13320" max="13320" width="24.28515625" style="18" customWidth="1"/>
    <col min="13321" max="13570" width="9.140625" style="18"/>
    <col min="13571" max="13572" width="9.140625" style="18" customWidth="1"/>
    <col min="13573" max="13573" width="9.140625" style="18"/>
    <col min="13574" max="13574" width="22.28515625" style="18" customWidth="1"/>
    <col min="13575" max="13575" width="9.140625" style="18"/>
    <col min="13576" max="13576" width="24.28515625" style="18" customWidth="1"/>
    <col min="13577" max="13826" width="9.140625" style="18"/>
    <col min="13827" max="13828" width="9.140625" style="18" customWidth="1"/>
    <col min="13829" max="13829" width="9.140625" style="18"/>
    <col min="13830" max="13830" width="22.28515625" style="18" customWidth="1"/>
    <col min="13831" max="13831" width="9.140625" style="18"/>
    <col min="13832" max="13832" width="24.28515625" style="18" customWidth="1"/>
    <col min="13833" max="14082" width="9.140625" style="18"/>
    <col min="14083" max="14084" width="9.140625" style="18" customWidth="1"/>
    <col min="14085" max="14085" width="9.140625" style="18"/>
    <col min="14086" max="14086" width="22.28515625" style="18" customWidth="1"/>
    <col min="14087" max="14087" width="9.140625" style="18"/>
    <col min="14088" max="14088" width="24.28515625" style="18" customWidth="1"/>
    <col min="14089" max="14338" width="9.140625" style="18"/>
    <col min="14339" max="14340" width="9.140625" style="18" customWidth="1"/>
    <col min="14341" max="14341" width="9.140625" style="18"/>
    <col min="14342" max="14342" width="22.28515625" style="18" customWidth="1"/>
    <col min="14343" max="14343" width="9.140625" style="18"/>
    <col min="14344" max="14344" width="24.28515625" style="18" customWidth="1"/>
    <col min="14345" max="14594" width="9.140625" style="18"/>
    <col min="14595" max="14596" width="9.140625" style="18" customWidth="1"/>
    <col min="14597" max="14597" width="9.140625" style="18"/>
    <col min="14598" max="14598" width="22.28515625" style="18" customWidth="1"/>
    <col min="14599" max="14599" width="9.140625" style="18"/>
    <col min="14600" max="14600" width="24.28515625" style="18" customWidth="1"/>
    <col min="14601" max="14850" width="9.140625" style="18"/>
    <col min="14851" max="14852" width="9.140625" style="18" customWidth="1"/>
    <col min="14853" max="14853" width="9.140625" style="18"/>
    <col min="14854" max="14854" width="22.28515625" style="18" customWidth="1"/>
    <col min="14855" max="14855" width="9.140625" style="18"/>
    <col min="14856" max="14856" width="24.28515625" style="18" customWidth="1"/>
    <col min="14857" max="15106" width="9.140625" style="18"/>
    <col min="15107" max="15108" width="9.140625" style="18" customWidth="1"/>
    <col min="15109" max="15109" width="9.140625" style="18"/>
    <col min="15110" max="15110" width="22.28515625" style="18" customWidth="1"/>
    <col min="15111" max="15111" width="9.140625" style="18"/>
    <col min="15112" max="15112" width="24.28515625" style="18" customWidth="1"/>
    <col min="15113" max="15362" width="9.140625" style="18"/>
    <col min="15363" max="15364" width="9.140625" style="18" customWidth="1"/>
    <col min="15365" max="15365" width="9.140625" style="18"/>
    <col min="15366" max="15366" width="22.28515625" style="18" customWidth="1"/>
    <col min="15367" max="15367" width="9.140625" style="18"/>
    <col min="15368" max="15368" width="24.28515625" style="18" customWidth="1"/>
    <col min="15369" max="15618" width="9.140625" style="18"/>
    <col min="15619" max="15620" width="9.140625" style="18" customWidth="1"/>
    <col min="15621" max="15621" width="9.140625" style="18"/>
    <col min="15622" max="15622" width="22.28515625" style="18" customWidth="1"/>
    <col min="15623" max="15623" width="9.140625" style="18"/>
    <col min="15624" max="15624" width="24.28515625" style="18" customWidth="1"/>
    <col min="15625" max="15874" width="9.140625" style="18"/>
    <col min="15875" max="15876" width="9.140625" style="18" customWidth="1"/>
    <col min="15877" max="15877" width="9.140625" style="18"/>
    <col min="15878" max="15878" width="22.28515625" style="18" customWidth="1"/>
    <col min="15879" max="15879" width="9.140625" style="18"/>
    <col min="15880" max="15880" width="24.28515625" style="18" customWidth="1"/>
    <col min="15881" max="16130" width="9.140625" style="18"/>
    <col min="16131" max="16132" width="9.140625" style="18" customWidth="1"/>
    <col min="16133" max="16133" width="9.140625" style="18"/>
    <col min="16134" max="16134" width="22.28515625" style="18" customWidth="1"/>
    <col min="16135" max="16135" width="9.140625" style="18"/>
    <col min="16136" max="16136" width="24.28515625" style="18" customWidth="1"/>
    <col min="16137" max="16384" width="9.140625" style="18"/>
  </cols>
  <sheetData>
    <row r="1" spans="2:9" ht="10.15" customHeight="1" x14ac:dyDescent="0.2"/>
    <row r="2" spans="2:9" ht="25.15" customHeight="1" x14ac:dyDescent="0.2">
      <c r="B2" s="37" t="s">
        <v>30</v>
      </c>
      <c r="C2" s="37" t="s">
        <v>29</v>
      </c>
      <c r="D2" s="41" t="s">
        <v>40</v>
      </c>
      <c r="E2" s="131" t="s">
        <v>111</v>
      </c>
      <c r="F2" s="45" t="s">
        <v>146</v>
      </c>
      <c r="G2" s="42"/>
      <c r="H2" s="46" t="s">
        <v>123</v>
      </c>
      <c r="I2" s="151"/>
    </row>
    <row r="3" spans="2:9" ht="19.899999999999999" customHeight="1" x14ac:dyDescent="0.2">
      <c r="B3" s="37" t="s">
        <v>30</v>
      </c>
      <c r="C3" s="37" t="s">
        <v>29</v>
      </c>
      <c r="D3" s="41" t="s">
        <v>40</v>
      </c>
      <c r="E3" s="131" t="s">
        <v>111</v>
      </c>
      <c r="F3" s="45"/>
      <c r="G3" s="42"/>
      <c r="H3" s="46"/>
      <c r="I3" s="151"/>
    </row>
    <row r="4" spans="2:9" ht="15.6" customHeight="1" x14ac:dyDescent="0.2">
      <c r="B4" s="35">
        <v>1</v>
      </c>
      <c r="C4" s="35" t="s">
        <v>24</v>
      </c>
      <c r="D4" s="39" t="s">
        <v>41</v>
      </c>
      <c r="E4" s="129"/>
      <c r="F4" s="43" t="str">
        <f>'A - výsledky'!B25</f>
        <v>TJ Radomyšl "A"</v>
      </c>
      <c r="G4" s="44" t="s">
        <v>9</v>
      </c>
      <c r="H4" s="40" t="str">
        <f>'A - výsledky'!E25</f>
        <v>TJ Spartak MSEM Přerov "B"</v>
      </c>
      <c r="I4" s="153" t="s">
        <v>277</v>
      </c>
    </row>
    <row r="5" spans="2:9" ht="15.6" customHeight="1" x14ac:dyDescent="0.2">
      <c r="B5" s="35">
        <v>2</v>
      </c>
      <c r="C5" s="35" t="s">
        <v>10</v>
      </c>
      <c r="D5" s="35" t="s">
        <v>41</v>
      </c>
      <c r="E5" s="129"/>
      <c r="F5" s="43" t="str">
        <f>'B - výsledky'!B25</f>
        <v>MNK mobilprovás Modřice "E"</v>
      </c>
      <c r="G5" s="44" t="s">
        <v>9</v>
      </c>
      <c r="H5" s="40" t="str">
        <f>'B - výsledky'!E25</f>
        <v>SK Šacung Benešov 1947</v>
      </c>
      <c r="I5" s="154" t="s">
        <v>278</v>
      </c>
    </row>
    <row r="6" spans="2:9" ht="15.6" customHeight="1" x14ac:dyDescent="0.2">
      <c r="B6" s="35">
        <v>3</v>
      </c>
      <c r="C6" s="35" t="s">
        <v>25</v>
      </c>
      <c r="D6" s="35" t="s">
        <v>41</v>
      </c>
      <c r="E6" s="129"/>
      <c r="F6" s="43" t="str">
        <f>'C - výsledky'!B25</f>
        <v>TJ Spartak MSEM Přerov "A"</v>
      </c>
      <c r="G6" s="44" t="s">
        <v>9</v>
      </c>
      <c r="H6" s="40" t="str">
        <f>'C - výsledky'!E25</f>
        <v>MNK mobilprovás Modřice "C"</v>
      </c>
      <c r="I6" s="154" t="s">
        <v>277</v>
      </c>
    </row>
    <row r="7" spans="2:9" ht="15.6" customHeight="1" x14ac:dyDescent="0.2">
      <c r="B7" s="35">
        <v>4</v>
      </c>
      <c r="C7" s="35" t="s">
        <v>4</v>
      </c>
      <c r="D7" s="35" t="s">
        <v>41</v>
      </c>
      <c r="E7" s="129"/>
      <c r="F7" s="43" t="str">
        <f>'D - výsledky'!B25</f>
        <v>SK Liapor - Witte Karlovy Vary "B"</v>
      </c>
      <c r="G7" s="44" t="s">
        <v>9</v>
      </c>
      <c r="H7" s="40" t="str">
        <f>'D - výsledky'!E25</f>
        <v>TJ Dynamo České Budějovice "A"</v>
      </c>
      <c r="I7" s="154" t="s">
        <v>278</v>
      </c>
    </row>
    <row r="8" spans="2:9" ht="15.6" customHeight="1" x14ac:dyDescent="0.2">
      <c r="B8" s="35">
        <v>5</v>
      </c>
      <c r="C8" s="35" t="s">
        <v>50</v>
      </c>
      <c r="D8" s="35" t="s">
        <v>41</v>
      </c>
      <c r="E8" s="129"/>
      <c r="F8" s="43" t="str">
        <f>'E - výsledky'!B25</f>
        <v>MNK mobilprovás Modřice "D"</v>
      </c>
      <c r="G8" s="44" t="s">
        <v>9</v>
      </c>
      <c r="H8" s="40" t="str">
        <f>'E - výsledky'!E25</f>
        <v>T.J. SOKOL Holice "A"</v>
      </c>
      <c r="I8" s="154" t="s">
        <v>278</v>
      </c>
    </row>
    <row r="9" spans="2:9" ht="15.6" customHeight="1" x14ac:dyDescent="0.2">
      <c r="B9" s="35">
        <v>6</v>
      </c>
      <c r="C9" s="35" t="str">
        <f>C$4</f>
        <v>A</v>
      </c>
      <c r="D9" s="36" t="s">
        <v>42</v>
      </c>
      <c r="E9" s="132"/>
      <c r="F9" s="43" t="str">
        <f>'A - výsledky'!B27</f>
        <v>MNK mobilprovás Modřice "A"</v>
      </c>
      <c r="G9" s="44" t="s">
        <v>9</v>
      </c>
      <c r="H9" s="40" t="str">
        <f>'A - výsledky'!E27</f>
        <v>TJ Sokol Řeporyje "B"</v>
      </c>
      <c r="I9" s="154" t="s">
        <v>279</v>
      </c>
    </row>
    <row r="10" spans="2:9" ht="14.45" customHeight="1" x14ac:dyDescent="0.2">
      <c r="B10" s="35">
        <v>7</v>
      </c>
      <c r="C10" s="35" t="s">
        <v>51</v>
      </c>
      <c r="D10" s="35" t="s">
        <v>41</v>
      </c>
      <c r="E10" s="129"/>
      <c r="F10" s="43" t="str">
        <f>'F - výsledky'!B25</f>
        <v>TJ Dynamo České Budějovice "B"</v>
      </c>
      <c r="G10" s="44" t="s">
        <v>9</v>
      </c>
      <c r="H10" s="40" t="str">
        <f>'F - výsledky'!E25</f>
        <v>MNK mobilprovás Modřice "B"</v>
      </c>
      <c r="I10" s="154" t="s">
        <v>278</v>
      </c>
    </row>
    <row r="11" spans="2:9" ht="14.45" customHeight="1" x14ac:dyDescent="0.2">
      <c r="B11" s="35">
        <v>8</v>
      </c>
      <c r="C11" s="35" t="s">
        <v>52</v>
      </c>
      <c r="D11" s="35" t="s">
        <v>41</v>
      </c>
      <c r="E11" s="129"/>
      <c r="F11" s="43" t="str">
        <f>'G - výsledky'!B25</f>
        <v>SK Liapor - Witte Karlovy Vary "C"</v>
      </c>
      <c r="G11" s="44" t="s">
        <v>9</v>
      </c>
      <c r="H11" s="40" t="str">
        <f>'G - výsledky'!E25</f>
        <v>TJ Peklo nad Zdobnicí "A"</v>
      </c>
      <c r="I11" s="154" t="s">
        <v>278</v>
      </c>
    </row>
    <row r="12" spans="2:9" ht="14.45" customHeight="1" x14ac:dyDescent="0.2">
      <c r="B12" s="35">
        <v>9</v>
      </c>
      <c r="C12" s="35" t="s">
        <v>53</v>
      </c>
      <c r="D12" s="35" t="s">
        <v>41</v>
      </c>
      <c r="E12" s="129"/>
      <c r="F12" s="43" t="str">
        <f>'H - výsledky'!B25</f>
        <v>TJ Radomyšl "C"</v>
      </c>
      <c r="G12" s="44" t="s">
        <v>9</v>
      </c>
      <c r="H12" s="40" t="str">
        <f>'H - výsledky'!E25</f>
        <v>TJ Spartak ALUTEC KK Čelákovice</v>
      </c>
      <c r="I12" s="154" t="s">
        <v>278</v>
      </c>
    </row>
    <row r="13" spans="2:9" ht="15.6" customHeight="1" x14ac:dyDescent="0.2">
      <c r="B13" s="35">
        <v>10</v>
      </c>
      <c r="C13" s="35" t="str">
        <f>C$4</f>
        <v>A</v>
      </c>
      <c r="D13" s="36" t="s">
        <v>43</v>
      </c>
      <c r="E13" s="132"/>
      <c r="F13" s="43" t="str">
        <f>'A - výsledky'!B29</f>
        <v>TJ Sokol Řeporyje "B"</v>
      </c>
      <c r="G13" s="44" t="s">
        <v>9</v>
      </c>
      <c r="H13" s="40" t="str">
        <f>'A - výsledky'!E29</f>
        <v>TJ Radomyšl "A"</v>
      </c>
      <c r="I13" s="154" t="s">
        <v>278</v>
      </c>
    </row>
    <row r="14" spans="2:9" ht="15.6" customHeight="1" x14ac:dyDescent="0.2">
      <c r="B14" s="35">
        <v>11</v>
      </c>
      <c r="C14" s="35" t="str">
        <f>C$5</f>
        <v>B</v>
      </c>
      <c r="D14" s="36" t="s">
        <v>42</v>
      </c>
      <c r="E14" s="132"/>
      <c r="F14" s="43" t="str">
        <f>'B - výsledky'!B27</f>
        <v>Areál Club Zruč-Senec</v>
      </c>
      <c r="G14" s="44" t="s">
        <v>9</v>
      </c>
      <c r="H14" s="40" t="str">
        <f>'B - výsledky'!E27</f>
        <v>MNK mobilprovás Modřice "E"</v>
      </c>
      <c r="I14" s="154" t="s">
        <v>278</v>
      </c>
    </row>
    <row r="15" spans="2:9" ht="15.6" customHeight="1" x14ac:dyDescent="0.2">
      <c r="B15" s="35">
        <v>12</v>
      </c>
      <c r="C15" s="35" t="str">
        <f>C$6</f>
        <v>C</v>
      </c>
      <c r="D15" s="36" t="s">
        <v>42</v>
      </c>
      <c r="E15" s="132"/>
      <c r="F15" s="43" t="str">
        <f>'C - výsledky'!B27</f>
        <v>SK Liapor - Witte Karlovy Vary "A"</v>
      </c>
      <c r="G15" s="44" t="s">
        <v>9</v>
      </c>
      <c r="H15" s="40" t="str">
        <f>'C - výsledky'!E27</f>
        <v>TJ Spartak MSEM Přerov "A"</v>
      </c>
      <c r="I15" s="154" t="s">
        <v>277</v>
      </c>
    </row>
    <row r="16" spans="2:9" ht="15.6" customHeight="1" x14ac:dyDescent="0.2">
      <c r="B16" s="35">
        <v>13</v>
      </c>
      <c r="C16" s="35" t="str">
        <f>C$7</f>
        <v>D</v>
      </c>
      <c r="D16" s="36" t="s">
        <v>42</v>
      </c>
      <c r="E16" s="132"/>
      <c r="F16" s="43" t="str">
        <f>'D - výsledky'!B27</f>
        <v>TJ Peklo nad Zdobnicí "B"</v>
      </c>
      <c r="G16" s="44" t="s">
        <v>9</v>
      </c>
      <c r="H16" s="40" t="str">
        <f>'D - výsledky'!E27</f>
        <v>SK Liapor - Witte Karlovy Vary "B"</v>
      </c>
      <c r="I16" s="154" t="s">
        <v>281</v>
      </c>
    </row>
    <row r="17" spans="2:9" ht="15.6" customHeight="1" x14ac:dyDescent="0.2">
      <c r="B17" s="35">
        <v>14</v>
      </c>
      <c r="C17" s="35" t="s">
        <v>50</v>
      </c>
      <c r="D17" s="36" t="s">
        <v>42</v>
      </c>
      <c r="E17" s="132"/>
      <c r="F17" s="43" t="str">
        <f>'E - výsledky'!B27</f>
        <v>TJ Radomyšl "B"</v>
      </c>
      <c r="G17" s="44" t="s">
        <v>9</v>
      </c>
      <c r="H17" s="40" t="str">
        <f>'E - výsledky'!E27</f>
        <v>MNK mobilprovás Modřice "D"</v>
      </c>
      <c r="I17" s="154" t="s">
        <v>281</v>
      </c>
    </row>
    <row r="18" spans="2:9" ht="15.6" customHeight="1" x14ac:dyDescent="0.2">
      <c r="B18" s="35">
        <v>15</v>
      </c>
      <c r="C18" s="35" t="str">
        <f>C$4</f>
        <v>A</v>
      </c>
      <c r="D18" s="35" t="s">
        <v>44</v>
      </c>
      <c r="E18" s="129"/>
      <c r="F18" s="43" t="str">
        <f>'A - výsledky'!B31</f>
        <v>MNK mobilprovás Modřice "A"</v>
      </c>
      <c r="G18" s="44" t="s">
        <v>9</v>
      </c>
      <c r="H18" s="40" t="str">
        <f>'A - výsledky'!E31</f>
        <v>TJ Spartak MSEM Přerov "B"</v>
      </c>
      <c r="I18" s="154" t="s">
        <v>277</v>
      </c>
    </row>
    <row r="19" spans="2:9" ht="14.45" customHeight="1" x14ac:dyDescent="0.2">
      <c r="B19" s="35">
        <v>16</v>
      </c>
      <c r="C19" s="35" t="s">
        <v>51</v>
      </c>
      <c r="D19" s="36" t="s">
        <v>42</v>
      </c>
      <c r="E19" s="132"/>
      <c r="F19" s="43" t="str">
        <f>'F - výsledky'!B27</f>
        <v>TJ Sokol Řeporyje "A"</v>
      </c>
      <c r="G19" s="44" t="s">
        <v>9</v>
      </c>
      <c r="H19" s="40" t="str">
        <f>'F - výsledky'!E27</f>
        <v>TJ Dynamo České Budějovice "B"</v>
      </c>
      <c r="I19" s="154" t="s">
        <v>279</v>
      </c>
    </row>
    <row r="20" spans="2:9" ht="14.45" customHeight="1" x14ac:dyDescent="0.2">
      <c r="B20" s="35">
        <v>17</v>
      </c>
      <c r="C20" s="35" t="s">
        <v>52</v>
      </c>
      <c r="D20" s="36" t="s">
        <v>42</v>
      </c>
      <c r="E20" s="132"/>
      <c r="F20" s="43" t="str">
        <f>'G - výsledky'!B27</f>
        <v>TJ Baník Stříbro</v>
      </c>
      <c r="G20" s="44" t="s">
        <v>9</v>
      </c>
      <c r="H20" s="40" t="str">
        <f>'G - výsledky'!E27</f>
        <v>SK Liapor - Witte Karlovy Vary "C"</v>
      </c>
      <c r="I20" s="154" t="s">
        <v>280</v>
      </c>
    </row>
    <row r="21" spans="2:9" ht="14.45" customHeight="1" x14ac:dyDescent="0.2">
      <c r="B21" s="35">
        <v>18</v>
      </c>
      <c r="C21" s="35" t="s">
        <v>53</v>
      </c>
      <c r="D21" s="36" t="s">
        <v>42</v>
      </c>
      <c r="E21" s="132"/>
      <c r="F21" s="43" t="str">
        <f>'H - výsledky'!B27</f>
        <v>T.J. SOKOL Holice "B"</v>
      </c>
      <c r="G21" s="44" t="s">
        <v>9</v>
      </c>
      <c r="H21" s="40" t="str">
        <f>'H - výsledky'!E27</f>
        <v>TJ Radomyšl "C"</v>
      </c>
      <c r="I21" s="154" t="s">
        <v>281</v>
      </c>
    </row>
    <row r="22" spans="2:9" ht="15.6" customHeight="1" x14ac:dyDescent="0.2">
      <c r="B22" s="35">
        <v>19</v>
      </c>
      <c r="C22" s="35" t="str">
        <f>C$4</f>
        <v>A</v>
      </c>
      <c r="D22" s="35" t="s">
        <v>45</v>
      </c>
      <c r="E22" s="129"/>
      <c r="F22" s="43" t="str">
        <f>'A - výsledky'!B33</f>
        <v>TJ Spartak MSEM Přerov "B"</v>
      </c>
      <c r="G22" s="44" t="s">
        <v>9</v>
      </c>
      <c r="H22" s="40" t="str">
        <f>'A - výsledky'!E33</f>
        <v>TJ Sokol Řeporyje "B"</v>
      </c>
      <c r="I22" s="154" t="s">
        <v>277</v>
      </c>
    </row>
    <row r="23" spans="2:9" ht="15.6" customHeight="1" x14ac:dyDescent="0.2">
      <c r="B23" s="35">
        <v>20</v>
      </c>
      <c r="C23" s="35" t="str">
        <f>C$5</f>
        <v>B</v>
      </c>
      <c r="D23" s="36" t="s">
        <v>43</v>
      </c>
      <c r="E23" s="129"/>
      <c r="F23" s="43" t="str">
        <f>'B - výsledky'!B29</f>
        <v>SK Šacung Benešov 1947</v>
      </c>
      <c r="G23" s="44" t="s">
        <v>9</v>
      </c>
      <c r="H23" s="40" t="str">
        <f>'B - výsledky'!E29</f>
        <v>Areál Club Zruč-Senec</v>
      </c>
      <c r="I23" s="154" t="s">
        <v>279</v>
      </c>
    </row>
    <row r="24" spans="2:9" ht="15.6" customHeight="1" x14ac:dyDescent="0.2">
      <c r="B24" s="35">
        <v>21</v>
      </c>
      <c r="C24" s="35" t="str">
        <f>C$6</f>
        <v>C</v>
      </c>
      <c r="D24" s="36" t="s">
        <v>43</v>
      </c>
      <c r="E24" s="132"/>
      <c r="F24" s="43" t="str">
        <f>'C - výsledky'!B29</f>
        <v>MNK mobilprovás Modřice "C"</v>
      </c>
      <c r="G24" s="44" t="s">
        <v>9</v>
      </c>
      <c r="H24" s="40" t="str">
        <f>'C - výsledky'!E29</f>
        <v>SK Liapor - Witte Karlovy Vary "A"</v>
      </c>
      <c r="I24" s="154" t="s">
        <v>279</v>
      </c>
    </row>
    <row r="25" spans="2:9" ht="15.6" customHeight="1" x14ac:dyDescent="0.2">
      <c r="B25" s="35">
        <v>22</v>
      </c>
      <c r="C25" s="35" t="str">
        <f>C$7</f>
        <v>D</v>
      </c>
      <c r="D25" s="36" t="s">
        <v>43</v>
      </c>
      <c r="E25" s="132"/>
      <c r="F25" s="43" t="str">
        <f>'D - výsledky'!B29</f>
        <v>TJ Dynamo České Budějovice "A"</v>
      </c>
      <c r="G25" s="44" t="s">
        <v>9</v>
      </c>
      <c r="H25" s="40" t="str">
        <f>'D - výsledky'!E29</f>
        <v>TJ Peklo nad Zdobnicí "B"</v>
      </c>
      <c r="I25" s="154" t="s">
        <v>278</v>
      </c>
    </row>
    <row r="26" spans="2:9" ht="15.6" customHeight="1" x14ac:dyDescent="0.2">
      <c r="B26" s="35">
        <v>23</v>
      </c>
      <c r="C26" s="35" t="s">
        <v>50</v>
      </c>
      <c r="D26" s="36" t="s">
        <v>43</v>
      </c>
      <c r="E26" s="132"/>
      <c r="F26" s="43" t="str">
        <f>'E - výsledky'!B29</f>
        <v>T.J. SOKOL Holice "A"</v>
      </c>
      <c r="G26" s="44" t="s">
        <v>9</v>
      </c>
      <c r="H26" s="40" t="str">
        <f>'E - výsledky'!E29</f>
        <v>TJ Radomyšl "B"</v>
      </c>
      <c r="I26" s="154" t="s">
        <v>279</v>
      </c>
    </row>
    <row r="27" spans="2:9" ht="15.6" customHeight="1" x14ac:dyDescent="0.2">
      <c r="B27" s="35">
        <v>24</v>
      </c>
      <c r="C27" s="35" t="str">
        <f>C$4</f>
        <v>A</v>
      </c>
      <c r="D27" s="36" t="s">
        <v>70</v>
      </c>
      <c r="E27" s="132"/>
      <c r="F27" s="43" t="str">
        <f>'A - výsledky'!B35</f>
        <v>TJ Radomyšl "A"</v>
      </c>
      <c r="G27" s="44" t="s">
        <v>9</v>
      </c>
      <c r="H27" s="40" t="str">
        <f>'A - výsledky'!E35</f>
        <v>MNK mobilprovás Modřice "A"</v>
      </c>
      <c r="I27" s="154" t="s">
        <v>281</v>
      </c>
    </row>
    <row r="28" spans="2:9" ht="14.45" customHeight="1" x14ac:dyDescent="0.2">
      <c r="B28" s="35">
        <v>25</v>
      </c>
      <c r="C28" s="35" t="s">
        <v>51</v>
      </c>
      <c r="D28" s="36" t="s">
        <v>43</v>
      </c>
      <c r="E28" s="132"/>
      <c r="F28" s="43" t="str">
        <f>'F - výsledky'!B29</f>
        <v>MNK mobilprovás Modřice "B"</v>
      </c>
      <c r="G28" s="44" t="s">
        <v>9</v>
      </c>
      <c r="H28" s="40" t="str">
        <f>'F - výsledky'!E29</f>
        <v>TJ Sokol Řeporyje "A"</v>
      </c>
      <c r="I28" s="154" t="s">
        <v>279</v>
      </c>
    </row>
    <row r="29" spans="2:9" ht="14.45" customHeight="1" x14ac:dyDescent="0.2">
      <c r="B29" s="35">
        <v>26</v>
      </c>
      <c r="C29" s="35" t="s">
        <v>52</v>
      </c>
      <c r="D29" s="36" t="s">
        <v>43</v>
      </c>
      <c r="E29" s="132"/>
      <c r="F29" s="43" t="str">
        <f>'G - výsledky'!B29</f>
        <v>TJ Peklo nad Zdobnicí "A"</v>
      </c>
      <c r="G29" s="44" t="s">
        <v>9</v>
      </c>
      <c r="H29" s="40" t="str">
        <f>'G - výsledky'!E29</f>
        <v>TJ Baník Stříbro</v>
      </c>
      <c r="I29" s="154" t="s">
        <v>279</v>
      </c>
    </row>
    <row r="30" spans="2:9" ht="14.45" customHeight="1" x14ac:dyDescent="0.2">
      <c r="B30" s="35">
        <v>27</v>
      </c>
      <c r="C30" s="35" t="s">
        <v>53</v>
      </c>
      <c r="D30" s="36" t="s">
        <v>43</v>
      </c>
      <c r="E30" s="132"/>
      <c r="F30" s="43" t="str">
        <f>'H - výsledky'!B29</f>
        <v>TJ Spartak ALUTEC KK Čelákovice</v>
      </c>
      <c r="G30" s="44" t="s">
        <v>9</v>
      </c>
      <c r="H30" s="40" t="str">
        <f>'H - výsledky'!E29</f>
        <v>T.J. SOKOL Holice "B"</v>
      </c>
      <c r="I30" s="154" t="s">
        <v>279</v>
      </c>
    </row>
    <row r="31" spans="2:9" ht="14.45" customHeight="1" x14ac:dyDescent="0.2"/>
    <row r="32" spans="2:9" ht="22.9" customHeight="1" x14ac:dyDescent="0.2">
      <c r="B32" s="465" t="s">
        <v>67</v>
      </c>
      <c r="C32" s="465"/>
      <c r="D32" s="465"/>
      <c r="E32" s="465"/>
      <c r="F32" s="465"/>
      <c r="G32" s="465"/>
      <c r="H32" s="465"/>
      <c r="I32" s="151"/>
    </row>
    <row r="33" spans="2:9" ht="14.45" customHeight="1" x14ac:dyDescent="0.2">
      <c r="B33" s="35">
        <v>28</v>
      </c>
      <c r="C33" s="463" t="s">
        <v>171</v>
      </c>
      <c r="D33" s="464"/>
      <c r="E33" s="133"/>
      <c r="F33" s="43" t="str">
        <f>'KO '!B4</f>
        <v>TJ Sokol Řeporyje B</v>
      </c>
      <c r="G33" s="44" t="s">
        <v>9</v>
      </c>
      <c r="H33" s="40" t="str">
        <f>'KO '!B6</f>
        <v>TJ Sokol Holice B</v>
      </c>
      <c r="I33" s="200" t="s">
        <v>281</v>
      </c>
    </row>
    <row r="34" spans="2:9" ht="14.45" customHeight="1" x14ac:dyDescent="0.2">
      <c r="B34" s="35">
        <v>29</v>
      </c>
      <c r="C34" s="463" t="s">
        <v>172</v>
      </c>
      <c r="D34" s="464"/>
      <c r="E34" s="133"/>
      <c r="F34" s="43" t="str">
        <f>'KO '!B8</f>
        <v>MNK Modřice D</v>
      </c>
      <c r="G34" s="44" t="s">
        <v>9</v>
      </c>
      <c r="H34" s="40" t="str">
        <f>'KO '!B10</f>
        <v>SK Liapor K. Vary C</v>
      </c>
      <c r="I34" s="200" t="s">
        <v>279</v>
      </c>
    </row>
    <row r="35" spans="2:9" ht="14.45" customHeight="1" x14ac:dyDescent="0.2">
      <c r="B35" s="35">
        <v>30</v>
      </c>
      <c r="C35" s="463" t="s">
        <v>173</v>
      </c>
      <c r="D35" s="464"/>
      <c r="E35" s="133"/>
      <c r="F35" s="43" t="str">
        <f>'KO '!B12</f>
        <v>TJ Baník Stříbro</v>
      </c>
      <c r="G35" s="44" t="s">
        <v>9</v>
      </c>
      <c r="H35" s="40" t="str">
        <f>'KO '!B14</f>
        <v>TJ Radomyšl B</v>
      </c>
      <c r="I35" s="200" t="s">
        <v>278</v>
      </c>
    </row>
    <row r="36" spans="2:9" ht="14.45" customHeight="1" x14ac:dyDescent="0.2">
      <c r="B36" s="35">
        <v>31</v>
      </c>
      <c r="C36" s="463" t="s">
        <v>174</v>
      </c>
      <c r="D36" s="464"/>
      <c r="E36" s="133"/>
      <c r="F36" s="43" t="str">
        <f>'KO '!B16</f>
        <v>TJ Radomyšl C</v>
      </c>
      <c r="G36" s="44" t="s">
        <v>9</v>
      </c>
      <c r="H36" s="40" t="str">
        <f>'KO '!B18</f>
        <v>MNK Modřice A</v>
      </c>
      <c r="I36" s="200" t="s">
        <v>281</v>
      </c>
    </row>
    <row r="37" spans="2:9" ht="14.45" customHeight="1" x14ac:dyDescent="0.2">
      <c r="B37" s="35">
        <v>32</v>
      </c>
      <c r="C37" s="463" t="s">
        <v>175</v>
      </c>
      <c r="D37" s="464"/>
      <c r="E37" s="133"/>
      <c r="F37" s="43" t="str">
        <f>'KO '!B20</f>
        <v>volný los</v>
      </c>
      <c r="G37" s="44" t="s">
        <v>9</v>
      </c>
      <c r="H37" s="40" t="str">
        <f>'KO '!B22</f>
        <v>MNK Modřice E</v>
      </c>
      <c r="I37" s="200" t="s">
        <v>310</v>
      </c>
    </row>
    <row r="38" spans="2:9" ht="14.45" customHeight="1" x14ac:dyDescent="0.2">
      <c r="B38" s="35">
        <v>33</v>
      </c>
      <c r="C38" s="463" t="s">
        <v>176</v>
      </c>
      <c r="D38" s="464"/>
      <c r="E38" s="133"/>
      <c r="F38" s="43" t="str">
        <f>'KO '!B24</f>
        <v>SK Liapor K. Vary B</v>
      </c>
      <c r="G38" s="44" t="s">
        <v>9</v>
      </c>
      <c r="H38" s="40" t="str">
        <f>'KO '!B26</f>
        <v>TJ Sokol Řeporyje A</v>
      </c>
      <c r="I38" s="200" t="s">
        <v>280</v>
      </c>
    </row>
    <row r="39" spans="2:9" ht="14.45" customHeight="1" x14ac:dyDescent="0.2">
      <c r="B39" s="35">
        <v>34</v>
      </c>
      <c r="C39" s="463" t="s">
        <v>177</v>
      </c>
      <c r="D39" s="464"/>
      <c r="E39" s="133"/>
      <c r="F39" s="43" t="str">
        <f>'KO '!B28</f>
        <v>TJ Dynamo Č. Budějovice B</v>
      </c>
      <c r="G39" s="44" t="s">
        <v>9</v>
      </c>
      <c r="H39" s="40" t="str">
        <f>'KO '!B30</f>
        <v>TJ Dynamo Č. Budějovice A</v>
      </c>
      <c r="I39" s="200" t="s">
        <v>278</v>
      </c>
    </row>
    <row r="40" spans="2:9" ht="14.45" customHeight="1" x14ac:dyDescent="0.2">
      <c r="B40" s="35">
        <v>35</v>
      </c>
      <c r="C40" s="463" t="s">
        <v>178</v>
      </c>
      <c r="D40" s="464"/>
      <c r="E40" s="133"/>
      <c r="F40" s="43" t="str">
        <f>'KO '!B32</f>
        <v>AC Zruč-Senec</v>
      </c>
      <c r="G40" s="44" t="s">
        <v>9</v>
      </c>
      <c r="H40" s="40" t="str">
        <f>'KO '!B34</f>
        <v>SK Liapor K. Vary A</v>
      </c>
      <c r="I40" s="200" t="s">
        <v>280</v>
      </c>
    </row>
    <row r="41" spans="2:9" ht="14.45" customHeight="1" x14ac:dyDescent="0.2">
      <c r="B41" s="35">
        <v>36</v>
      </c>
      <c r="C41" s="463" t="s">
        <v>55</v>
      </c>
      <c r="D41" s="464"/>
      <c r="E41" s="133"/>
      <c r="F41" s="43" t="str">
        <f>'KO '!C3</f>
        <v>MNK Modřice C</v>
      </c>
      <c r="G41" s="44" t="s">
        <v>9</v>
      </c>
      <c r="H41" s="40" t="str">
        <f>'KO '!C5</f>
        <v>TJ Sokol Řeporyje B</v>
      </c>
      <c r="I41" s="203" t="s">
        <v>279</v>
      </c>
    </row>
    <row r="42" spans="2:9" ht="14.45" customHeight="1" x14ac:dyDescent="0.2">
      <c r="B42" s="35">
        <v>37</v>
      </c>
      <c r="C42" s="463" t="s">
        <v>56</v>
      </c>
      <c r="D42" s="464"/>
      <c r="E42" s="133"/>
      <c r="F42" s="43" t="str">
        <f>'KO '!C7</f>
        <v>TJ Peklo B</v>
      </c>
      <c r="G42" s="44" t="s">
        <v>9</v>
      </c>
      <c r="H42" s="40" t="str">
        <f>'KO '!C9</f>
        <v>MNK Modřice D</v>
      </c>
      <c r="I42" s="200" t="s">
        <v>281</v>
      </c>
    </row>
    <row r="43" spans="2:9" ht="14.45" customHeight="1" x14ac:dyDescent="0.2">
      <c r="B43" s="35">
        <v>38</v>
      </c>
      <c r="C43" s="463" t="s">
        <v>57</v>
      </c>
      <c r="D43" s="464"/>
      <c r="E43" s="133"/>
      <c r="F43" s="43" t="str">
        <f>'KO '!C11</f>
        <v>MNK Modřice B</v>
      </c>
      <c r="G43" s="44" t="s">
        <v>9</v>
      </c>
      <c r="H43" s="40" t="str">
        <f>'KO '!C13</f>
        <v>TJ Radomyšl B</v>
      </c>
      <c r="I43" s="200" t="s">
        <v>280</v>
      </c>
    </row>
    <row r="44" spans="2:9" ht="14.45" customHeight="1" x14ac:dyDescent="0.2">
      <c r="B44" s="35">
        <v>39</v>
      </c>
      <c r="C44" s="463" t="s">
        <v>58</v>
      </c>
      <c r="D44" s="464"/>
      <c r="E44" s="133"/>
      <c r="F44" s="43" t="str">
        <f>'KO '!C15</f>
        <v>SK Šacung Benešov</v>
      </c>
      <c r="G44" s="44" t="s">
        <v>9</v>
      </c>
      <c r="H44" s="40" t="str">
        <f>'KO '!C17</f>
        <v>TJ Radomyšl C</v>
      </c>
      <c r="I44" s="200" t="s">
        <v>279</v>
      </c>
    </row>
    <row r="45" spans="2:9" ht="14.45" customHeight="1" x14ac:dyDescent="0.2">
      <c r="B45" s="35">
        <v>40</v>
      </c>
      <c r="C45" s="463" t="s">
        <v>59</v>
      </c>
      <c r="D45" s="464"/>
      <c r="E45" s="133"/>
      <c r="F45" s="43" t="str">
        <f>'KO '!C19</f>
        <v>TJ Radomyšl A</v>
      </c>
      <c r="G45" s="44" t="s">
        <v>9</v>
      </c>
      <c r="H45" s="40" t="str">
        <f>'KO '!C21</f>
        <v>MNK Modřice E</v>
      </c>
      <c r="I45" s="200" t="s">
        <v>278</v>
      </c>
    </row>
    <row r="46" spans="2:9" ht="14.45" customHeight="1" x14ac:dyDescent="0.2">
      <c r="B46" s="35">
        <v>41</v>
      </c>
      <c r="C46" s="463" t="s">
        <v>60</v>
      </c>
      <c r="D46" s="464"/>
      <c r="E46" s="133"/>
      <c r="F46" s="43" t="str">
        <f>'KO '!C23</f>
        <v>TJ Sokol Holice A</v>
      </c>
      <c r="G46" s="44" t="s">
        <v>9</v>
      </c>
      <c r="H46" s="40" t="str">
        <f>'KO '!C25</f>
        <v>TJ Sokol Řeporyje A</v>
      </c>
      <c r="I46" s="200" t="s">
        <v>279</v>
      </c>
    </row>
    <row r="47" spans="2:9" ht="14.45" customHeight="1" x14ac:dyDescent="0.2">
      <c r="B47" s="35">
        <v>42</v>
      </c>
      <c r="C47" s="463" t="s">
        <v>61</v>
      </c>
      <c r="D47" s="464"/>
      <c r="E47" s="133"/>
      <c r="F47" s="43" t="str">
        <f>'KO '!C27</f>
        <v>TJ Peklo A</v>
      </c>
      <c r="G47" s="44" t="s">
        <v>9</v>
      </c>
      <c r="H47" s="40" t="str">
        <f>'KO '!C29</f>
        <v>TJ Dynamo Č. Budějovice A</v>
      </c>
      <c r="I47" s="200" t="s">
        <v>279</v>
      </c>
    </row>
    <row r="48" spans="2:9" ht="14.45" customHeight="1" x14ac:dyDescent="0.2">
      <c r="B48" s="35">
        <v>43</v>
      </c>
      <c r="C48" s="463" t="s">
        <v>62</v>
      </c>
      <c r="D48" s="464"/>
      <c r="E48" s="133"/>
      <c r="F48" s="43" t="str">
        <f>'KO '!C31</f>
        <v xml:space="preserve">Spartak Čelákovice </v>
      </c>
      <c r="G48" s="44" t="s">
        <v>9</v>
      </c>
      <c r="H48" s="40" t="str">
        <f>'KO '!C33</f>
        <v>SK Liapor K. Vary A</v>
      </c>
      <c r="I48" s="203" t="s">
        <v>279</v>
      </c>
    </row>
    <row r="49" spans="2:13" ht="14.45" customHeight="1" x14ac:dyDescent="0.2">
      <c r="B49" s="35">
        <v>44</v>
      </c>
      <c r="C49" s="463" t="s">
        <v>31</v>
      </c>
      <c r="D49" s="464"/>
      <c r="E49" s="133"/>
      <c r="F49" s="52" t="str">
        <f>'KO '!D4</f>
        <v>MNK Modřice C</v>
      </c>
      <c r="G49" s="44" t="s">
        <v>9</v>
      </c>
      <c r="H49" s="53" t="str">
        <f>'KO '!D8</f>
        <v>TJ Peklo B</v>
      </c>
      <c r="I49" s="203" t="s">
        <v>279</v>
      </c>
    </row>
    <row r="50" spans="2:13" ht="14.45" customHeight="1" x14ac:dyDescent="0.2">
      <c r="B50" s="35">
        <v>45</v>
      </c>
      <c r="C50" s="463" t="s">
        <v>32</v>
      </c>
      <c r="D50" s="464"/>
      <c r="E50" s="133"/>
      <c r="F50" s="52" t="str">
        <f>'KO '!D12</f>
        <v>TJ Radomyšl B</v>
      </c>
      <c r="G50" s="44" t="s">
        <v>9</v>
      </c>
      <c r="H50" s="53" t="str">
        <f>'KO '!D16</f>
        <v>SK Šacung Benešov</v>
      </c>
      <c r="I50" s="203" t="s">
        <v>278</v>
      </c>
    </row>
    <row r="51" spans="2:13" ht="14.45" customHeight="1" x14ac:dyDescent="0.2">
      <c r="B51" s="35">
        <v>46</v>
      </c>
      <c r="C51" s="463" t="s">
        <v>33</v>
      </c>
      <c r="D51" s="464"/>
      <c r="E51" s="133"/>
      <c r="F51" s="52" t="str">
        <f>'KO '!D20</f>
        <v>MNK Modřice E</v>
      </c>
      <c r="G51" s="44" t="s">
        <v>9</v>
      </c>
      <c r="H51" s="53" t="str">
        <f>'KO '!D24</f>
        <v>TJ Sokol Holice A</v>
      </c>
      <c r="I51" s="203" t="s">
        <v>278</v>
      </c>
    </row>
    <row r="52" spans="2:13" ht="14.45" customHeight="1" x14ac:dyDescent="0.2">
      <c r="B52" s="35">
        <v>47</v>
      </c>
      <c r="C52" s="463" t="s">
        <v>34</v>
      </c>
      <c r="D52" s="464"/>
      <c r="E52" s="133"/>
      <c r="F52" s="52" t="str">
        <f>'KO '!D28</f>
        <v>TJ Peklo A</v>
      </c>
      <c r="G52" s="44" t="s">
        <v>9</v>
      </c>
      <c r="H52" s="53" t="str">
        <f>'KO '!D32</f>
        <v xml:space="preserve">Spartak Čelákovice </v>
      </c>
      <c r="I52" s="203" t="s">
        <v>279</v>
      </c>
    </row>
    <row r="53" spans="2:13" ht="14.45" customHeight="1" x14ac:dyDescent="0.2">
      <c r="B53" s="35">
        <v>48</v>
      </c>
      <c r="C53" s="463" t="s">
        <v>35</v>
      </c>
      <c r="D53" s="464"/>
      <c r="E53" s="133"/>
      <c r="F53" s="52" t="str">
        <f>'KO '!E6</f>
        <v>MNK Modřice C</v>
      </c>
      <c r="G53" s="44" t="s">
        <v>9</v>
      </c>
      <c r="H53" s="210" t="str">
        <f>'KO '!E14</f>
        <v>SK Šacung Benešov</v>
      </c>
      <c r="I53" s="203" t="s">
        <v>280</v>
      </c>
    </row>
    <row r="54" spans="2:13" ht="14.45" customHeight="1" x14ac:dyDescent="0.2">
      <c r="B54" s="35">
        <v>49</v>
      </c>
      <c r="C54" s="463" t="s">
        <v>36</v>
      </c>
      <c r="D54" s="464"/>
      <c r="E54" s="133"/>
      <c r="F54" s="52" t="str">
        <f>'KO '!E22</f>
        <v>TJ Sokol Holice A</v>
      </c>
      <c r="G54" s="44" t="s">
        <v>9</v>
      </c>
      <c r="H54" s="53" t="str">
        <f>'KO '!E30</f>
        <v>TJ Peklo A</v>
      </c>
      <c r="I54" s="203" t="s">
        <v>279</v>
      </c>
      <c r="M54" s="34"/>
    </row>
    <row r="55" spans="2:13" ht="14.45" customHeight="1" x14ac:dyDescent="0.2">
      <c r="B55" s="35">
        <v>50</v>
      </c>
      <c r="C55" s="463" t="s">
        <v>110</v>
      </c>
      <c r="D55" s="464"/>
      <c r="E55" s="133"/>
      <c r="F55" s="52" t="str">
        <f>'KO '!F31</f>
        <v>MNK Modřice C</v>
      </c>
      <c r="G55" s="44" t="s">
        <v>9</v>
      </c>
      <c r="H55" s="53" t="str">
        <f>'KO '!F35</f>
        <v>TJ Peklo A</v>
      </c>
      <c r="I55" s="203" t="s">
        <v>279</v>
      </c>
      <c r="M55" s="34"/>
    </row>
    <row r="56" spans="2:13" ht="14.45" customHeight="1" x14ac:dyDescent="0.2">
      <c r="B56" s="35">
        <v>51</v>
      </c>
      <c r="C56" s="463" t="s">
        <v>51</v>
      </c>
      <c r="D56" s="464"/>
      <c r="E56" s="133"/>
      <c r="F56" s="52" t="s">
        <v>301</v>
      </c>
      <c r="G56" s="44" t="s">
        <v>9</v>
      </c>
      <c r="H56" s="53" t="str">
        <f>'KO '!F26</f>
        <v>TJ Sokol Holice A</v>
      </c>
      <c r="I56" s="203" t="s">
        <v>278</v>
      </c>
    </row>
    <row r="57" spans="2:13" ht="16.149999999999999" customHeight="1" x14ac:dyDescent="0.2">
      <c r="B57" s="18"/>
      <c r="C57" s="18"/>
      <c r="D57" s="18"/>
      <c r="E57" s="18"/>
      <c r="F57" s="18"/>
      <c r="G57" s="18"/>
      <c r="H57" s="18"/>
      <c r="I57" s="152"/>
    </row>
    <row r="58" spans="2:13" ht="16.149999999999999" customHeight="1" x14ac:dyDescent="0.2">
      <c r="B58" s="18"/>
      <c r="C58" s="18"/>
      <c r="D58" s="18"/>
      <c r="E58" s="18"/>
      <c r="F58" s="18"/>
      <c r="G58" s="18"/>
      <c r="H58" s="18"/>
      <c r="I58" s="152"/>
    </row>
    <row r="59" spans="2:13" ht="16.149999999999999" customHeight="1" x14ac:dyDescent="0.2">
      <c r="B59" s="18"/>
      <c r="C59" s="18"/>
      <c r="D59" s="18"/>
      <c r="E59" s="18"/>
      <c r="F59" s="18"/>
      <c r="G59" s="18"/>
      <c r="H59" s="18"/>
      <c r="I59" s="152"/>
    </row>
    <row r="60" spans="2:13" ht="16.149999999999999" customHeight="1" x14ac:dyDescent="0.2">
      <c r="B60" s="18"/>
      <c r="C60" s="18"/>
      <c r="D60" s="18"/>
      <c r="E60" s="18"/>
      <c r="F60" s="18"/>
      <c r="G60" s="18"/>
      <c r="H60" s="18"/>
      <c r="I60" s="152"/>
    </row>
    <row r="61" spans="2:13" ht="16.149999999999999" customHeight="1" x14ac:dyDescent="0.2">
      <c r="B61" s="18"/>
      <c r="C61" s="18"/>
      <c r="D61" s="18"/>
      <c r="E61" s="18"/>
      <c r="F61" s="18"/>
      <c r="G61" s="18"/>
      <c r="H61" s="18"/>
      <c r="I61" s="152"/>
    </row>
    <row r="62" spans="2:13" ht="16.149999999999999" customHeight="1" x14ac:dyDescent="0.2">
      <c r="B62" s="18"/>
      <c r="C62" s="18"/>
      <c r="D62" s="18"/>
      <c r="E62" s="18"/>
      <c r="F62" s="18"/>
      <c r="G62" s="18"/>
      <c r="H62" s="18"/>
      <c r="I62" s="152"/>
    </row>
    <row r="63" spans="2:13" ht="16.149999999999999" customHeight="1" x14ac:dyDescent="0.2">
      <c r="B63" s="18"/>
      <c r="C63" s="18"/>
      <c r="D63" s="18"/>
      <c r="E63" s="18"/>
      <c r="F63" s="18"/>
      <c r="G63" s="18"/>
      <c r="H63" s="18"/>
      <c r="I63" s="152"/>
    </row>
    <row r="64" spans="2:13" ht="16.149999999999999" customHeight="1" x14ac:dyDescent="0.2">
      <c r="B64" s="18"/>
      <c r="C64" s="18"/>
      <c r="D64" s="18"/>
      <c r="E64" s="18"/>
      <c r="F64" s="18"/>
      <c r="G64" s="18"/>
      <c r="H64" s="18"/>
      <c r="I64" s="152"/>
    </row>
  </sheetData>
  <mergeCells count="25">
    <mergeCell ref="C51:D51"/>
    <mergeCell ref="C52:D52"/>
    <mergeCell ref="C53:D53"/>
    <mergeCell ref="C55:D55"/>
    <mergeCell ref="C56:D56"/>
    <mergeCell ref="C54:D54"/>
    <mergeCell ref="B32:H32"/>
    <mergeCell ref="C33:D33"/>
    <mergeCell ref="C42:D42"/>
    <mergeCell ref="C43:D43"/>
    <mergeCell ref="C44:D44"/>
    <mergeCell ref="C41:D41"/>
    <mergeCell ref="C34:D34"/>
    <mergeCell ref="C35:D35"/>
    <mergeCell ref="C36:D36"/>
    <mergeCell ref="C37:D37"/>
    <mergeCell ref="C38:D38"/>
    <mergeCell ref="C39:D39"/>
    <mergeCell ref="C40:D40"/>
    <mergeCell ref="C50:D50"/>
    <mergeCell ref="C49:D49"/>
    <mergeCell ref="C45:D45"/>
    <mergeCell ref="C46:D46"/>
    <mergeCell ref="C47:D47"/>
    <mergeCell ref="C48:D48"/>
  </mergeCells>
  <pageMargins left="0.11811023622047245" right="0.11811023622047245" top="0.59055118110236227" bottom="0.39370078740157483" header="0.31496062992125984" footer="0.31496062992125984"/>
  <pageSetup paperSize="9" scale="1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Q134"/>
  <sheetViews>
    <sheetView showGridLines="0" tabSelected="1" topLeftCell="A7" workbookViewId="0">
      <selection activeCell="F23" sqref="F23"/>
    </sheetView>
  </sheetViews>
  <sheetFormatPr defaultRowHeight="12.75" x14ac:dyDescent="0.2"/>
  <cols>
    <col min="1" max="1" width="9.140625" style="11"/>
    <col min="2" max="2" width="25.7109375" style="11" customWidth="1"/>
    <col min="3" max="3" width="29.85546875" style="11" customWidth="1"/>
    <col min="4" max="4" width="33.140625" style="11" customWidth="1"/>
    <col min="5" max="5" width="32.42578125" style="11" customWidth="1"/>
    <col min="6" max="6" width="28" style="11" customWidth="1"/>
    <col min="7" max="7" width="24" style="11" customWidth="1"/>
    <col min="8" max="258" width="8.85546875" style="11"/>
    <col min="259" max="259" width="28.42578125" style="11" customWidth="1"/>
    <col min="260" max="260" width="33.140625" style="11" customWidth="1"/>
    <col min="261" max="261" width="32.42578125" style="11" customWidth="1"/>
    <col min="262" max="262" width="28" style="11" customWidth="1"/>
    <col min="263" max="514" width="8.85546875" style="11"/>
    <col min="515" max="515" width="28.42578125" style="11" customWidth="1"/>
    <col min="516" max="516" width="33.140625" style="11" customWidth="1"/>
    <col min="517" max="517" width="32.42578125" style="11" customWidth="1"/>
    <col min="518" max="518" width="28" style="11" customWidth="1"/>
    <col min="519" max="770" width="8.85546875" style="11"/>
    <col min="771" max="771" width="28.42578125" style="11" customWidth="1"/>
    <col min="772" max="772" width="33.140625" style="11" customWidth="1"/>
    <col min="773" max="773" width="32.42578125" style="11" customWidth="1"/>
    <col min="774" max="774" width="28" style="11" customWidth="1"/>
    <col min="775" max="1026" width="8.85546875" style="11"/>
    <col min="1027" max="1027" width="28.42578125" style="11" customWidth="1"/>
    <col min="1028" max="1028" width="33.140625" style="11" customWidth="1"/>
    <col min="1029" max="1029" width="32.42578125" style="11" customWidth="1"/>
    <col min="1030" max="1030" width="28" style="11" customWidth="1"/>
    <col min="1031" max="1282" width="8.85546875" style="11"/>
    <col min="1283" max="1283" width="28.42578125" style="11" customWidth="1"/>
    <col min="1284" max="1284" width="33.140625" style="11" customWidth="1"/>
    <col min="1285" max="1285" width="32.42578125" style="11" customWidth="1"/>
    <col min="1286" max="1286" width="28" style="11" customWidth="1"/>
    <col min="1287" max="1538" width="8.85546875" style="11"/>
    <col min="1539" max="1539" width="28.42578125" style="11" customWidth="1"/>
    <col min="1540" max="1540" width="33.140625" style="11" customWidth="1"/>
    <col min="1541" max="1541" width="32.42578125" style="11" customWidth="1"/>
    <col min="1542" max="1542" width="28" style="11" customWidth="1"/>
    <col min="1543" max="1794" width="8.85546875" style="11"/>
    <col min="1795" max="1795" width="28.42578125" style="11" customWidth="1"/>
    <col min="1796" max="1796" width="33.140625" style="11" customWidth="1"/>
    <col min="1797" max="1797" width="32.42578125" style="11" customWidth="1"/>
    <col min="1798" max="1798" width="28" style="11" customWidth="1"/>
    <col min="1799" max="2050" width="8.85546875" style="11"/>
    <col min="2051" max="2051" width="28.42578125" style="11" customWidth="1"/>
    <col min="2052" max="2052" width="33.140625" style="11" customWidth="1"/>
    <col min="2053" max="2053" width="32.42578125" style="11" customWidth="1"/>
    <col min="2054" max="2054" width="28" style="11" customWidth="1"/>
    <col min="2055" max="2306" width="8.85546875" style="11"/>
    <col min="2307" max="2307" width="28.42578125" style="11" customWidth="1"/>
    <col min="2308" max="2308" width="33.140625" style="11" customWidth="1"/>
    <col min="2309" max="2309" width="32.42578125" style="11" customWidth="1"/>
    <col min="2310" max="2310" width="28" style="11" customWidth="1"/>
    <col min="2311" max="2562" width="8.85546875" style="11"/>
    <col min="2563" max="2563" width="28.42578125" style="11" customWidth="1"/>
    <col min="2564" max="2564" width="33.140625" style="11" customWidth="1"/>
    <col min="2565" max="2565" width="32.42578125" style="11" customWidth="1"/>
    <col min="2566" max="2566" width="28" style="11" customWidth="1"/>
    <col min="2567" max="2818" width="8.85546875" style="11"/>
    <col min="2819" max="2819" width="28.42578125" style="11" customWidth="1"/>
    <col min="2820" max="2820" width="33.140625" style="11" customWidth="1"/>
    <col min="2821" max="2821" width="32.42578125" style="11" customWidth="1"/>
    <col min="2822" max="2822" width="28" style="11" customWidth="1"/>
    <col min="2823" max="3074" width="8.85546875" style="11"/>
    <col min="3075" max="3075" width="28.42578125" style="11" customWidth="1"/>
    <col min="3076" max="3076" width="33.140625" style="11" customWidth="1"/>
    <col min="3077" max="3077" width="32.42578125" style="11" customWidth="1"/>
    <col min="3078" max="3078" width="28" style="11" customWidth="1"/>
    <col min="3079" max="3330" width="8.85546875" style="11"/>
    <col min="3331" max="3331" width="28.42578125" style="11" customWidth="1"/>
    <col min="3332" max="3332" width="33.140625" style="11" customWidth="1"/>
    <col min="3333" max="3333" width="32.42578125" style="11" customWidth="1"/>
    <col min="3334" max="3334" width="28" style="11" customWidth="1"/>
    <col min="3335" max="3586" width="8.85546875" style="11"/>
    <col min="3587" max="3587" width="28.42578125" style="11" customWidth="1"/>
    <col min="3588" max="3588" width="33.140625" style="11" customWidth="1"/>
    <col min="3589" max="3589" width="32.42578125" style="11" customWidth="1"/>
    <col min="3590" max="3590" width="28" style="11" customWidth="1"/>
    <col min="3591" max="3842" width="8.85546875" style="11"/>
    <col min="3843" max="3843" width="28.42578125" style="11" customWidth="1"/>
    <col min="3844" max="3844" width="33.140625" style="11" customWidth="1"/>
    <col min="3845" max="3845" width="32.42578125" style="11" customWidth="1"/>
    <col min="3846" max="3846" width="28" style="11" customWidth="1"/>
    <col min="3847" max="4098" width="8.85546875" style="11"/>
    <col min="4099" max="4099" width="28.42578125" style="11" customWidth="1"/>
    <col min="4100" max="4100" width="33.140625" style="11" customWidth="1"/>
    <col min="4101" max="4101" width="32.42578125" style="11" customWidth="1"/>
    <col min="4102" max="4102" width="28" style="11" customWidth="1"/>
    <col min="4103" max="4354" width="8.85546875" style="11"/>
    <col min="4355" max="4355" width="28.42578125" style="11" customWidth="1"/>
    <col min="4356" max="4356" width="33.140625" style="11" customWidth="1"/>
    <col min="4357" max="4357" width="32.42578125" style="11" customWidth="1"/>
    <col min="4358" max="4358" width="28" style="11" customWidth="1"/>
    <col min="4359" max="4610" width="8.85546875" style="11"/>
    <col min="4611" max="4611" width="28.42578125" style="11" customWidth="1"/>
    <col min="4612" max="4612" width="33.140625" style="11" customWidth="1"/>
    <col min="4613" max="4613" width="32.42578125" style="11" customWidth="1"/>
    <col min="4614" max="4614" width="28" style="11" customWidth="1"/>
    <col min="4615" max="4866" width="8.85546875" style="11"/>
    <col min="4867" max="4867" width="28.42578125" style="11" customWidth="1"/>
    <col min="4868" max="4868" width="33.140625" style="11" customWidth="1"/>
    <col min="4869" max="4869" width="32.42578125" style="11" customWidth="1"/>
    <col min="4870" max="4870" width="28" style="11" customWidth="1"/>
    <col min="4871" max="5122" width="8.85546875" style="11"/>
    <col min="5123" max="5123" width="28.42578125" style="11" customWidth="1"/>
    <col min="5124" max="5124" width="33.140625" style="11" customWidth="1"/>
    <col min="5125" max="5125" width="32.42578125" style="11" customWidth="1"/>
    <col min="5126" max="5126" width="28" style="11" customWidth="1"/>
    <col min="5127" max="5378" width="8.85546875" style="11"/>
    <col min="5379" max="5379" width="28.42578125" style="11" customWidth="1"/>
    <col min="5380" max="5380" width="33.140625" style="11" customWidth="1"/>
    <col min="5381" max="5381" width="32.42578125" style="11" customWidth="1"/>
    <col min="5382" max="5382" width="28" style="11" customWidth="1"/>
    <col min="5383" max="5634" width="8.85546875" style="11"/>
    <col min="5635" max="5635" width="28.42578125" style="11" customWidth="1"/>
    <col min="5636" max="5636" width="33.140625" style="11" customWidth="1"/>
    <col min="5637" max="5637" width="32.42578125" style="11" customWidth="1"/>
    <col min="5638" max="5638" width="28" style="11" customWidth="1"/>
    <col min="5639" max="5890" width="8.85546875" style="11"/>
    <col min="5891" max="5891" width="28.42578125" style="11" customWidth="1"/>
    <col min="5892" max="5892" width="33.140625" style="11" customWidth="1"/>
    <col min="5893" max="5893" width="32.42578125" style="11" customWidth="1"/>
    <col min="5894" max="5894" width="28" style="11" customWidth="1"/>
    <col min="5895" max="6146" width="8.85546875" style="11"/>
    <col min="6147" max="6147" width="28.42578125" style="11" customWidth="1"/>
    <col min="6148" max="6148" width="33.140625" style="11" customWidth="1"/>
    <col min="6149" max="6149" width="32.42578125" style="11" customWidth="1"/>
    <col min="6150" max="6150" width="28" style="11" customWidth="1"/>
    <col min="6151" max="6402" width="8.85546875" style="11"/>
    <col min="6403" max="6403" width="28.42578125" style="11" customWidth="1"/>
    <col min="6404" max="6404" width="33.140625" style="11" customWidth="1"/>
    <col min="6405" max="6405" width="32.42578125" style="11" customWidth="1"/>
    <col min="6406" max="6406" width="28" style="11" customWidth="1"/>
    <col min="6407" max="6658" width="8.85546875" style="11"/>
    <col min="6659" max="6659" width="28.42578125" style="11" customWidth="1"/>
    <col min="6660" max="6660" width="33.140625" style="11" customWidth="1"/>
    <col min="6661" max="6661" width="32.42578125" style="11" customWidth="1"/>
    <col min="6662" max="6662" width="28" style="11" customWidth="1"/>
    <col min="6663" max="6914" width="8.85546875" style="11"/>
    <col min="6915" max="6915" width="28.42578125" style="11" customWidth="1"/>
    <col min="6916" max="6916" width="33.140625" style="11" customWidth="1"/>
    <col min="6917" max="6917" width="32.42578125" style="11" customWidth="1"/>
    <col min="6918" max="6918" width="28" style="11" customWidth="1"/>
    <col min="6919" max="7170" width="8.85546875" style="11"/>
    <col min="7171" max="7171" width="28.42578125" style="11" customWidth="1"/>
    <col min="7172" max="7172" width="33.140625" style="11" customWidth="1"/>
    <col min="7173" max="7173" width="32.42578125" style="11" customWidth="1"/>
    <col min="7174" max="7174" width="28" style="11" customWidth="1"/>
    <col min="7175" max="7426" width="8.85546875" style="11"/>
    <col min="7427" max="7427" width="28.42578125" style="11" customWidth="1"/>
    <col min="7428" max="7428" width="33.140625" style="11" customWidth="1"/>
    <col min="7429" max="7429" width="32.42578125" style="11" customWidth="1"/>
    <col min="7430" max="7430" width="28" style="11" customWidth="1"/>
    <col min="7431" max="7682" width="8.85546875" style="11"/>
    <col min="7683" max="7683" width="28.42578125" style="11" customWidth="1"/>
    <col min="7684" max="7684" width="33.140625" style="11" customWidth="1"/>
    <col min="7685" max="7685" width="32.42578125" style="11" customWidth="1"/>
    <col min="7686" max="7686" width="28" style="11" customWidth="1"/>
    <col min="7687" max="7938" width="8.85546875" style="11"/>
    <col min="7939" max="7939" width="28.42578125" style="11" customWidth="1"/>
    <col min="7940" max="7940" width="33.140625" style="11" customWidth="1"/>
    <col min="7941" max="7941" width="32.42578125" style="11" customWidth="1"/>
    <col min="7942" max="7942" width="28" style="11" customWidth="1"/>
    <col min="7943" max="8194" width="8.85546875" style="11"/>
    <col min="8195" max="8195" width="28.42578125" style="11" customWidth="1"/>
    <col min="8196" max="8196" width="33.140625" style="11" customWidth="1"/>
    <col min="8197" max="8197" width="32.42578125" style="11" customWidth="1"/>
    <col min="8198" max="8198" width="28" style="11" customWidth="1"/>
    <col min="8199" max="8450" width="8.85546875" style="11"/>
    <col min="8451" max="8451" width="28.42578125" style="11" customWidth="1"/>
    <col min="8452" max="8452" width="33.140625" style="11" customWidth="1"/>
    <col min="8453" max="8453" width="32.42578125" style="11" customWidth="1"/>
    <col min="8454" max="8454" width="28" style="11" customWidth="1"/>
    <col min="8455" max="8706" width="8.85546875" style="11"/>
    <col min="8707" max="8707" width="28.42578125" style="11" customWidth="1"/>
    <col min="8708" max="8708" width="33.140625" style="11" customWidth="1"/>
    <col min="8709" max="8709" width="32.42578125" style="11" customWidth="1"/>
    <col min="8710" max="8710" width="28" style="11" customWidth="1"/>
    <col min="8711" max="8962" width="8.85546875" style="11"/>
    <col min="8963" max="8963" width="28.42578125" style="11" customWidth="1"/>
    <col min="8964" max="8964" width="33.140625" style="11" customWidth="1"/>
    <col min="8965" max="8965" width="32.42578125" style="11" customWidth="1"/>
    <col min="8966" max="8966" width="28" style="11" customWidth="1"/>
    <col min="8967" max="9218" width="8.85546875" style="11"/>
    <col min="9219" max="9219" width="28.42578125" style="11" customWidth="1"/>
    <col min="9220" max="9220" width="33.140625" style="11" customWidth="1"/>
    <col min="9221" max="9221" width="32.42578125" style="11" customWidth="1"/>
    <col min="9222" max="9222" width="28" style="11" customWidth="1"/>
    <col min="9223" max="9474" width="8.85546875" style="11"/>
    <col min="9475" max="9475" width="28.42578125" style="11" customWidth="1"/>
    <col min="9476" max="9476" width="33.140625" style="11" customWidth="1"/>
    <col min="9477" max="9477" width="32.42578125" style="11" customWidth="1"/>
    <col min="9478" max="9478" width="28" style="11" customWidth="1"/>
    <col min="9479" max="9730" width="8.85546875" style="11"/>
    <col min="9731" max="9731" width="28.42578125" style="11" customWidth="1"/>
    <col min="9732" max="9732" width="33.140625" style="11" customWidth="1"/>
    <col min="9733" max="9733" width="32.42578125" style="11" customWidth="1"/>
    <col min="9734" max="9734" width="28" style="11" customWidth="1"/>
    <col min="9735" max="9986" width="8.85546875" style="11"/>
    <col min="9987" max="9987" width="28.42578125" style="11" customWidth="1"/>
    <col min="9988" max="9988" width="33.140625" style="11" customWidth="1"/>
    <col min="9989" max="9989" width="32.42578125" style="11" customWidth="1"/>
    <col min="9990" max="9990" width="28" style="11" customWidth="1"/>
    <col min="9991" max="10242" width="8.85546875" style="11"/>
    <col min="10243" max="10243" width="28.42578125" style="11" customWidth="1"/>
    <col min="10244" max="10244" width="33.140625" style="11" customWidth="1"/>
    <col min="10245" max="10245" width="32.42578125" style="11" customWidth="1"/>
    <col min="10246" max="10246" width="28" style="11" customWidth="1"/>
    <col min="10247" max="10498" width="8.85546875" style="11"/>
    <col min="10499" max="10499" width="28.42578125" style="11" customWidth="1"/>
    <col min="10500" max="10500" width="33.140625" style="11" customWidth="1"/>
    <col min="10501" max="10501" width="32.42578125" style="11" customWidth="1"/>
    <col min="10502" max="10502" width="28" style="11" customWidth="1"/>
    <col min="10503" max="10754" width="8.85546875" style="11"/>
    <col min="10755" max="10755" width="28.42578125" style="11" customWidth="1"/>
    <col min="10756" max="10756" width="33.140625" style="11" customWidth="1"/>
    <col min="10757" max="10757" width="32.42578125" style="11" customWidth="1"/>
    <col min="10758" max="10758" width="28" style="11" customWidth="1"/>
    <col min="10759" max="11010" width="8.85546875" style="11"/>
    <col min="11011" max="11011" width="28.42578125" style="11" customWidth="1"/>
    <col min="11012" max="11012" width="33.140625" style="11" customWidth="1"/>
    <col min="11013" max="11013" width="32.42578125" style="11" customWidth="1"/>
    <col min="11014" max="11014" width="28" style="11" customWidth="1"/>
    <col min="11015" max="11266" width="8.85546875" style="11"/>
    <col min="11267" max="11267" width="28.42578125" style="11" customWidth="1"/>
    <col min="11268" max="11268" width="33.140625" style="11" customWidth="1"/>
    <col min="11269" max="11269" width="32.42578125" style="11" customWidth="1"/>
    <col min="11270" max="11270" width="28" style="11" customWidth="1"/>
    <col min="11271" max="11522" width="8.85546875" style="11"/>
    <col min="11523" max="11523" width="28.42578125" style="11" customWidth="1"/>
    <col min="11524" max="11524" width="33.140625" style="11" customWidth="1"/>
    <col min="11525" max="11525" width="32.42578125" style="11" customWidth="1"/>
    <col min="11526" max="11526" width="28" style="11" customWidth="1"/>
    <col min="11527" max="11778" width="8.85546875" style="11"/>
    <col min="11779" max="11779" width="28.42578125" style="11" customWidth="1"/>
    <col min="11780" max="11780" width="33.140625" style="11" customWidth="1"/>
    <col min="11781" max="11781" width="32.42578125" style="11" customWidth="1"/>
    <col min="11782" max="11782" width="28" style="11" customWidth="1"/>
    <col min="11783" max="12034" width="8.85546875" style="11"/>
    <col min="12035" max="12035" width="28.42578125" style="11" customWidth="1"/>
    <col min="12036" max="12036" width="33.140625" style="11" customWidth="1"/>
    <col min="12037" max="12037" width="32.42578125" style="11" customWidth="1"/>
    <col min="12038" max="12038" width="28" style="11" customWidth="1"/>
    <col min="12039" max="12290" width="8.85546875" style="11"/>
    <col min="12291" max="12291" width="28.42578125" style="11" customWidth="1"/>
    <col min="12292" max="12292" width="33.140625" style="11" customWidth="1"/>
    <col min="12293" max="12293" width="32.42578125" style="11" customWidth="1"/>
    <col min="12294" max="12294" width="28" style="11" customWidth="1"/>
    <col min="12295" max="12546" width="8.85546875" style="11"/>
    <col min="12547" max="12547" width="28.42578125" style="11" customWidth="1"/>
    <col min="12548" max="12548" width="33.140625" style="11" customWidth="1"/>
    <col min="12549" max="12549" width="32.42578125" style="11" customWidth="1"/>
    <col min="12550" max="12550" width="28" style="11" customWidth="1"/>
    <col min="12551" max="12802" width="8.85546875" style="11"/>
    <col min="12803" max="12803" width="28.42578125" style="11" customWidth="1"/>
    <col min="12804" max="12804" width="33.140625" style="11" customWidth="1"/>
    <col min="12805" max="12805" width="32.42578125" style="11" customWidth="1"/>
    <col min="12806" max="12806" width="28" style="11" customWidth="1"/>
    <col min="12807" max="13058" width="8.85546875" style="11"/>
    <col min="13059" max="13059" width="28.42578125" style="11" customWidth="1"/>
    <col min="13060" max="13060" width="33.140625" style="11" customWidth="1"/>
    <col min="13061" max="13061" width="32.42578125" style="11" customWidth="1"/>
    <col min="13062" max="13062" width="28" style="11" customWidth="1"/>
    <col min="13063" max="13314" width="8.85546875" style="11"/>
    <col min="13315" max="13315" width="28.42578125" style="11" customWidth="1"/>
    <col min="13316" max="13316" width="33.140625" style="11" customWidth="1"/>
    <col min="13317" max="13317" width="32.42578125" style="11" customWidth="1"/>
    <col min="13318" max="13318" width="28" style="11" customWidth="1"/>
    <col min="13319" max="13570" width="8.85546875" style="11"/>
    <col min="13571" max="13571" width="28.42578125" style="11" customWidth="1"/>
    <col min="13572" max="13572" width="33.140625" style="11" customWidth="1"/>
    <col min="13573" max="13573" width="32.42578125" style="11" customWidth="1"/>
    <col min="13574" max="13574" width="28" style="11" customWidth="1"/>
    <col min="13575" max="13826" width="8.85546875" style="11"/>
    <col min="13827" max="13827" width="28.42578125" style="11" customWidth="1"/>
    <col min="13828" max="13828" width="33.140625" style="11" customWidth="1"/>
    <col min="13829" max="13829" width="32.42578125" style="11" customWidth="1"/>
    <col min="13830" max="13830" width="28" style="11" customWidth="1"/>
    <col min="13831" max="14082" width="8.85546875" style="11"/>
    <col min="14083" max="14083" width="28.42578125" style="11" customWidth="1"/>
    <col min="14084" max="14084" width="33.140625" style="11" customWidth="1"/>
    <col min="14085" max="14085" width="32.42578125" style="11" customWidth="1"/>
    <col min="14086" max="14086" width="28" style="11" customWidth="1"/>
    <col min="14087" max="14338" width="8.85546875" style="11"/>
    <col min="14339" max="14339" width="28.42578125" style="11" customWidth="1"/>
    <col min="14340" max="14340" width="33.140625" style="11" customWidth="1"/>
    <col min="14341" max="14341" width="32.42578125" style="11" customWidth="1"/>
    <col min="14342" max="14342" width="28" style="11" customWidth="1"/>
    <col min="14343" max="14594" width="8.85546875" style="11"/>
    <col min="14595" max="14595" width="28.42578125" style="11" customWidth="1"/>
    <col min="14596" max="14596" width="33.140625" style="11" customWidth="1"/>
    <col min="14597" max="14597" width="32.42578125" style="11" customWidth="1"/>
    <col min="14598" max="14598" width="28" style="11" customWidth="1"/>
    <col min="14599" max="14850" width="8.85546875" style="11"/>
    <col min="14851" max="14851" width="28.42578125" style="11" customWidth="1"/>
    <col min="14852" max="14852" width="33.140625" style="11" customWidth="1"/>
    <col min="14853" max="14853" width="32.42578125" style="11" customWidth="1"/>
    <col min="14854" max="14854" width="28" style="11" customWidth="1"/>
    <col min="14855" max="15106" width="8.85546875" style="11"/>
    <col min="15107" max="15107" width="28.42578125" style="11" customWidth="1"/>
    <col min="15108" max="15108" width="33.140625" style="11" customWidth="1"/>
    <col min="15109" max="15109" width="32.42578125" style="11" customWidth="1"/>
    <col min="15110" max="15110" width="28" style="11" customWidth="1"/>
    <col min="15111" max="15362" width="8.85546875" style="11"/>
    <col min="15363" max="15363" width="28.42578125" style="11" customWidth="1"/>
    <col min="15364" max="15364" width="33.140625" style="11" customWidth="1"/>
    <col min="15365" max="15365" width="32.42578125" style="11" customWidth="1"/>
    <col min="15366" max="15366" width="28" style="11" customWidth="1"/>
    <col min="15367" max="15618" width="8.85546875" style="11"/>
    <col min="15619" max="15619" width="28.42578125" style="11" customWidth="1"/>
    <col min="15620" max="15620" width="33.140625" style="11" customWidth="1"/>
    <col min="15621" max="15621" width="32.42578125" style="11" customWidth="1"/>
    <col min="15622" max="15622" width="28" style="11" customWidth="1"/>
    <col min="15623" max="15874" width="8.85546875" style="11"/>
    <col min="15875" max="15875" width="28.42578125" style="11" customWidth="1"/>
    <col min="15876" max="15876" width="33.140625" style="11" customWidth="1"/>
    <col min="15877" max="15877" width="32.42578125" style="11" customWidth="1"/>
    <col min="15878" max="15878" width="28" style="11" customWidth="1"/>
    <col min="15879" max="16130" width="8.85546875" style="11"/>
    <col min="16131" max="16131" width="28.42578125" style="11" customWidth="1"/>
    <col min="16132" max="16132" width="33.140625" style="11" customWidth="1"/>
    <col min="16133" max="16133" width="32.42578125" style="11" customWidth="1"/>
    <col min="16134" max="16134" width="28" style="11" customWidth="1"/>
    <col min="16135" max="16384" width="8.85546875" style="11"/>
  </cols>
  <sheetData>
    <row r="1" spans="1:7" ht="15" x14ac:dyDescent="0.2">
      <c r="A1" s="161"/>
      <c r="B1" s="162" t="s">
        <v>180</v>
      </c>
      <c r="C1" s="162" t="s">
        <v>54</v>
      </c>
      <c r="D1" s="162" t="s">
        <v>47</v>
      </c>
      <c r="E1" s="162" t="s">
        <v>48</v>
      </c>
      <c r="F1" s="163" t="s">
        <v>49</v>
      </c>
      <c r="G1" s="163" t="s">
        <v>46</v>
      </c>
    </row>
    <row r="2" spans="1:7" x14ac:dyDescent="0.2">
      <c r="A2" s="161"/>
      <c r="B2" s="164"/>
      <c r="C2" s="161"/>
      <c r="D2" s="161"/>
      <c r="E2" s="161"/>
      <c r="F2" s="161"/>
      <c r="G2" s="161"/>
    </row>
    <row r="3" spans="1:7" ht="18.75" customHeight="1" thickBot="1" x14ac:dyDescent="0.3">
      <c r="A3" s="161"/>
      <c r="B3" s="165" t="s">
        <v>0</v>
      </c>
      <c r="C3" s="166" t="s">
        <v>298</v>
      </c>
      <c r="D3" s="161"/>
      <c r="E3" s="161"/>
      <c r="F3" s="161"/>
      <c r="G3" s="161"/>
    </row>
    <row r="4" spans="1:7" ht="18.75" customHeight="1" thickBot="1" x14ac:dyDescent="0.3">
      <c r="A4" s="161" t="s">
        <v>192</v>
      </c>
      <c r="B4" s="167" t="s">
        <v>283</v>
      </c>
      <c r="C4" s="205" t="s">
        <v>306</v>
      </c>
      <c r="D4" s="168" t="s">
        <v>298</v>
      </c>
      <c r="E4" s="169"/>
      <c r="F4" s="170"/>
      <c r="G4" s="171"/>
    </row>
    <row r="5" spans="1:7" ht="18.75" customHeight="1" thickBot="1" x14ac:dyDescent="0.3">
      <c r="A5" s="161"/>
      <c r="B5" s="202" t="s">
        <v>309</v>
      </c>
      <c r="C5" s="173" t="s">
        <v>283</v>
      </c>
      <c r="D5" s="206" t="s">
        <v>321</v>
      </c>
      <c r="E5" s="169"/>
      <c r="F5" s="174"/>
      <c r="G5" s="171"/>
    </row>
    <row r="6" spans="1:7" ht="18.75" customHeight="1" thickBot="1" x14ac:dyDescent="0.25">
      <c r="A6" s="161" t="s">
        <v>181</v>
      </c>
      <c r="B6" s="175" t="s">
        <v>284</v>
      </c>
      <c r="C6" s="176"/>
      <c r="D6" s="67"/>
      <c r="E6" s="177" t="s">
        <v>298</v>
      </c>
      <c r="F6" s="174"/>
      <c r="G6" s="199"/>
    </row>
    <row r="7" spans="1:7" ht="18.75" customHeight="1" thickBot="1" x14ac:dyDescent="0.3">
      <c r="A7" s="161"/>
      <c r="B7" s="165" t="s">
        <v>1</v>
      </c>
      <c r="C7" s="166" t="s">
        <v>299</v>
      </c>
      <c r="D7" s="67"/>
      <c r="E7" s="207" t="s">
        <v>326</v>
      </c>
      <c r="F7" s="179"/>
      <c r="G7" s="171"/>
    </row>
    <row r="8" spans="1:7" ht="18.75" customHeight="1" thickBot="1" x14ac:dyDescent="0.25">
      <c r="A8" s="161" t="s">
        <v>193</v>
      </c>
      <c r="B8" s="180" t="s">
        <v>285</v>
      </c>
      <c r="C8" s="205" t="s">
        <v>315</v>
      </c>
      <c r="D8" s="181" t="s">
        <v>299</v>
      </c>
      <c r="E8" s="178"/>
      <c r="F8" s="179"/>
      <c r="G8" s="171"/>
    </row>
    <row r="9" spans="1:7" ht="18.75" customHeight="1" thickBot="1" x14ac:dyDescent="0.3">
      <c r="A9" s="161"/>
      <c r="B9" s="202" t="s">
        <v>306</v>
      </c>
      <c r="C9" s="173" t="s">
        <v>285</v>
      </c>
      <c r="D9" s="182"/>
      <c r="E9" s="178"/>
      <c r="F9" s="179"/>
      <c r="G9" s="171"/>
    </row>
    <row r="10" spans="1:7" ht="18.75" customHeight="1" thickBot="1" x14ac:dyDescent="0.25">
      <c r="A10" s="161" t="s">
        <v>183</v>
      </c>
      <c r="B10" s="175" t="s">
        <v>286</v>
      </c>
      <c r="C10" s="176"/>
      <c r="D10" s="183"/>
      <c r="E10" s="68"/>
      <c r="F10" s="177" t="s">
        <v>301</v>
      </c>
      <c r="G10" s="184"/>
    </row>
    <row r="11" spans="1:7" ht="18.75" customHeight="1" thickBot="1" x14ac:dyDescent="0.3">
      <c r="A11" s="161"/>
      <c r="B11" s="165" t="s">
        <v>2</v>
      </c>
      <c r="C11" s="166" t="s">
        <v>300</v>
      </c>
      <c r="D11" s="168"/>
      <c r="E11" s="178"/>
      <c r="F11" s="211" t="s">
        <v>327</v>
      </c>
      <c r="G11" s="186"/>
    </row>
    <row r="12" spans="1:7" ht="18.75" customHeight="1" thickBot="1" x14ac:dyDescent="0.25">
      <c r="A12" s="161" t="s">
        <v>194</v>
      </c>
      <c r="B12" s="180" t="s">
        <v>105</v>
      </c>
      <c r="C12" s="201" t="s">
        <v>316</v>
      </c>
      <c r="D12" s="168" t="s">
        <v>287</v>
      </c>
      <c r="E12" s="178"/>
      <c r="F12" s="187"/>
      <c r="G12" s="186"/>
    </row>
    <row r="13" spans="1:7" ht="18.75" customHeight="1" thickBot="1" x14ac:dyDescent="0.3">
      <c r="A13" s="161"/>
      <c r="B13" s="202" t="s">
        <v>308</v>
      </c>
      <c r="C13" s="173" t="s">
        <v>287</v>
      </c>
      <c r="D13" s="206" t="s">
        <v>322</v>
      </c>
      <c r="E13" s="178"/>
      <c r="F13" s="187"/>
      <c r="G13" s="186"/>
    </row>
    <row r="14" spans="1:7" ht="18.75" customHeight="1" thickBot="1" x14ac:dyDescent="0.25">
      <c r="A14" s="161" t="s">
        <v>182</v>
      </c>
      <c r="B14" s="175" t="s">
        <v>287</v>
      </c>
      <c r="C14" s="176"/>
      <c r="D14" s="67"/>
      <c r="E14" s="188" t="s">
        <v>301</v>
      </c>
      <c r="F14" s="187"/>
      <c r="G14" s="186"/>
    </row>
    <row r="15" spans="1:7" ht="18.75" customHeight="1" thickBot="1" x14ac:dyDescent="0.3">
      <c r="A15" s="161"/>
      <c r="B15" s="165" t="s">
        <v>3</v>
      </c>
      <c r="C15" s="166" t="s">
        <v>301</v>
      </c>
      <c r="D15" s="189"/>
      <c r="E15" s="169"/>
      <c r="F15" s="187"/>
      <c r="G15" s="186"/>
    </row>
    <row r="16" spans="1:7" ht="18.75" customHeight="1" thickBot="1" x14ac:dyDescent="0.25">
      <c r="A16" s="161" t="s">
        <v>195</v>
      </c>
      <c r="B16" s="180" t="s">
        <v>288</v>
      </c>
      <c r="C16" s="205" t="s">
        <v>317</v>
      </c>
      <c r="D16" s="181" t="s">
        <v>301</v>
      </c>
      <c r="E16" s="169"/>
      <c r="F16" s="187"/>
      <c r="G16" s="186"/>
    </row>
    <row r="17" spans="1:12" ht="18.75" customHeight="1" thickBot="1" x14ac:dyDescent="0.3">
      <c r="A17" s="161"/>
      <c r="B17" s="202" t="s">
        <v>312</v>
      </c>
      <c r="C17" s="173" t="s">
        <v>288</v>
      </c>
      <c r="D17" s="182"/>
      <c r="E17" s="190"/>
      <c r="F17" s="187"/>
      <c r="G17" s="186"/>
    </row>
    <row r="18" spans="1:12" ht="18.75" customHeight="1" thickBot="1" x14ac:dyDescent="0.25">
      <c r="A18" s="161" t="s">
        <v>187</v>
      </c>
      <c r="B18" s="175" t="s">
        <v>289</v>
      </c>
      <c r="C18" s="176"/>
      <c r="D18" s="183"/>
      <c r="E18" s="190"/>
      <c r="F18" s="68"/>
      <c r="G18" s="212" t="s">
        <v>303</v>
      </c>
    </row>
    <row r="19" spans="1:12" ht="18.75" customHeight="1" thickBot="1" x14ac:dyDescent="0.3">
      <c r="A19" s="161"/>
      <c r="B19" s="165" t="s">
        <v>63</v>
      </c>
      <c r="C19" s="166" t="s">
        <v>302</v>
      </c>
      <c r="D19" s="168"/>
      <c r="E19" s="169"/>
      <c r="F19" s="170"/>
      <c r="G19" s="191"/>
    </row>
    <row r="20" spans="1:12" ht="18.75" customHeight="1" thickBot="1" x14ac:dyDescent="0.25">
      <c r="A20" s="161" t="s">
        <v>188</v>
      </c>
      <c r="B20" s="180" t="s">
        <v>290</v>
      </c>
      <c r="C20" s="205" t="s">
        <v>318</v>
      </c>
      <c r="D20" s="168" t="s">
        <v>291</v>
      </c>
      <c r="E20" s="169"/>
      <c r="F20" s="170"/>
      <c r="G20" s="191"/>
    </row>
    <row r="21" spans="1:12" ht="18.75" customHeight="1" thickBot="1" x14ac:dyDescent="0.3">
      <c r="A21" s="161"/>
      <c r="B21" s="172"/>
      <c r="C21" s="173" t="s">
        <v>291</v>
      </c>
      <c r="D21" s="206" t="s">
        <v>323</v>
      </c>
      <c r="E21" s="169"/>
      <c r="F21" s="174"/>
      <c r="G21" s="191"/>
    </row>
    <row r="22" spans="1:12" ht="18.75" customHeight="1" thickBot="1" x14ac:dyDescent="0.25">
      <c r="A22" s="161" t="s">
        <v>142</v>
      </c>
      <c r="B22" s="175" t="s">
        <v>291</v>
      </c>
      <c r="C22" s="176"/>
      <c r="D22" s="67"/>
      <c r="E22" s="177" t="s">
        <v>303</v>
      </c>
      <c r="F22" s="174"/>
      <c r="G22" s="191"/>
    </row>
    <row r="23" spans="1:12" ht="18.75" customHeight="1" thickBot="1" x14ac:dyDescent="0.3">
      <c r="A23" s="161"/>
      <c r="B23" s="165" t="s">
        <v>66</v>
      </c>
      <c r="C23" s="166" t="s">
        <v>303</v>
      </c>
      <c r="D23" s="189"/>
      <c r="E23" s="207" t="s">
        <v>325</v>
      </c>
      <c r="F23" s="179"/>
      <c r="G23" s="191"/>
    </row>
    <row r="24" spans="1:12" ht="18.75" customHeight="1" thickBot="1" x14ac:dyDescent="0.25">
      <c r="A24" s="161" t="s">
        <v>189</v>
      </c>
      <c r="B24" s="180" t="s">
        <v>292</v>
      </c>
      <c r="C24" s="205" t="s">
        <v>319</v>
      </c>
      <c r="D24" s="181" t="s">
        <v>303</v>
      </c>
      <c r="E24" s="178"/>
      <c r="F24" s="179"/>
      <c r="G24" s="191"/>
    </row>
    <row r="25" spans="1:12" ht="18.75" customHeight="1" thickBot="1" x14ac:dyDescent="0.3">
      <c r="A25" s="161"/>
      <c r="B25" s="202" t="s">
        <v>313</v>
      </c>
      <c r="C25" s="173" t="s">
        <v>293</v>
      </c>
      <c r="D25" s="182"/>
      <c r="E25" s="178"/>
      <c r="F25" s="179"/>
      <c r="G25" s="191"/>
    </row>
    <row r="26" spans="1:12" ht="18.75" customHeight="1" thickBot="1" x14ac:dyDescent="0.25">
      <c r="A26" s="161" t="s">
        <v>186</v>
      </c>
      <c r="B26" s="175" t="s">
        <v>293</v>
      </c>
      <c r="C26" s="176"/>
      <c r="D26" s="183"/>
      <c r="E26" s="68"/>
      <c r="F26" s="177" t="s">
        <v>303</v>
      </c>
      <c r="G26" s="192"/>
    </row>
    <row r="27" spans="1:12" ht="18.75" customHeight="1" thickBot="1" x14ac:dyDescent="0.3">
      <c r="A27" s="161"/>
      <c r="B27" s="165" t="s">
        <v>65</v>
      </c>
      <c r="C27" s="166" t="s">
        <v>304</v>
      </c>
      <c r="D27" s="168"/>
      <c r="E27" s="178"/>
      <c r="F27" s="185"/>
      <c r="G27" s="193"/>
      <c r="L27" s="12"/>
    </row>
    <row r="28" spans="1:12" ht="18.75" customHeight="1" thickBot="1" x14ac:dyDescent="0.25">
      <c r="A28" s="161" t="s">
        <v>190</v>
      </c>
      <c r="B28" s="180" t="s">
        <v>294</v>
      </c>
      <c r="C28" s="205" t="s">
        <v>307</v>
      </c>
      <c r="D28" s="168" t="s">
        <v>304</v>
      </c>
      <c r="E28" s="178"/>
      <c r="F28" s="187"/>
      <c r="G28" s="193"/>
    </row>
    <row r="29" spans="1:12" ht="18.75" customHeight="1" thickBot="1" x14ac:dyDescent="0.25">
      <c r="A29" s="161"/>
      <c r="B29" s="202" t="s">
        <v>311</v>
      </c>
      <c r="C29" s="175" t="s">
        <v>295</v>
      </c>
      <c r="D29" s="206" t="s">
        <v>324</v>
      </c>
      <c r="E29" s="178"/>
      <c r="F29" s="163"/>
      <c r="G29" s="193"/>
    </row>
    <row r="30" spans="1:12" ht="18.75" customHeight="1" thickBot="1" x14ac:dyDescent="0.25">
      <c r="A30" s="161" t="s">
        <v>185</v>
      </c>
      <c r="B30" s="175" t="s">
        <v>295</v>
      </c>
      <c r="C30" s="176"/>
      <c r="D30" s="67"/>
      <c r="E30" s="188" t="s">
        <v>304</v>
      </c>
      <c r="F30" s="194"/>
      <c r="G30" s="163" t="s">
        <v>179</v>
      </c>
    </row>
    <row r="31" spans="1:12" ht="18.75" customHeight="1" thickBot="1" x14ac:dyDescent="0.3">
      <c r="A31" s="161"/>
      <c r="B31" s="165" t="s">
        <v>64</v>
      </c>
      <c r="C31" s="166" t="s">
        <v>305</v>
      </c>
      <c r="D31" s="189"/>
      <c r="E31" s="169"/>
      <c r="F31" s="195" t="s">
        <v>298</v>
      </c>
      <c r="G31" s="184"/>
    </row>
    <row r="32" spans="1:12" ht="18.75" customHeight="1" thickBot="1" x14ac:dyDescent="0.25">
      <c r="A32" s="161" t="s">
        <v>191</v>
      </c>
      <c r="B32" s="180" t="s">
        <v>296</v>
      </c>
      <c r="C32" s="204" t="s">
        <v>320</v>
      </c>
      <c r="D32" s="181" t="s">
        <v>305</v>
      </c>
      <c r="E32" s="169"/>
      <c r="F32" s="208" t="s">
        <v>325</v>
      </c>
      <c r="G32" s="184"/>
    </row>
    <row r="33" spans="1:17" ht="18.75" customHeight="1" thickBot="1" x14ac:dyDescent="0.3">
      <c r="A33" s="161"/>
      <c r="B33" s="202" t="s">
        <v>314</v>
      </c>
      <c r="C33" s="173" t="s">
        <v>297</v>
      </c>
      <c r="D33" s="182"/>
      <c r="E33" s="196"/>
      <c r="F33" s="69"/>
      <c r="G33" s="209" t="s">
        <v>298</v>
      </c>
    </row>
    <row r="34" spans="1:17" ht="18.75" customHeight="1" thickBot="1" x14ac:dyDescent="0.25">
      <c r="A34" s="161" t="s">
        <v>184</v>
      </c>
      <c r="B34" s="175" t="s">
        <v>297</v>
      </c>
      <c r="C34" s="161"/>
      <c r="D34" s="183"/>
      <c r="E34" s="169"/>
      <c r="F34" s="197"/>
      <c r="G34" s="184"/>
    </row>
    <row r="35" spans="1:17" ht="24" customHeight="1" thickBot="1" x14ac:dyDescent="0.25">
      <c r="A35" s="161"/>
      <c r="B35" s="161"/>
      <c r="C35" s="161"/>
      <c r="D35" s="161"/>
      <c r="E35" s="161"/>
      <c r="F35" s="198" t="s">
        <v>304</v>
      </c>
      <c r="G35" s="161"/>
    </row>
    <row r="36" spans="1:17" x14ac:dyDescent="0.2">
      <c r="A36" s="161"/>
      <c r="B36" s="161"/>
      <c r="C36" s="161"/>
      <c r="D36" s="183"/>
      <c r="E36" s="169"/>
      <c r="F36" s="184"/>
      <c r="G36" s="184"/>
    </row>
    <row r="38" spans="1:17" x14ac:dyDescent="0.2">
      <c r="B38" s="11" t="s">
        <v>196</v>
      </c>
    </row>
    <row r="39" spans="1:17" x14ac:dyDescent="0.2">
      <c r="B39" s="11" t="s">
        <v>197</v>
      </c>
    </row>
    <row r="46" spans="1:17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x14ac:dyDescent="0.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x14ac:dyDescent="0.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x14ac:dyDescent="0.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x14ac:dyDescent="0.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x14ac:dyDescent="0.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</sheetData>
  <pageMargins left="0.70866141732283472" right="0.70866141732283472" top="0.39370078740157483" bottom="0.39370078740157483" header="0.31496062992125984" footer="0.31496062992125984"/>
  <pageSetup paperSize="9" scale="6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V9" sqref="V9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86</v>
      </c>
      <c r="B1" s="497">
        <v>44359</v>
      </c>
      <c r="C1" s="497"/>
      <c r="D1" s="497"/>
    </row>
    <row r="2" spans="1:24" ht="15.75" x14ac:dyDescent="0.25">
      <c r="A2" s="498" t="s">
        <v>87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24" ht="6.75" customHeight="1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4" ht="13.5" customHeight="1" x14ac:dyDescent="0.2">
      <c r="A4" s="466" t="s">
        <v>88</v>
      </c>
      <c r="B4" s="499" t="s">
        <v>71</v>
      </c>
      <c r="C4" s="499"/>
      <c r="D4" s="499"/>
      <c r="E4" s="499"/>
      <c r="F4" s="500"/>
      <c r="G4" s="472" t="s">
        <v>112</v>
      </c>
      <c r="H4" s="473"/>
      <c r="I4" s="473"/>
      <c r="J4" s="499" t="str">
        <f>'Nasazení do skupin'!$A$2</f>
        <v>D2</v>
      </c>
      <c r="K4" s="499"/>
      <c r="L4" s="499"/>
      <c r="M4" s="500"/>
      <c r="N4" s="466" t="s">
        <v>113</v>
      </c>
      <c r="O4" s="503"/>
      <c r="P4" s="507">
        <v>50</v>
      </c>
      <c r="Q4" s="509" t="s">
        <v>114</v>
      </c>
      <c r="R4" s="510"/>
      <c r="S4" s="507" t="str">
        <f>VLOOKUP(P4,Zápasy!B4:H83,2,0)</f>
        <v>3M</v>
      </c>
    </row>
    <row r="5" spans="1:24" ht="13.5" customHeight="1" thickBot="1" x14ac:dyDescent="0.25">
      <c r="A5" s="467"/>
      <c r="B5" s="501"/>
      <c r="C5" s="501"/>
      <c r="D5" s="501"/>
      <c r="E5" s="501"/>
      <c r="F5" s="502"/>
      <c r="G5" s="474"/>
      <c r="H5" s="475"/>
      <c r="I5" s="475"/>
      <c r="J5" s="501"/>
      <c r="K5" s="501"/>
      <c r="L5" s="501"/>
      <c r="M5" s="502"/>
      <c r="N5" s="467"/>
      <c r="O5" s="504"/>
      <c r="P5" s="508"/>
      <c r="Q5" s="511"/>
      <c r="R5" s="512"/>
      <c r="S5" s="508"/>
    </row>
    <row r="6" spans="1:24" ht="13.5" customHeight="1" x14ac:dyDescent="0.2">
      <c r="A6" s="466" t="s">
        <v>89</v>
      </c>
      <c r="B6" s="468">
        <f>$B$1</f>
        <v>44359</v>
      </c>
      <c r="C6" s="468"/>
      <c r="D6" s="468"/>
      <c r="E6" s="468"/>
      <c r="F6" s="469"/>
      <c r="G6" s="472" t="s">
        <v>115</v>
      </c>
      <c r="H6" s="473"/>
      <c r="I6" s="473"/>
      <c r="J6" s="476">
        <f>VLOOKUP(P4,Zápasy!B4:H83,4,0)</f>
        <v>0</v>
      </c>
      <c r="K6" s="476"/>
      <c r="L6" s="476"/>
      <c r="M6" s="477"/>
      <c r="N6" s="472" t="s">
        <v>116</v>
      </c>
      <c r="O6" s="473"/>
      <c r="P6" s="513"/>
      <c r="Q6" s="472" t="s">
        <v>117</v>
      </c>
      <c r="R6" s="473"/>
      <c r="S6" s="513"/>
      <c r="V6" s="71"/>
      <c r="X6" s="71"/>
    </row>
    <row r="7" spans="1:24" ht="13.15" customHeight="1" thickBot="1" x14ac:dyDescent="0.25">
      <c r="A7" s="467"/>
      <c r="B7" s="470"/>
      <c r="C7" s="470"/>
      <c r="D7" s="470"/>
      <c r="E7" s="470"/>
      <c r="F7" s="471"/>
      <c r="G7" s="474"/>
      <c r="H7" s="475"/>
      <c r="I7" s="475"/>
      <c r="J7" s="478"/>
      <c r="K7" s="478"/>
      <c r="L7" s="478"/>
      <c r="M7" s="479"/>
      <c r="N7" s="474"/>
      <c r="O7" s="475"/>
      <c r="P7" s="514"/>
      <c r="Q7" s="474"/>
      <c r="R7" s="475"/>
      <c r="S7" s="514"/>
      <c r="V7" s="71"/>
      <c r="X7" s="71"/>
    </row>
    <row r="8" spans="1:24" ht="18.75" customHeight="1" x14ac:dyDescent="0.25">
      <c r="A8" s="72" t="s">
        <v>118</v>
      </c>
      <c r="B8" s="482"/>
      <c r="C8" s="482"/>
      <c r="D8" s="482"/>
      <c r="E8" s="482"/>
      <c r="F8" s="483"/>
      <c r="G8" s="72" t="s">
        <v>119</v>
      </c>
      <c r="H8" s="73"/>
      <c r="I8" s="484" t="e">
        <f>VLOOKUP(B13,'Nasazení do skupin'!$B$5:$M$53,12,0)</f>
        <v>#N/A</v>
      </c>
      <c r="J8" s="484"/>
      <c r="K8" s="484"/>
      <c r="L8" s="484"/>
      <c r="M8" s="485"/>
      <c r="N8" s="72" t="s">
        <v>120</v>
      </c>
      <c r="O8" s="73"/>
      <c r="P8" s="489" t="e">
        <f>VLOOKUP(B13,'Nasazení do skupin'!$B$5:$M$53,11,0)</f>
        <v>#N/A</v>
      </c>
      <c r="Q8" s="489"/>
      <c r="R8" s="489"/>
      <c r="S8" s="490"/>
      <c r="V8" s="71"/>
      <c r="X8" s="71"/>
    </row>
    <row r="9" spans="1:24" ht="16.5" thickBot="1" x14ac:dyDescent="0.3">
      <c r="A9" s="130" t="s">
        <v>90</v>
      </c>
      <c r="B9" s="491"/>
      <c r="C9" s="491"/>
      <c r="D9" s="491"/>
      <c r="E9" s="491"/>
      <c r="F9" s="492"/>
      <c r="G9" s="493" t="s">
        <v>90</v>
      </c>
      <c r="H9" s="494"/>
      <c r="I9" s="505"/>
      <c r="J9" s="505"/>
      <c r="K9" s="505"/>
      <c r="L9" s="505"/>
      <c r="M9" s="506"/>
      <c r="N9" s="493" t="s">
        <v>90</v>
      </c>
      <c r="O9" s="494"/>
      <c r="P9" s="495"/>
      <c r="Q9" s="495"/>
      <c r="R9" s="495"/>
      <c r="S9" s="496"/>
      <c r="V9" s="71"/>
      <c r="X9" s="71"/>
    </row>
    <row r="10" spans="1:24" ht="18.75" customHeight="1" x14ac:dyDescent="0.25">
      <c r="A10" s="72" t="s">
        <v>118</v>
      </c>
      <c r="B10" s="482"/>
      <c r="C10" s="482"/>
      <c r="D10" s="482"/>
      <c r="E10" s="482"/>
      <c r="F10" s="483"/>
      <c r="G10" s="72" t="s">
        <v>121</v>
      </c>
      <c r="H10" s="73"/>
      <c r="I10" s="484" t="e">
        <f>VLOOKUP(H13,'Nasazení do skupin'!$B$5:$M$53,12,0)</f>
        <v>#N/A</v>
      </c>
      <c r="J10" s="484"/>
      <c r="K10" s="484"/>
      <c r="L10" s="484"/>
      <c r="M10" s="485"/>
      <c r="N10" s="72" t="s">
        <v>122</v>
      </c>
      <c r="O10" s="73"/>
      <c r="P10" s="489" t="e">
        <f>VLOOKUP(H13,'Nasazení do skupin'!$B$5:$M$53,11,0)</f>
        <v>#N/A</v>
      </c>
      <c r="Q10" s="489"/>
      <c r="R10" s="489"/>
      <c r="S10" s="490"/>
      <c r="V10" s="71"/>
      <c r="X10" s="71"/>
    </row>
    <row r="11" spans="1:24" ht="16.5" thickBot="1" x14ac:dyDescent="0.3">
      <c r="A11" s="130" t="s">
        <v>90</v>
      </c>
      <c r="B11" s="491"/>
      <c r="C11" s="491"/>
      <c r="D11" s="491"/>
      <c r="E11" s="491"/>
      <c r="F11" s="492"/>
      <c r="G11" s="493" t="s">
        <v>90</v>
      </c>
      <c r="H11" s="494"/>
      <c r="I11" s="505"/>
      <c r="J11" s="505"/>
      <c r="K11" s="505"/>
      <c r="L11" s="505"/>
      <c r="M11" s="506"/>
      <c r="N11" s="493" t="s">
        <v>90</v>
      </c>
      <c r="O11" s="494"/>
      <c r="P11" s="495"/>
      <c r="Q11" s="495"/>
      <c r="R11" s="495"/>
      <c r="S11" s="496"/>
    </row>
    <row r="12" spans="1:24" ht="12" customHeight="1" x14ac:dyDescent="0.2">
      <c r="A12" s="515" t="s">
        <v>91</v>
      </c>
      <c r="B12" s="517" t="s">
        <v>92</v>
      </c>
      <c r="C12" s="518"/>
      <c r="D12" s="518"/>
      <c r="E12" s="518"/>
      <c r="F12" s="519"/>
      <c r="G12" s="480" t="s">
        <v>72</v>
      </c>
      <c r="H12" s="517" t="s">
        <v>93</v>
      </c>
      <c r="I12" s="518"/>
      <c r="J12" s="518"/>
      <c r="K12" s="518"/>
      <c r="L12" s="519"/>
      <c r="M12" s="480" t="s">
        <v>72</v>
      </c>
      <c r="N12" s="520" t="s">
        <v>94</v>
      </c>
      <c r="O12" s="521"/>
      <c r="P12" s="520" t="s">
        <v>95</v>
      </c>
      <c r="Q12" s="521"/>
      <c r="R12" s="520" t="s">
        <v>96</v>
      </c>
      <c r="S12" s="521"/>
    </row>
    <row r="13" spans="1:24" s="76" customFormat="1" ht="24" customHeight="1" thickBot="1" x14ac:dyDescent="0.25">
      <c r="A13" s="516"/>
      <c r="B13" s="486" t="str">
        <f>VLOOKUP(P4,Zápasy!$B$4:$H$82,5,0)</f>
        <v>MNK Modřice C</v>
      </c>
      <c r="C13" s="487"/>
      <c r="D13" s="487"/>
      <c r="E13" s="487"/>
      <c r="F13" s="488"/>
      <c r="G13" s="481"/>
      <c r="H13" s="486" t="str">
        <f>VLOOKUP(P4,Zápasy!$B$4:$H$81,7,0)</f>
        <v>TJ Peklo A</v>
      </c>
      <c r="I13" s="487"/>
      <c r="J13" s="487"/>
      <c r="K13" s="487"/>
      <c r="L13" s="488"/>
      <c r="M13" s="481"/>
      <c r="N13" s="74" t="s">
        <v>4</v>
      </c>
      <c r="O13" s="75" t="s">
        <v>53</v>
      </c>
      <c r="P13" s="74" t="s">
        <v>4</v>
      </c>
      <c r="Q13" s="75" t="s">
        <v>53</v>
      </c>
      <c r="R13" s="74" t="s">
        <v>4</v>
      </c>
      <c r="S13" s="75" t="s">
        <v>53</v>
      </c>
    </row>
    <row r="14" spans="1:24" s="76" customFormat="1" ht="18" customHeight="1" x14ac:dyDescent="0.25">
      <c r="A14" s="77" t="s">
        <v>75</v>
      </c>
      <c r="B14" s="134"/>
      <c r="C14" s="78"/>
      <c r="D14" s="78"/>
      <c r="E14" s="78"/>
      <c r="F14" s="109"/>
      <c r="G14" s="79"/>
      <c r="H14" s="134"/>
      <c r="I14" s="78"/>
      <c r="J14" s="78"/>
      <c r="K14" s="78"/>
      <c r="L14" s="81"/>
      <c r="M14" s="80"/>
      <c r="N14" s="110"/>
      <c r="O14" s="81"/>
      <c r="P14" s="522"/>
      <c r="Q14" s="525"/>
      <c r="R14" s="522"/>
      <c r="S14" s="525"/>
    </row>
    <row r="15" spans="1:24" s="76" customFormat="1" ht="18" customHeight="1" x14ac:dyDescent="0.2">
      <c r="A15" s="82" t="s">
        <v>76</v>
      </c>
      <c r="B15" s="83"/>
      <c r="C15" s="84"/>
      <c r="D15" s="84"/>
      <c r="E15" s="84"/>
      <c r="F15" s="85"/>
      <c r="G15" s="86"/>
      <c r="H15" s="83"/>
      <c r="I15" s="84"/>
      <c r="J15" s="84"/>
      <c r="K15" s="84"/>
      <c r="L15" s="85"/>
      <c r="M15" s="87"/>
      <c r="N15" s="88"/>
      <c r="O15" s="85"/>
      <c r="P15" s="523"/>
      <c r="Q15" s="526"/>
      <c r="R15" s="523"/>
      <c r="S15" s="526"/>
    </row>
    <row r="16" spans="1:24" s="76" customFormat="1" ht="18" customHeight="1" thickBot="1" x14ac:dyDescent="0.25">
      <c r="A16" s="89" t="s">
        <v>77</v>
      </c>
      <c r="B16" s="90"/>
      <c r="C16" s="91"/>
      <c r="D16" s="91"/>
      <c r="E16" s="91"/>
      <c r="F16" s="92"/>
      <c r="G16" s="93"/>
      <c r="H16" s="90"/>
      <c r="I16" s="91"/>
      <c r="J16" s="91"/>
      <c r="K16" s="91"/>
      <c r="L16" s="92"/>
      <c r="M16" s="94"/>
      <c r="N16" s="95"/>
      <c r="O16" s="96"/>
      <c r="P16" s="524"/>
      <c r="Q16" s="527"/>
      <c r="R16" s="524"/>
      <c r="S16" s="527"/>
    </row>
    <row r="17" spans="1:24" s="76" customFormat="1" ht="27.6" customHeight="1" x14ac:dyDescent="0.2">
      <c r="A17" s="97" t="s">
        <v>97</v>
      </c>
      <c r="B17" s="155" t="e">
        <f>VLOOKUP(B13,'Nasazení do skupin'!$B$5:$M$53,2,0)</f>
        <v>#N/A</v>
      </c>
      <c r="C17" s="155" t="e">
        <f>VLOOKUP(B13,'Nasazení do skupin'!$B$5:$M$53,5,0)</f>
        <v>#N/A</v>
      </c>
      <c r="D17" s="155" t="e">
        <f>VLOOKUP(B13,'Nasazení do skupin'!$B$5:$M$53,8,0)</f>
        <v>#N/A</v>
      </c>
      <c r="E17" s="155"/>
      <c r="F17" s="135"/>
      <c r="G17" s="116"/>
      <c r="H17" s="155" t="e">
        <f>VLOOKUP(H13,'Nasazení do skupin'!$B$5:$M$53,2,0)</f>
        <v>#N/A</v>
      </c>
      <c r="I17" s="155" t="e">
        <f>VLOOKUP(H13,'Nasazení do skupin'!$B$5:$M$53,5,0)</f>
        <v>#N/A</v>
      </c>
      <c r="J17" s="155" t="e">
        <f>VLOOKUP(H13,'Nasazení do skupin'!$B$5:$M$53,8,0)</f>
        <v>#N/A</v>
      </c>
      <c r="K17" s="155"/>
      <c r="L17" s="135"/>
      <c r="M17" s="80"/>
      <c r="N17" s="98" t="s">
        <v>98</v>
      </c>
      <c r="O17" s="99"/>
      <c r="P17" s="99"/>
      <c r="Q17" s="99"/>
      <c r="R17" s="99"/>
      <c r="S17" s="100"/>
    </row>
    <row r="18" spans="1:24" s="76" customFormat="1" ht="88.15" customHeight="1" thickBot="1" x14ac:dyDescent="0.25">
      <c r="A18" s="89" t="s">
        <v>99</v>
      </c>
      <c r="B18" s="156" t="e">
        <f>VLOOKUP(B13,'Nasazení do skupin'!$B$5:$M$53,3,0)</f>
        <v>#N/A</v>
      </c>
      <c r="C18" s="156" t="e">
        <f>VLOOKUP(B13,'Nasazení do skupin'!$B$5:$M$53,6,0)</f>
        <v>#N/A</v>
      </c>
      <c r="D18" s="156" t="e">
        <f>VLOOKUP(B13,'Nasazení do skupin'!$B$5:$M$53,9,0)</f>
        <v>#N/A</v>
      </c>
      <c r="E18" s="156"/>
      <c r="F18" s="101"/>
      <c r="G18" s="117"/>
      <c r="H18" s="156" t="e">
        <f>VLOOKUP(H13,'Nasazení do skupin'!$B$5:$M$53,3,0)</f>
        <v>#N/A</v>
      </c>
      <c r="I18" s="156" t="e">
        <f>VLOOKUP(H13,'Nasazení do skupin'!$B$5:$M$53,6,0)</f>
        <v>#N/A</v>
      </c>
      <c r="J18" s="156" t="e">
        <f>VLOOKUP(H13,'Nasazení do skupin'!$B$5:$M$53,9,0)</f>
        <v>#N/A</v>
      </c>
      <c r="K18" s="156"/>
      <c r="L18" s="101"/>
      <c r="M18" s="102"/>
      <c r="N18" s="99"/>
      <c r="O18" s="99"/>
      <c r="P18" s="99"/>
      <c r="Q18" s="99"/>
      <c r="R18" s="99"/>
      <c r="S18" s="100"/>
    </row>
    <row r="19" spans="1:24" s="76" customFormat="1" ht="19.149999999999999" customHeight="1" thickBot="1" x14ac:dyDescent="0.25">
      <c r="A19" s="103" t="s">
        <v>100</v>
      </c>
      <c r="B19" s="157" t="e">
        <f>VLOOKUP(B13,'Nasazení do skupin'!$B$5:$M$53,4,0)</f>
        <v>#N/A</v>
      </c>
      <c r="C19" s="157" t="e">
        <f>VLOOKUP(B13,'Nasazení do skupin'!$B$5:$M$53,7,0)</f>
        <v>#N/A</v>
      </c>
      <c r="D19" s="157" t="e">
        <f>VLOOKUP(B13,'Nasazení do skupin'!$B$5:$M$53,10,0)</f>
        <v>#N/A</v>
      </c>
      <c r="E19" s="157"/>
      <c r="F19" s="104"/>
      <c r="G19" s="105"/>
      <c r="H19" s="158" t="e">
        <f>VLOOKUP(H13,'Nasazení do skupin'!$B$5:$M$53,4,0)</f>
        <v>#N/A</v>
      </c>
      <c r="I19" s="158" t="e">
        <f>VLOOKUP(H13,'Nasazení do skupin'!$B$5:$M$53,7,0)</f>
        <v>#N/A</v>
      </c>
      <c r="J19" s="158" t="e">
        <f>VLOOKUP(H13,'Nasazení do skupin'!$B$5:$M$53,10,0)</f>
        <v>#N/A</v>
      </c>
      <c r="K19" s="158"/>
      <c r="L19" s="104"/>
      <c r="M19" s="106"/>
      <c r="N19" s="107"/>
      <c r="O19" s="107"/>
      <c r="P19" s="107"/>
      <c r="Q19" s="107"/>
      <c r="R19" s="107"/>
      <c r="S19" s="108"/>
    </row>
    <row r="20" spans="1:24" s="76" customFormat="1" ht="33.6" customHeight="1" x14ac:dyDescent="0.2"/>
    <row r="21" spans="1:24" ht="15.75" x14ac:dyDescent="0.25">
      <c r="A21" s="498" t="s">
        <v>87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</row>
    <row r="22" spans="1:24" ht="6.75" customHeight="1" thickBo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24" ht="13.5" customHeight="1" x14ac:dyDescent="0.2">
      <c r="A23" s="466" t="s">
        <v>88</v>
      </c>
      <c r="B23" s="499" t="s">
        <v>71</v>
      </c>
      <c r="C23" s="499"/>
      <c r="D23" s="499"/>
      <c r="E23" s="499"/>
      <c r="F23" s="500"/>
      <c r="G23" s="472" t="s">
        <v>112</v>
      </c>
      <c r="H23" s="473"/>
      <c r="I23" s="473"/>
      <c r="J23" s="499" t="str">
        <f>'Nasazení do skupin'!$A$2</f>
        <v>D2</v>
      </c>
      <c r="K23" s="499"/>
      <c r="L23" s="499"/>
      <c r="M23" s="500"/>
      <c r="N23" s="466" t="s">
        <v>113</v>
      </c>
      <c r="O23" s="503"/>
      <c r="P23" s="507">
        <v>51</v>
      </c>
      <c r="Q23" s="509" t="s">
        <v>114</v>
      </c>
      <c r="R23" s="510"/>
      <c r="S23" s="507" t="str">
        <f>VLOOKUP(P23,Zápasy!B4:H83,2,0)</f>
        <v>F</v>
      </c>
    </row>
    <row r="24" spans="1:24" ht="13.5" customHeight="1" thickBot="1" x14ac:dyDescent="0.25">
      <c r="A24" s="467"/>
      <c r="B24" s="501"/>
      <c r="C24" s="501"/>
      <c r="D24" s="501"/>
      <c r="E24" s="501"/>
      <c r="F24" s="502"/>
      <c r="G24" s="474"/>
      <c r="H24" s="475"/>
      <c r="I24" s="475"/>
      <c r="J24" s="501"/>
      <c r="K24" s="501"/>
      <c r="L24" s="501"/>
      <c r="M24" s="502"/>
      <c r="N24" s="467"/>
      <c r="O24" s="504"/>
      <c r="P24" s="508"/>
      <c r="Q24" s="511"/>
      <c r="R24" s="512"/>
      <c r="S24" s="508"/>
    </row>
    <row r="25" spans="1:24" ht="13.5" customHeight="1" x14ac:dyDescent="0.2">
      <c r="A25" s="466" t="s">
        <v>89</v>
      </c>
      <c r="B25" s="468">
        <f>$B$1</f>
        <v>44359</v>
      </c>
      <c r="C25" s="468"/>
      <c r="D25" s="468"/>
      <c r="E25" s="468"/>
      <c r="F25" s="469"/>
      <c r="G25" s="472" t="s">
        <v>115</v>
      </c>
      <c r="H25" s="473"/>
      <c r="I25" s="473"/>
      <c r="J25" s="476">
        <f>VLOOKUP(P23,Zápasy!B4:H83,4,0)</f>
        <v>0</v>
      </c>
      <c r="K25" s="476"/>
      <c r="L25" s="476"/>
      <c r="M25" s="477"/>
      <c r="N25" s="472" t="s">
        <v>116</v>
      </c>
      <c r="O25" s="473"/>
      <c r="P25" s="513"/>
      <c r="Q25" s="472" t="s">
        <v>117</v>
      </c>
      <c r="R25" s="473"/>
      <c r="S25" s="513"/>
      <c r="V25" s="71"/>
      <c r="X25" s="71"/>
    </row>
    <row r="26" spans="1:24" ht="13.15" customHeight="1" thickBot="1" x14ac:dyDescent="0.25">
      <c r="A26" s="467"/>
      <c r="B26" s="470"/>
      <c r="C26" s="470"/>
      <c r="D26" s="470"/>
      <c r="E26" s="470"/>
      <c r="F26" s="471"/>
      <c r="G26" s="474"/>
      <c r="H26" s="475"/>
      <c r="I26" s="475"/>
      <c r="J26" s="478"/>
      <c r="K26" s="478"/>
      <c r="L26" s="478"/>
      <c r="M26" s="479"/>
      <c r="N26" s="474"/>
      <c r="O26" s="475"/>
      <c r="P26" s="514"/>
      <c r="Q26" s="474"/>
      <c r="R26" s="475"/>
      <c r="S26" s="514"/>
      <c r="V26" s="71"/>
      <c r="X26" s="71"/>
    </row>
    <row r="27" spans="1:24" ht="18.75" customHeight="1" x14ac:dyDescent="0.25">
      <c r="A27" s="72" t="s">
        <v>118</v>
      </c>
      <c r="B27" s="482"/>
      <c r="C27" s="482"/>
      <c r="D27" s="482"/>
      <c r="E27" s="482"/>
      <c r="F27" s="483"/>
      <c r="G27" s="72" t="s">
        <v>119</v>
      </c>
      <c r="H27" s="73"/>
      <c r="I27" s="484" t="e">
        <f>VLOOKUP(B32,'Nasazení do skupin'!$B$5:$M$53,12,0)</f>
        <v>#N/A</v>
      </c>
      <c r="J27" s="484"/>
      <c r="K27" s="484"/>
      <c r="L27" s="484"/>
      <c r="M27" s="485"/>
      <c r="N27" s="72" t="s">
        <v>120</v>
      </c>
      <c r="O27" s="73"/>
      <c r="P27" s="528" t="e">
        <f>VLOOKUP(B32,'Nasazení do skupin'!$B$5:$M$53,11,0)</f>
        <v>#N/A</v>
      </c>
      <c r="Q27" s="528"/>
      <c r="R27" s="528"/>
      <c r="S27" s="529"/>
      <c r="V27" s="71"/>
      <c r="X27" s="71"/>
    </row>
    <row r="28" spans="1:24" ht="16.5" thickBot="1" x14ac:dyDescent="0.3">
      <c r="A28" s="130" t="s">
        <v>90</v>
      </c>
      <c r="B28" s="491"/>
      <c r="C28" s="491"/>
      <c r="D28" s="491"/>
      <c r="E28" s="491"/>
      <c r="F28" s="492"/>
      <c r="G28" s="493" t="s">
        <v>90</v>
      </c>
      <c r="H28" s="494"/>
      <c r="I28" s="505"/>
      <c r="J28" s="505"/>
      <c r="K28" s="505"/>
      <c r="L28" s="505"/>
      <c r="M28" s="506"/>
      <c r="N28" s="493" t="s">
        <v>90</v>
      </c>
      <c r="O28" s="494"/>
      <c r="P28" s="491"/>
      <c r="Q28" s="491"/>
      <c r="R28" s="491"/>
      <c r="S28" s="492"/>
      <c r="V28" s="71"/>
      <c r="X28" s="71"/>
    </row>
    <row r="29" spans="1:24" ht="18.75" customHeight="1" x14ac:dyDescent="0.25">
      <c r="A29" s="72" t="s">
        <v>118</v>
      </c>
      <c r="B29" s="482"/>
      <c r="C29" s="482"/>
      <c r="D29" s="482"/>
      <c r="E29" s="482"/>
      <c r="F29" s="483"/>
      <c r="G29" s="72" t="s">
        <v>121</v>
      </c>
      <c r="H29" s="73"/>
      <c r="I29" s="484" t="e">
        <f>VLOOKUP(H32,'Nasazení do skupin'!$B$5:$M$53,12,0)</f>
        <v>#N/A</v>
      </c>
      <c r="J29" s="484"/>
      <c r="K29" s="484"/>
      <c r="L29" s="484"/>
      <c r="M29" s="485"/>
      <c r="N29" s="72" t="s">
        <v>122</v>
      </c>
      <c r="O29" s="73"/>
      <c r="P29" s="528" t="e">
        <f>VLOOKUP(H32,'Nasazení do skupin'!$B$5:$M$53,11,0)</f>
        <v>#N/A</v>
      </c>
      <c r="Q29" s="528"/>
      <c r="R29" s="528"/>
      <c r="S29" s="529"/>
      <c r="V29" s="71"/>
      <c r="X29" s="71"/>
    </row>
    <row r="30" spans="1:24" ht="16.5" thickBot="1" x14ac:dyDescent="0.3">
      <c r="A30" s="130" t="s">
        <v>90</v>
      </c>
      <c r="B30" s="491"/>
      <c r="C30" s="491"/>
      <c r="D30" s="491"/>
      <c r="E30" s="491"/>
      <c r="F30" s="492"/>
      <c r="G30" s="493" t="s">
        <v>90</v>
      </c>
      <c r="H30" s="494"/>
      <c r="I30" s="530"/>
      <c r="J30" s="530"/>
      <c r="K30" s="530"/>
      <c r="L30" s="530"/>
      <c r="M30" s="531"/>
      <c r="N30" s="493" t="s">
        <v>90</v>
      </c>
      <c r="O30" s="494"/>
      <c r="P30" s="491"/>
      <c r="Q30" s="491"/>
      <c r="R30" s="491"/>
      <c r="S30" s="492"/>
    </row>
    <row r="31" spans="1:24" ht="12" customHeight="1" x14ac:dyDescent="0.2">
      <c r="A31" s="515" t="s">
        <v>91</v>
      </c>
      <c r="B31" s="517" t="s">
        <v>92</v>
      </c>
      <c r="C31" s="518"/>
      <c r="D31" s="518"/>
      <c r="E31" s="518"/>
      <c r="F31" s="519"/>
      <c r="G31" s="480" t="s">
        <v>72</v>
      </c>
      <c r="H31" s="517" t="s">
        <v>93</v>
      </c>
      <c r="I31" s="518"/>
      <c r="J31" s="518"/>
      <c r="K31" s="518"/>
      <c r="L31" s="519"/>
      <c r="M31" s="480" t="s">
        <v>72</v>
      </c>
      <c r="N31" s="520" t="s">
        <v>94</v>
      </c>
      <c r="O31" s="521"/>
      <c r="P31" s="520" t="s">
        <v>95</v>
      </c>
      <c r="Q31" s="521"/>
      <c r="R31" s="520" t="s">
        <v>96</v>
      </c>
      <c r="S31" s="521"/>
    </row>
    <row r="32" spans="1:24" s="76" customFormat="1" ht="24" customHeight="1" thickBot="1" x14ac:dyDescent="0.25">
      <c r="A32" s="516"/>
      <c r="B32" s="486" t="str">
        <f>VLOOKUP(P23,Zápasy!$B$4:$H$82,5,0)</f>
        <v>SK Šacung Benešov</v>
      </c>
      <c r="C32" s="487"/>
      <c r="D32" s="487"/>
      <c r="E32" s="487"/>
      <c r="F32" s="488"/>
      <c r="G32" s="481"/>
      <c r="H32" s="486" t="str">
        <f>VLOOKUP(P23,Zápasy!$B$4:$H$81,7,0)</f>
        <v>TJ Sokol Holice A</v>
      </c>
      <c r="I32" s="487"/>
      <c r="J32" s="487"/>
      <c r="K32" s="487"/>
      <c r="L32" s="488"/>
      <c r="M32" s="481"/>
      <c r="N32" s="74" t="s">
        <v>4</v>
      </c>
      <c r="O32" s="75" t="s">
        <v>53</v>
      </c>
      <c r="P32" s="74" t="s">
        <v>4</v>
      </c>
      <c r="Q32" s="75" t="s">
        <v>53</v>
      </c>
      <c r="R32" s="74" t="s">
        <v>4</v>
      </c>
      <c r="S32" s="75" t="s">
        <v>53</v>
      </c>
    </row>
    <row r="33" spans="1:19" s="76" customFormat="1" ht="18" customHeight="1" x14ac:dyDescent="0.25">
      <c r="A33" s="77" t="s">
        <v>75</v>
      </c>
      <c r="B33" s="134"/>
      <c r="C33" s="78"/>
      <c r="D33" s="78"/>
      <c r="E33" s="78"/>
      <c r="F33" s="109"/>
      <c r="G33" s="79"/>
      <c r="H33" s="134"/>
      <c r="I33" s="78"/>
      <c r="J33" s="78"/>
      <c r="K33" s="78"/>
      <c r="L33" s="81"/>
      <c r="M33" s="80"/>
      <c r="N33" s="110"/>
      <c r="O33" s="81"/>
      <c r="P33" s="522"/>
      <c r="Q33" s="525"/>
      <c r="R33" s="522"/>
      <c r="S33" s="525"/>
    </row>
    <row r="34" spans="1:19" s="76" customFormat="1" ht="18" customHeight="1" x14ac:dyDescent="0.2">
      <c r="A34" s="82" t="s">
        <v>76</v>
      </c>
      <c r="B34" s="83"/>
      <c r="C34" s="84"/>
      <c r="D34" s="84"/>
      <c r="E34" s="84"/>
      <c r="F34" s="85"/>
      <c r="G34" s="86"/>
      <c r="H34" s="83"/>
      <c r="I34" s="84"/>
      <c r="J34" s="84"/>
      <c r="K34" s="84"/>
      <c r="L34" s="85"/>
      <c r="M34" s="87"/>
      <c r="N34" s="88"/>
      <c r="O34" s="85"/>
      <c r="P34" s="523"/>
      <c r="Q34" s="526"/>
      <c r="R34" s="523"/>
      <c r="S34" s="526"/>
    </row>
    <row r="35" spans="1:19" s="76" customFormat="1" ht="18" customHeight="1" thickBot="1" x14ac:dyDescent="0.25">
      <c r="A35" s="89" t="s">
        <v>77</v>
      </c>
      <c r="B35" s="90"/>
      <c r="C35" s="91"/>
      <c r="D35" s="91"/>
      <c r="E35" s="91"/>
      <c r="F35" s="92"/>
      <c r="G35" s="93"/>
      <c r="H35" s="90"/>
      <c r="I35" s="91"/>
      <c r="J35" s="91"/>
      <c r="K35" s="91"/>
      <c r="L35" s="92"/>
      <c r="M35" s="94"/>
      <c r="N35" s="95"/>
      <c r="O35" s="96"/>
      <c r="P35" s="524"/>
      <c r="Q35" s="527"/>
      <c r="R35" s="524"/>
      <c r="S35" s="527"/>
    </row>
    <row r="36" spans="1:19" s="76" customFormat="1" ht="27.6" customHeight="1" x14ac:dyDescent="0.2">
      <c r="A36" s="97" t="s">
        <v>97</v>
      </c>
      <c r="B36" s="159" t="e">
        <f>VLOOKUP(B32,'Nasazení do skupin'!$B$5:$M$53,2,0)</f>
        <v>#N/A</v>
      </c>
      <c r="C36" s="159" t="e">
        <f>VLOOKUP(B32,'Nasazení do skupin'!$B$5:$M$53,5,0)</f>
        <v>#N/A</v>
      </c>
      <c r="D36" s="159" t="e">
        <f>VLOOKUP(B32,'Nasazení do skupin'!$B$5:$M$53,8,0)</f>
        <v>#N/A</v>
      </c>
      <c r="E36" s="159"/>
      <c r="F36" s="135"/>
      <c r="G36" s="116"/>
      <c r="H36" s="159" t="e">
        <f>VLOOKUP(H32,'Nasazení do skupin'!$B$5:$M$53,2,0)</f>
        <v>#N/A</v>
      </c>
      <c r="I36" s="159" t="e">
        <f>VLOOKUP(H32,'Nasazení do skupin'!$B$5:$M$53,5,0)</f>
        <v>#N/A</v>
      </c>
      <c r="J36" s="159" t="e">
        <f>VLOOKUP(H32,'Nasazení do skupin'!$B$5:$M$53,8,0)</f>
        <v>#N/A</v>
      </c>
      <c r="K36" s="159"/>
      <c r="L36" s="135"/>
      <c r="M36" s="80"/>
      <c r="N36" s="98" t="s">
        <v>98</v>
      </c>
      <c r="O36" s="99"/>
      <c r="P36" s="99"/>
      <c r="Q36" s="99"/>
      <c r="R36" s="99"/>
      <c r="S36" s="100"/>
    </row>
    <row r="37" spans="1:19" s="76" customFormat="1" ht="88.15" customHeight="1" thickBot="1" x14ac:dyDescent="0.25">
      <c r="A37" s="89" t="s">
        <v>99</v>
      </c>
      <c r="B37" s="160" t="e">
        <f>VLOOKUP(B32,'Nasazení do skupin'!$B$5:$M$53,3,0)</f>
        <v>#N/A</v>
      </c>
      <c r="C37" s="160" t="e">
        <f>VLOOKUP(B32,'Nasazení do skupin'!$B$5:$M$53,6,0)</f>
        <v>#N/A</v>
      </c>
      <c r="D37" s="160" t="e">
        <f>VLOOKUP(B32,'Nasazení do skupin'!$B$5:$M$53,9,0)</f>
        <v>#N/A</v>
      </c>
      <c r="E37" s="160"/>
      <c r="F37" s="101"/>
      <c r="G37" s="117"/>
      <c r="H37" s="160" t="e">
        <f>VLOOKUP(H32,'Nasazení do skupin'!$B$5:$M$53,3,0)</f>
        <v>#N/A</v>
      </c>
      <c r="I37" s="160" t="e">
        <f>VLOOKUP(H32,'Nasazení do skupin'!$B$5:$M$53,6,0)</f>
        <v>#N/A</v>
      </c>
      <c r="J37" s="160" t="e">
        <f>VLOOKUP(H32,'Nasazení do skupin'!$B$5:$M$53,9,0)</f>
        <v>#N/A</v>
      </c>
      <c r="K37" s="160"/>
      <c r="L37" s="101"/>
      <c r="M37" s="102"/>
      <c r="N37" s="99"/>
      <c r="O37" s="99"/>
      <c r="P37" s="99"/>
      <c r="Q37" s="99"/>
      <c r="R37" s="99"/>
      <c r="S37" s="100"/>
    </row>
    <row r="38" spans="1:19" s="76" customFormat="1" ht="18" customHeight="1" thickBot="1" x14ac:dyDescent="0.25">
      <c r="A38" s="103" t="s">
        <v>100</v>
      </c>
      <c r="B38" s="158" t="e">
        <f>VLOOKUP(B32,'Nasazení do skupin'!$B$5:$M$53,4,0)</f>
        <v>#N/A</v>
      </c>
      <c r="C38" s="158" t="e">
        <f>VLOOKUP(B32,'Nasazení do skupin'!$B$5:$M$53,7,0)</f>
        <v>#N/A</v>
      </c>
      <c r="D38" s="158" t="e">
        <f>VLOOKUP(B32,'Nasazení do skupin'!$B$5:$M$53,10,0)</f>
        <v>#N/A</v>
      </c>
      <c r="E38" s="158"/>
      <c r="F38" s="104"/>
      <c r="G38" s="105"/>
      <c r="H38" s="158" t="e">
        <f>VLOOKUP(H32,'Nasazení do skupin'!$B$5:$M$53,4,0)</f>
        <v>#N/A</v>
      </c>
      <c r="I38" s="158" t="e">
        <f>VLOOKUP(H32,'Nasazení do skupin'!$B$5:$M$53,7,0)</f>
        <v>#N/A</v>
      </c>
      <c r="J38" s="158" t="e">
        <f>VLOOKUP(H32,'Nasazení do skupin'!$B$5:$M$53,10,0)</f>
        <v>#N/A</v>
      </c>
      <c r="K38" s="158"/>
      <c r="L38" s="104"/>
      <c r="M38" s="106"/>
      <c r="N38" s="107"/>
      <c r="O38" s="107"/>
      <c r="P38" s="107"/>
      <c r="Q38" s="107"/>
      <c r="R38" s="107"/>
      <c r="S38" s="108"/>
    </row>
    <row r="39" spans="1:19" s="76" customFormat="1" ht="12.75" x14ac:dyDescent="0.2">
      <c r="A39" s="111"/>
      <c r="B39" s="112"/>
      <c r="C39" s="112"/>
      <c r="D39" s="112"/>
      <c r="E39" s="112"/>
      <c r="F39" s="112"/>
      <c r="G39" s="113"/>
      <c r="H39" s="114"/>
      <c r="I39" s="114"/>
      <c r="J39" s="114"/>
      <c r="K39" s="114"/>
      <c r="L39" s="114"/>
      <c r="M39" s="115"/>
      <c r="N39" s="99"/>
      <c r="O39" s="99"/>
      <c r="P39" s="99"/>
      <c r="Q39" s="99"/>
      <c r="R39" s="99"/>
      <c r="S39" s="99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M31"/>
  <sheetViews>
    <sheetView topLeftCell="A4" workbookViewId="0">
      <selection activeCell="O12" sqref="O12"/>
    </sheetView>
  </sheetViews>
  <sheetFormatPr defaultRowHeight="15" x14ac:dyDescent="0.25"/>
  <cols>
    <col min="1" max="1" width="9.5703125" bestFit="1" customWidth="1"/>
    <col min="2" max="2" width="36" style="15" customWidth="1"/>
    <col min="3" max="3" width="5.85546875" style="15" customWidth="1"/>
    <col min="4" max="4" width="16" style="15" customWidth="1"/>
    <col min="5" max="5" width="4.7109375" style="15" customWidth="1"/>
    <col min="6" max="6" width="5.85546875" style="15" customWidth="1"/>
    <col min="7" max="7" width="16" style="15" customWidth="1"/>
    <col min="8" max="8" width="4.7109375" style="30" customWidth="1"/>
    <col min="9" max="9" width="5.85546875" style="30" customWidth="1"/>
    <col min="10" max="10" width="16" style="30" customWidth="1"/>
    <col min="11" max="11" width="4.7109375" style="30" customWidth="1"/>
    <col min="12" max="12" width="11.28515625" style="30" customWidth="1"/>
    <col min="13" max="13" width="10.85546875" style="15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x14ac:dyDescent="0.25">
      <c r="B1"/>
      <c r="C1"/>
      <c r="D1"/>
      <c r="E1"/>
      <c r="F1"/>
      <c r="G1"/>
      <c r="H1"/>
      <c r="I1"/>
      <c r="J1"/>
      <c r="K1"/>
      <c r="L1"/>
      <c r="M1"/>
    </row>
    <row r="2" spans="1:13" ht="18.75" x14ac:dyDescent="0.25">
      <c r="A2" s="227" t="s">
        <v>142</v>
      </c>
      <c r="B2" s="220" t="s">
        <v>143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4.45" customHeight="1" x14ac:dyDescent="0.25">
      <c r="A3" s="228"/>
      <c r="B3" s="221" t="s">
        <v>144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x14ac:dyDescent="0.25">
      <c r="A4" s="14" t="s">
        <v>23</v>
      </c>
      <c r="B4" s="55" t="s">
        <v>79</v>
      </c>
      <c r="C4" s="59" t="s">
        <v>80</v>
      </c>
      <c r="D4" s="56" t="s">
        <v>81</v>
      </c>
      <c r="E4" s="57" t="s">
        <v>85</v>
      </c>
      <c r="F4" s="59" t="s">
        <v>80</v>
      </c>
      <c r="G4" s="56" t="s">
        <v>81</v>
      </c>
      <c r="H4" s="57" t="s">
        <v>85</v>
      </c>
      <c r="I4" s="58" t="s">
        <v>80</v>
      </c>
      <c r="J4" s="56" t="s">
        <v>81</v>
      </c>
      <c r="K4" s="57" t="s">
        <v>85</v>
      </c>
      <c r="L4" s="59" t="s">
        <v>83</v>
      </c>
      <c r="M4" s="56" t="s">
        <v>84</v>
      </c>
    </row>
    <row r="5" spans="1:13" x14ac:dyDescent="0.25">
      <c r="A5" s="222" t="s">
        <v>24</v>
      </c>
      <c r="B5" s="122" t="str">
        <f>'Prezence 12.6.'!B5</f>
        <v>TJ Radomyšl "A"</v>
      </c>
      <c r="C5" s="122">
        <f>'Prezence 12.6.'!C5</f>
        <v>5835</v>
      </c>
      <c r="D5" s="122" t="str">
        <f>'Prezence 12.6.'!D5</f>
        <v>Tomáš Havlík</v>
      </c>
      <c r="E5" s="122">
        <f>'Prezence 12.6.'!E5</f>
        <v>0</v>
      </c>
      <c r="F5" s="122">
        <f>'Prezence 12.6.'!F5</f>
        <v>4462</v>
      </c>
      <c r="G5" s="122" t="str">
        <f>'Prezence 12.6.'!G5</f>
        <v>Adam Vachulka</v>
      </c>
      <c r="H5" s="122">
        <f>'Prezence 12.6.'!H5</f>
        <v>0</v>
      </c>
      <c r="I5" s="122">
        <f>'Prezence 12.6.'!I5</f>
        <v>0</v>
      </c>
      <c r="J5" s="122">
        <f>'Prezence 12.6.'!J5</f>
        <v>0</v>
      </c>
      <c r="K5" s="122">
        <f>'Prezence 12.6.'!K5</f>
        <v>0</v>
      </c>
      <c r="L5" s="122" t="str">
        <f>'Prezence 12.6.'!L5</f>
        <v>Vachulka</v>
      </c>
      <c r="M5" s="122" t="str">
        <f>'Prezence 12.6.'!M5</f>
        <v>Slavíček</v>
      </c>
    </row>
    <row r="6" spans="1:13" x14ac:dyDescent="0.25">
      <c r="A6" s="222"/>
      <c r="B6" s="122" t="str">
        <f>'Prezence 12.6.'!B9</f>
        <v>MNK mobilprovás Modřice "A"</v>
      </c>
      <c r="C6" s="122">
        <f>'Prezence 12.6.'!C11</f>
        <v>4386</v>
      </c>
      <c r="D6" s="122" t="str">
        <f>'Prezence 12.6.'!D11</f>
        <v>David Dvořák</v>
      </c>
      <c r="E6" s="122">
        <f>'Prezence 12.6.'!E11</f>
        <v>0</v>
      </c>
      <c r="F6" s="122">
        <f>'Prezence 12.6.'!F11</f>
        <v>5246</v>
      </c>
      <c r="G6" s="122" t="str">
        <f>'Prezence 12.6.'!G11</f>
        <v>Tomáš Brenner</v>
      </c>
      <c r="H6" s="122">
        <f>'Prezence 12.6.'!H11</f>
        <v>0</v>
      </c>
      <c r="I6" s="122">
        <f>'Prezence 12.6.'!I11</f>
        <v>0</v>
      </c>
      <c r="J6" s="122">
        <f>'Prezence 12.6.'!J11</f>
        <v>0</v>
      </c>
      <c r="K6" s="122">
        <f>'Prezence 12.6.'!K11</f>
        <v>0</v>
      </c>
      <c r="L6" s="122" t="str">
        <f>'Prezence 12.6.'!L11</f>
        <v>Dvořák</v>
      </c>
      <c r="M6" s="122" t="str">
        <f>'Prezence 12.6.'!M11</f>
        <v>Bednář</v>
      </c>
    </row>
    <row r="7" spans="1:13" x14ac:dyDescent="0.25">
      <c r="A7" s="223"/>
      <c r="B7" s="123" t="str">
        <f>'Prezence 12.6.'!B29</f>
        <v>TJ Sokol Řeporyje "B"</v>
      </c>
      <c r="C7" s="123">
        <f>'Prezence 12.6.'!C29</f>
        <v>6583</v>
      </c>
      <c r="D7" s="123" t="str">
        <f>'Prezence 12.6.'!D29</f>
        <v>Vojtěch Hendrych</v>
      </c>
      <c r="E7" s="123">
        <f>'Prezence 12.6.'!E29</f>
        <v>0</v>
      </c>
      <c r="F7" s="123">
        <f>'Prezence 12.6.'!F29</f>
        <v>6588</v>
      </c>
      <c r="G7" s="123" t="str">
        <f>'Prezence 12.6.'!G29</f>
        <v>Filip Linhart</v>
      </c>
      <c r="H7" s="123">
        <f>'Prezence 12.6.'!H29</f>
        <v>0</v>
      </c>
      <c r="I7" s="123">
        <f>'Prezence 12.6.'!I29</f>
        <v>0</v>
      </c>
      <c r="J7" s="123">
        <f>'Prezence 12.6.'!J29</f>
        <v>0</v>
      </c>
      <c r="K7" s="123">
        <f>'Prezence 12.6.'!K29</f>
        <v>0</v>
      </c>
      <c r="L7" s="123" t="str">
        <f>'Prezence 12.6.'!L29</f>
        <v>Linhart</v>
      </c>
      <c r="M7" s="123" t="str">
        <f>'Prezence 12.6.'!M29</f>
        <v>Bartovský</v>
      </c>
    </row>
    <row r="8" spans="1:13" ht="14.45" customHeight="1" thickBot="1" x14ac:dyDescent="0.3">
      <c r="A8" s="224"/>
      <c r="B8" s="123" t="str">
        <f>'Prezence 12.6.'!B27</f>
        <v>TJ Spartak MSEM Přerov "B"</v>
      </c>
      <c r="C8" s="123">
        <f>'Prezence 12.6.'!C27</f>
        <v>0</v>
      </c>
      <c r="D8" s="123">
        <f>'Prezence 12.6.'!D27</f>
        <v>0</v>
      </c>
      <c r="E8" s="123">
        <f>'Prezence 12.6.'!E27</f>
        <v>0</v>
      </c>
      <c r="F8" s="123">
        <f>'Prezence 12.6.'!F27</f>
        <v>0</v>
      </c>
      <c r="G8" s="123">
        <f>'Prezence 12.6.'!G27</f>
        <v>0</v>
      </c>
      <c r="H8" s="123">
        <f>'Prezence 12.6.'!H27</f>
        <v>0</v>
      </c>
      <c r="I8" s="123">
        <f>'Prezence 12.6.'!I27</f>
        <v>0</v>
      </c>
      <c r="J8" s="123">
        <f>'Prezence 12.6.'!J27</f>
        <v>0</v>
      </c>
      <c r="K8" s="123">
        <f>'Prezence 12.6.'!K27</f>
        <v>0</v>
      </c>
      <c r="L8" s="123">
        <f>'Prezence 12.6.'!L27</f>
        <v>0</v>
      </c>
      <c r="M8" s="123">
        <f>'Prezence 12.6.'!M27</f>
        <v>0</v>
      </c>
    </row>
    <row r="9" spans="1:13" x14ac:dyDescent="0.25">
      <c r="A9" s="225" t="s">
        <v>10</v>
      </c>
      <c r="B9" s="124" t="str">
        <f>'Prezence 12.6.'!B14</f>
        <v>SK Šacung Benešov 1947</v>
      </c>
      <c r="C9" s="124">
        <f>'Prezence 12.6.'!C14</f>
        <v>2273</v>
      </c>
      <c r="D9" s="124" t="str">
        <f>'Prezence 12.6.'!D14</f>
        <v>Jan Šperlík</v>
      </c>
      <c r="E9" s="124">
        <f>'Prezence 12.6.'!E14</f>
        <v>0</v>
      </c>
      <c r="F9" s="124">
        <f>'Prezence 12.6.'!F14</f>
        <v>3168</v>
      </c>
      <c r="G9" s="124" t="str">
        <f>'Prezence 12.6.'!G14</f>
        <v>Lukáš Krunert</v>
      </c>
      <c r="H9" s="124">
        <f>'Prezence 12.6.'!H14</f>
        <v>0</v>
      </c>
      <c r="I9" s="124">
        <f>'Prezence 12.6.'!I14</f>
        <v>4675</v>
      </c>
      <c r="J9" s="124" t="str">
        <f>'Prezence 12.6.'!J14</f>
        <v>Lukáš Ziegler</v>
      </c>
      <c r="K9" s="124">
        <f>'Prezence 12.6.'!K14</f>
        <v>0</v>
      </c>
      <c r="L9" s="124" t="str">
        <f>'Prezence 12.6.'!L14</f>
        <v>Šperlík</v>
      </c>
      <c r="M9" s="124" t="str">
        <f>'Prezence 12.6.'!M14</f>
        <v>Ziegler</v>
      </c>
    </row>
    <row r="10" spans="1:13" x14ac:dyDescent="0.25">
      <c r="A10" s="222"/>
      <c r="B10" s="125" t="str">
        <f>'Prezence 12.6.'!B15</f>
        <v>Areál Club Zruč-Senec</v>
      </c>
      <c r="C10" s="125">
        <f>'Prezence 12.6.'!C15</f>
        <v>2769</v>
      </c>
      <c r="D10" s="125" t="str">
        <f>'Prezence 12.6.'!D15</f>
        <v>Tomáš Rott</v>
      </c>
      <c r="E10" s="125">
        <f>'Prezence 12.6.'!E15</f>
        <v>0</v>
      </c>
      <c r="F10" s="125">
        <f>'Prezence 12.6.'!F15</f>
        <v>5139</v>
      </c>
      <c r="G10" s="125" t="str">
        <f>'Prezence 12.6.'!G15</f>
        <v>Michal Suchý</v>
      </c>
      <c r="H10" s="125">
        <f>'Prezence 12.6.'!H15</f>
        <v>0</v>
      </c>
      <c r="I10" s="125">
        <f>'Prezence 12.6.'!I15</f>
        <v>0</v>
      </c>
      <c r="J10" s="125">
        <f>'Prezence 12.6.'!J15</f>
        <v>0</v>
      </c>
      <c r="K10" s="125">
        <f>'Prezence 12.6.'!K15</f>
        <v>0</v>
      </c>
      <c r="L10" s="125" t="str">
        <f>'Prezence 12.6.'!L15</f>
        <v>Suchý</v>
      </c>
      <c r="M10" s="125" t="str">
        <f>'Prezence 12.6.'!M15</f>
        <v>Marcel Rott</v>
      </c>
    </row>
    <row r="11" spans="1:13" ht="14.45" customHeight="1" thickBot="1" x14ac:dyDescent="0.3">
      <c r="A11" s="223"/>
      <c r="B11" s="127" t="str">
        <f>'Prezence 12.6.'!B13</f>
        <v>MNK mobilprovás Modřice "E"</v>
      </c>
      <c r="C11" s="127">
        <f>'Prezence 12.6.'!C13</f>
        <v>5277</v>
      </c>
      <c r="D11" s="127" t="str">
        <f>'Prezence 12.6.'!D13</f>
        <v>Štěpán Nesnídal</v>
      </c>
      <c r="E11" s="127">
        <f>'Prezence 12.6.'!E13</f>
        <v>0</v>
      </c>
      <c r="F11" s="127">
        <f>'Prezence 12.6.'!F13</f>
        <v>5260</v>
      </c>
      <c r="G11" s="127" t="str">
        <f>'Prezence 12.6.'!G13</f>
        <v>Patrik Iláš</v>
      </c>
      <c r="H11" s="127">
        <f>'Prezence 12.6.'!H13</f>
        <v>0</v>
      </c>
      <c r="I11" s="127">
        <f>'Prezence 12.6.'!I13</f>
        <v>0</v>
      </c>
      <c r="J11" s="127">
        <f>'Prezence 12.6.'!J13</f>
        <v>0</v>
      </c>
      <c r="K11" s="127">
        <f>'Prezence 12.6.'!K13</f>
        <v>0</v>
      </c>
      <c r="L11" s="127" t="str">
        <f>'Prezence 12.6.'!L13</f>
        <v>Nesnídal</v>
      </c>
      <c r="M11" s="127" t="str">
        <f>'Prezence 12.6.'!M13</f>
        <v>Svoboda</v>
      </c>
    </row>
    <row r="12" spans="1:13" x14ac:dyDescent="0.25">
      <c r="A12" s="226" t="s">
        <v>25</v>
      </c>
      <c r="B12" s="128" t="str">
        <f>'Prezence 12.6.'!B11</f>
        <v>MNK mobilprovás Modřice "C"</v>
      </c>
      <c r="C12" s="128">
        <f>'Prezence 12.6.'!C9</f>
        <v>5238</v>
      </c>
      <c r="D12" s="128" t="str">
        <f>'Prezence 12.6.'!D9</f>
        <v>Tadeáš Bednář</v>
      </c>
      <c r="E12" s="128">
        <f>'Prezence 12.6.'!E9</f>
        <v>0</v>
      </c>
      <c r="F12" s="128">
        <f>'Prezence 12.6.'!F9</f>
        <v>4391</v>
      </c>
      <c r="G12" s="128" t="str">
        <f>'Prezence 12.6.'!G9</f>
        <v>Martin Tomek</v>
      </c>
      <c r="H12" s="128">
        <f>'Prezence 12.6.'!H9</f>
        <v>0</v>
      </c>
      <c r="I12" s="128">
        <f>'Prezence 12.6.'!I9</f>
        <v>0</v>
      </c>
      <c r="J12" s="128">
        <f>'Prezence 12.6.'!J9</f>
        <v>0</v>
      </c>
      <c r="K12" s="128">
        <f>'Prezence 12.6.'!K9</f>
        <v>0</v>
      </c>
      <c r="L12" s="128" t="str">
        <f>'Prezence 12.6.'!L9</f>
        <v>Bednář</v>
      </c>
      <c r="M12" s="128" t="str">
        <f>'Prezence 12.6.'!M9</f>
        <v>Bednář</v>
      </c>
    </row>
    <row r="13" spans="1:13" x14ac:dyDescent="0.25">
      <c r="A13" s="222"/>
      <c r="B13" s="125" t="str">
        <f>'Prezence 12.6.'!B16</f>
        <v>SK Liapor - Witte Karlovy Vary "A"</v>
      </c>
      <c r="C13" s="125">
        <f>'Prezence 12.6.'!C16</f>
        <v>6614</v>
      </c>
      <c r="D13" s="125" t="str">
        <f>'Prezence 12.6.'!D16</f>
        <v>Pavel Gregor</v>
      </c>
      <c r="E13" s="125">
        <f>'Prezence 12.6.'!E16</f>
        <v>0</v>
      </c>
      <c r="F13" s="125">
        <f>'Prezence 12.6.'!F16</f>
        <v>4652</v>
      </c>
      <c r="G13" s="125" t="str">
        <f>'Prezence 12.6.'!G16</f>
        <v>Vojtěch Tišnovský</v>
      </c>
      <c r="H13" s="125">
        <f>'Prezence 12.6.'!H16</f>
        <v>0</v>
      </c>
      <c r="I13" s="125">
        <f>'Prezence 12.6.'!I16</f>
        <v>0</v>
      </c>
      <c r="J13" s="125">
        <f>'Prezence 12.6.'!J16</f>
        <v>0</v>
      </c>
      <c r="K13" s="125">
        <f>'Prezence 12.6.'!K16</f>
        <v>0</v>
      </c>
      <c r="L13" s="125" t="str">
        <f>'Prezence 12.6.'!L16</f>
        <v>Pavel Gregor</v>
      </c>
      <c r="M13" s="125" t="str">
        <f>'Prezence 12.6.'!M16</f>
        <v>Jiří Dutka</v>
      </c>
    </row>
    <row r="14" spans="1:13" ht="14.45" customHeight="1" thickBot="1" x14ac:dyDescent="0.3">
      <c r="A14" s="224"/>
      <c r="B14" s="126" t="str">
        <f>'Prezence 12.6.'!B26</f>
        <v>TJ Spartak MSEM Přerov "A"</v>
      </c>
      <c r="C14" s="126">
        <f>'Prezence 12.6.'!C26</f>
        <v>0</v>
      </c>
      <c r="D14" s="126">
        <f>'Prezence 12.6.'!D26</f>
        <v>0</v>
      </c>
      <c r="E14" s="126">
        <f>'Prezence 12.6.'!E26</f>
        <v>0</v>
      </c>
      <c r="F14" s="126">
        <f>'Prezence 12.6.'!F26</f>
        <v>0</v>
      </c>
      <c r="G14" s="126">
        <f>'Prezence 12.6.'!G26</f>
        <v>0</v>
      </c>
      <c r="H14" s="126">
        <f>'Prezence 12.6.'!H26</f>
        <v>0</v>
      </c>
      <c r="I14" s="126">
        <f>'Prezence 12.6.'!I26</f>
        <v>0</v>
      </c>
      <c r="J14" s="126">
        <f>'Prezence 12.6.'!J26</f>
        <v>0</v>
      </c>
      <c r="K14" s="126">
        <f>'Prezence 12.6.'!K26</f>
        <v>0</v>
      </c>
      <c r="L14" s="126">
        <f>'Prezence 12.6.'!L26</f>
        <v>0</v>
      </c>
      <c r="M14" s="126">
        <f>'Prezence 12.6.'!M26</f>
        <v>0</v>
      </c>
    </row>
    <row r="15" spans="1:13" x14ac:dyDescent="0.25">
      <c r="A15" s="225" t="s">
        <v>4</v>
      </c>
      <c r="B15" s="124" t="str">
        <f>'Prezence 12.6.'!B22</f>
        <v>TJ Dynamo České Budějovice "A"</v>
      </c>
      <c r="C15" s="124">
        <f>'Prezence 12.6.'!C22</f>
        <v>4774</v>
      </c>
      <c r="D15" s="124" t="str">
        <f>'Prezence 12.6.'!D22</f>
        <v>David Chvátal</v>
      </c>
      <c r="E15" s="124">
        <f>'Prezence 12.6.'!E22</f>
        <v>0</v>
      </c>
      <c r="F15" s="124">
        <f>'Prezence 12.6.'!F22</f>
        <v>6642</v>
      </c>
      <c r="G15" s="124" t="str">
        <f>'Prezence 12.6.'!G22</f>
        <v>Petr Škoda</v>
      </c>
      <c r="H15" s="124">
        <f>'Prezence 12.6.'!H22</f>
        <v>0</v>
      </c>
      <c r="I15" s="124">
        <f>'Prezence 12.6.'!I22</f>
        <v>0</v>
      </c>
      <c r="J15" s="124">
        <f>'Prezence 12.6.'!J22</f>
        <v>0</v>
      </c>
      <c r="K15" s="124">
        <f>'Prezence 12.6.'!K22</f>
        <v>0</v>
      </c>
      <c r="L15" s="124" t="str">
        <f>'Prezence 12.6.'!L22</f>
        <v>Chvátal</v>
      </c>
      <c r="M15" s="124" t="str">
        <f>'Prezence 12.6.'!M22</f>
        <v>Višvader</v>
      </c>
    </row>
    <row r="16" spans="1:13" x14ac:dyDescent="0.25">
      <c r="A16" s="222"/>
      <c r="B16" s="125" t="str">
        <f>'Prezence 12.6.'!B25</f>
        <v>TJ Peklo nad Zdobnicí "B"</v>
      </c>
      <c r="C16" s="125">
        <f>'Prezence 12.6.'!C25</f>
        <v>4653</v>
      </c>
      <c r="D16" s="125" t="str">
        <f>'Prezence 12.6.'!D25</f>
        <v>Adam Ferebauer</v>
      </c>
      <c r="E16" s="125">
        <f>'Prezence 12.6.'!E25</f>
        <v>0</v>
      </c>
      <c r="F16" s="125">
        <f>'Prezence 12.6.'!F25</f>
        <v>6037</v>
      </c>
      <c r="G16" s="125" t="str">
        <f>'Prezence 12.6.'!G25</f>
        <v>Lukáš Kotyza</v>
      </c>
      <c r="H16" s="125">
        <f>'Prezence 12.6.'!H25</f>
        <v>0</v>
      </c>
      <c r="I16" s="125">
        <f>'Prezence 12.6.'!I25</f>
        <v>6041</v>
      </c>
      <c r="J16" s="125" t="str">
        <f>'Prezence 12.6.'!J25</f>
        <v>Vojtěch Kopecký</v>
      </c>
      <c r="K16" s="125">
        <f>'Prezence 12.6.'!K25</f>
        <v>0</v>
      </c>
      <c r="L16" s="125" t="str">
        <f>'Prezence 12.6.'!L25</f>
        <v>Adam Ferebauer</v>
      </c>
      <c r="M16" s="125" t="str">
        <f>'Prezence 12.6.'!M25</f>
        <v>Hostinský</v>
      </c>
    </row>
    <row r="17" spans="1:13" ht="14.45" customHeight="1" thickBot="1" x14ac:dyDescent="0.3">
      <c r="A17" s="223"/>
      <c r="B17" s="127" t="str">
        <f>'Prezence 12.6.'!B17</f>
        <v>SK Liapor - Witte Karlovy Vary "B"</v>
      </c>
      <c r="C17" s="127">
        <f>'Prezence 12.6.'!C17</f>
        <v>3543</v>
      </c>
      <c r="D17" s="127" t="str">
        <f>'Prezence 12.6.'!D17</f>
        <v>Šimon Henzl</v>
      </c>
      <c r="E17" s="127">
        <f>'Prezence 12.6.'!E17</f>
        <v>0</v>
      </c>
      <c r="F17" s="127">
        <f>'Prezence 12.6.'!F17</f>
        <v>6289</v>
      </c>
      <c r="G17" s="127" t="str">
        <f>'Prezence 12.6.'!G17</f>
        <v>Jan Schäfer</v>
      </c>
      <c r="H17" s="127">
        <f>'Prezence 12.6.'!H17</f>
        <v>0</v>
      </c>
      <c r="I17" s="127">
        <f>'Prezence 12.6.'!I17</f>
        <v>0</v>
      </c>
      <c r="J17" s="127">
        <f>'Prezence 12.6.'!J17</f>
        <v>0</v>
      </c>
      <c r="K17" s="127">
        <f>'Prezence 12.6.'!K17</f>
        <v>0</v>
      </c>
      <c r="L17" s="127" t="str">
        <f>'Prezence 12.6.'!L17</f>
        <v>Henzl</v>
      </c>
      <c r="M17" s="127" t="str">
        <f>'Prezence 12.6.'!M17</f>
        <v>Jiří Dutka</v>
      </c>
    </row>
    <row r="18" spans="1:13" x14ac:dyDescent="0.25">
      <c r="A18" s="226" t="s">
        <v>50</v>
      </c>
      <c r="B18" s="128" t="str">
        <f>'Prezence 12.6.'!B19</f>
        <v>T.J. SOKOL Holice "A"</v>
      </c>
      <c r="C18" s="128">
        <f>'Prezence 12.6.'!C19</f>
        <v>6027</v>
      </c>
      <c r="D18" s="128" t="str">
        <f>'Prezence 12.6.'!D19</f>
        <v>Dominik Veselý</v>
      </c>
      <c r="E18" s="128">
        <f>'Prezence 12.6.'!E19</f>
        <v>0</v>
      </c>
      <c r="F18" s="128">
        <f>'Prezence 12.6.'!F19</f>
        <v>6028</v>
      </c>
      <c r="G18" s="128" t="str">
        <f>'Prezence 12.6.'!G19</f>
        <v>Marek Vojtíšek</v>
      </c>
      <c r="H18" s="128">
        <f>'Prezence 12.6.'!H19</f>
        <v>0</v>
      </c>
      <c r="I18" s="128">
        <f>'Prezence 12.6.'!I19</f>
        <v>0</v>
      </c>
      <c r="J18" s="128">
        <f>'Prezence 12.6.'!J19</f>
        <v>0</v>
      </c>
      <c r="K18" s="128">
        <f>'Prezence 12.6.'!K19</f>
        <v>0</v>
      </c>
      <c r="L18" s="128" t="str">
        <f>'Prezence 12.6.'!L19</f>
        <v>Vojtíšek</v>
      </c>
      <c r="M18" s="128" t="str">
        <f>'Prezence 12.6.'!M19</f>
        <v>Líbal</v>
      </c>
    </row>
    <row r="19" spans="1:13" x14ac:dyDescent="0.25">
      <c r="A19" s="222"/>
      <c r="B19" s="125" t="str">
        <f>'Prezence 12.6.'!B6</f>
        <v>TJ Radomyšl "B"</v>
      </c>
      <c r="C19" s="125">
        <f>'Prezence 12.6.'!C6</f>
        <v>6677</v>
      </c>
      <c r="D19" s="125" t="str">
        <f>'Prezence 12.6.'!D6</f>
        <v>Rostislav Hrubý</v>
      </c>
      <c r="E19" s="125">
        <f>'Prezence 12.6.'!E6</f>
        <v>0</v>
      </c>
      <c r="F19" s="125">
        <f>'Prezence 12.6.'!F6</f>
        <v>3137</v>
      </c>
      <c r="G19" s="125" t="str">
        <f>'Prezence 12.6.'!G6</f>
        <v>Tomáš Ježek</v>
      </c>
      <c r="H19" s="125">
        <f>'Prezence 12.6.'!H6</f>
        <v>0</v>
      </c>
      <c r="I19" s="125">
        <f>'Prezence 12.6.'!I6</f>
        <v>0</v>
      </c>
      <c r="J19" s="125">
        <f>'Prezence 12.6.'!J6</f>
        <v>0</v>
      </c>
      <c r="K19" s="125">
        <f>'Prezence 12.6.'!K6</f>
        <v>0</v>
      </c>
      <c r="L19" s="125" t="str">
        <f>'Prezence 12.6.'!L6</f>
        <v>Ježek</v>
      </c>
      <c r="M19" s="125" t="str">
        <f>'Prezence 12.6.'!M6</f>
        <v>Hokr</v>
      </c>
    </row>
    <row r="20" spans="1:13" ht="14.45" customHeight="1" thickBot="1" x14ac:dyDescent="0.3">
      <c r="A20" s="224"/>
      <c r="B20" s="126" t="str">
        <f>'Prezence 12.6.'!B12</f>
        <v>MNK mobilprovás Modřice "D"</v>
      </c>
      <c r="C20" s="126">
        <f>'Prezence 12.6.'!C12</f>
        <v>6006</v>
      </c>
      <c r="D20" s="126" t="str">
        <f>'Prezence 12.6.'!D12</f>
        <v>Tomáš Sluka</v>
      </c>
      <c r="E20" s="126">
        <f>'Prezence 12.6.'!E12</f>
        <v>0</v>
      </c>
      <c r="F20" s="126">
        <f>'Prezence 12.6.'!F12</f>
        <v>5287</v>
      </c>
      <c r="G20" s="126" t="str">
        <f>'Prezence 12.6.'!G12</f>
        <v>Michael Svoboda</v>
      </c>
      <c r="H20" s="126">
        <f>'Prezence 12.6.'!H12</f>
        <v>0</v>
      </c>
      <c r="I20" s="126">
        <f>'Prezence 12.6.'!I12</f>
        <v>0</v>
      </c>
      <c r="J20" s="126">
        <f>'Prezence 12.6.'!J12</f>
        <v>0</v>
      </c>
      <c r="K20" s="126">
        <f>'Prezence 12.6.'!K12</f>
        <v>0</v>
      </c>
      <c r="L20" s="126" t="str">
        <f>'Prezence 12.6.'!L12</f>
        <v>Svoboda</v>
      </c>
      <c r="M20" s="126" t="str">
        <f>'Prezence 12.6.'!M12</f>
        <v>Svoboda</v>
      </c>
    </row>
    <row r="21" spans="1:13" x14ac:dyDescent="0.25">
      <c r="A21" s="226" t="s">
        <v>51</v>
      </c>
      <c r="B21" s="124" t="str">
        <f>'Prezence 12.6.'!B10</f>
        <v>MNK mobilprovás Modřice "B"</v>
      </c>
      <c r="C21" s="124">
        <f>'Prezence 12.6.'!C10</f>
        <v>5264</v>
      </c>
      <c r="D21" s="124" t="str">
        <f>'Prezence 12.6.'!D10</f>
        <v>Ondřej Jurka</v>
      </c>
      <c r="E21" s="124">
        <f>'Prezence 12.6.'!E10</f>
        <v>0</v>
      </c>
      <c r="F21" s="124">
        <f>'Prezence 12.6.'!F10</f>
        <v>5268</v>
      </c>
      <c r="G21" s="124" t="str">
        <f>'Prezence 12.6.'!G10</f>
        <v>Patrik Kolouch</v>
      </c>
      <c r="H21" s="124">
        <f>'Prezence 12.6.'!H10</f>
        <v>0</v>
      </c>
      <c r="I21" s="124">
        <f>'Prezence 12.6.'!I10</f>
        <v>0</v>
      </c>
      <c r="J21" s="124">
        <f>'Prezence 12.6.'!J10</f>
        <v>0</v>
      </c>
      <c r="K21" s="124">
        <f>'Prezence 12.6.'!K10</f>
        <v>0</v>
      </c>
      <c r="L21" s="124" t="str">
        <f>'Prezence 12.6.'!L10</f>
        <v>Kolouch</v>
      </c>
      <c r="M21" s="124" t="str">
        <f>'Prezence 12.6.'!M10</f>
        <v>Bednář</v>
      </c>
    </row>
    <row r="22" spans="1:13" x14ac:dyDescent="0.25">
      <c r="A22" s="222"/>
      <c r="B22" s="125" t="str">
        <f>'Prezence 12.6.'!B28</f>
        <v>TJ Sokol Řeporyje "A"</v>
      </c>
      <c r="C22" s="125">
        <f>'Prezence 12.6.'!C28</f>
        <v>7225</v>
      </c>
      <c r="D22" s="125" t="str">
        <f>'Prezence 12.6.'!D28</f>
        <v>Vojtěch Rosenbaum</v>
      </c>
      <c r="E22" s="125">
        <f>'Prezence 12.6.'!E28</f>
        <v>0</v>
      </c>
      <c r="F22" s="125">
        <f>'Prezence 12.6.'!F28</f>
        <v>7084</v>
      </c>
      <c r="G22" s="125" t="str">
        <f>'Prezence 12.6.'!G28</f>
        <v>Jiří Hanžl</v>
      </c>
      <c r="H22" s="125">
        <f>'Prezence 12.6.'!H28</f>
        <v>0</v>
      </c>
      <c r="I22" s="125">
        <f>'Prezence 12.6.'!I28</f>
        <v>0</v>
      </c>
      <c r="J22" s="125">
        <f>'Prezence 12.6.'!J28</f>
        <v>0</v>
      </c>
      <c r="K22" s="125">
        <f>'Prezence 12.6.'!K28</f>
        <v>0</v>
      </c>
      <c r="L22" s="125" t="str">
        <f>'Prezence 12.6.'!L28</f>
        <v>Rosebnaum</v>
      </c>
      <c r="M22" s="125" t="str">
        <f>'Prezence 12.6.'!M28</f>
        <v>Bartovský</v>
      </c>
    </row>
    <row r="23" spans="1:13" ht="14.45" customHeight="1" thickBot="1" x14ac:dyDescent="0.3">
      <c r="A23" s="224"/>
      <c r="B23" s="127" t="str">
        <f>'Prezence 12.6.'!B23</f>
        <v>TJ Dynamo České Budějovice "B"</v>
      </c>
      <c r="C23" s="127">
        <f>'Prezence 12.6.'!C23</f>
        <v>5300</v>
      </c>
      <c r="D23" s="127" t="str">
        <f>'Prezence 12.6.'!D23</f>
        <v>David Brabec</v>
      </c>
      <c r="E23" s="127">
        <f>'Prezence 12.6.'!E23</f>
        <v>0</v>
      </c>
      <c r="F23" s="127">
        <f>'Prezence 12.6.'!F23</f>
        <v>6703</v>
      </c>
      <c r="G23" s="127" t="str">
        <f>'Prezence 12.6.'!G23</f>
        <v>David Trajer</v>
      </c>
      <c r="H23" s="127">
        <f>'Prezence 12.6.'!H23</f>
        <v>0</v>
      </c>
      <c r="I23" s="127">
        <f>'Prezence 12.6.'!I23</f>
        <v>0</v>
      </c>
      <c r="J23" s="127">
        <f>'Prezence 12.6.'!J23</f>
        <v>0</v>
      </c>
      <c r="K23" s="127">
        <f>'Prezence 12.6.'!K23</f>
        <v>0</v>
      </c>
      <c r="L23" s="127" t="str">
        <f>'Prezence 12.6.'!L23</f>
        <v>Brabec</v>
      </c>
      <c r="M23" s="127" t="str">
        <f>'Prezence 12.6.'!M23</f>
        <v>Višvader</v>
      </c>
    </row>
    <row r="24" spans="1:13" x14ac:dyDescent="0.25">
      <c r="A24" s="226" t="s">
        <v>52</v>
      </c>
      <c r="B24" s="128" t="str">
        <f>'Prezence 12.6.'!B24</f>
        <v>TJ Peklo nad Zdobnicí "A"</v>
      </c>
      <c r="C24" s="128">
        <f>'Prezence 12.6.'!C24</f>
        <v>3072</v>
      </c>
      <c r="D24" s="128" t="str">
        <f>'Prezence 12.6.'!D24</f>
        <v xml:space="preserve">Josef Čižinský </v>
      </c>
      <c r="E24" s="128">
        <f>'Prezence 12.6.'!E24</f>
        <v>0</v>
      </c>
      <c r="F24" s="128">
        <f>'Prezence 12.6.'!F24</f>
        <v>3981</v>
      </c>
      <c r="G24" s="128" t="str">
        <f>'Prezence 12.6.'!G24</f>
        <v>Ondřej Fries</v>
      </c>
      <c r="H24" s="128">
        <f>'Prezence 12.6.'!H24</f>
        <v>0</v>
      </c>
      <c r="I24" s="128">
        <f>'Prezence 12.6.'!I24</f>
        <v>0</v>
      </c>
      <c r="J24" s="128">
        <f>'Prezence 12.6.'!J24</f>
        <v>0</v>
      </c>
      <c r="K24" s="128">
        <f>'Prezence 12.6.'!K24</f>
        <v>0</v>
      </c>
      <c r="L24" s="128" t="str">
        <f>'Prezence 12.6.'!L24</f>
        <v>Ondřej Fries</v>
      </c>
      <c r="M24" s="128" t="str">
        <f>'Prezence 12.6.'!M24</f>
        <v>Hostinský</v>
      </c>
    </row>
    <row r="25" spans="1:13" x14ac:dyDescent="0.25">
      <c r="A25" s="222"/>
      <c r="B25" s="125" t="str">
        <f>'Prezence 12.6.'!B21</f>
        <v>TJ Baník Stříbro</v>
      </c>
      <c r="C25" s="125">
        <f>'Prezence 12.6.'!C21</f>
        <v>3727</v>
      </c>
      <c r="D25" s="125" t="str">
        <f>'Prezence 12.6.'!D21</f>
        <v>Dominik Nozar</v>
      </c>
      <c r="E25" s="125">
        <f>'Prezence 12.6.'!E21</f>
        <v>0</v>
      </c>
      <c r="F25" s="125">
        <f>'Prezence 12.6.'!F21</f>
        <v>4527</v>
      </c>
      <c r="G25" s="125" t="str">
        <f>'Prezence 12.6.'!G21</f>
        <v>Filip Sobotka</v>
      </c>
      <c r="H25" s="125">
        <f>'Prezence 12.6.'!H21</f>
        <v>0</v>
      </c>
      <c r="I25" s="125">
        <f>'Prezence 12.6.'!I21</f>
        <v>5153</v>
      </c>
      <c r="J25" s="125" t="str">
        <f>'Prezence 12.6.'!J21</f>
        <v>Ondřej Tolar</v>
      </c>
      <c r="K25" s="125">
        <f>'Prezence 12.6.'!K21</f>
        <v>0</v>
      </c>
      <c r="L25" s="125" t="str">
        <f>'Prezence 12.6.'!L21</f>
        <v>Dominik Nozar</v>
      </c>
      <c r="M25" s="125" t="str">
        <f>'Prezence 12.6.'!M21</f>
        <v>Miroslav Nozar</v>
      </c>
    </row>
    <row r="26" spans="1:13" ht="14.45" customHeight="1" thickBot="1" x14ac:dyDescent="0.3">
      <c r="A26" s="224"/>
      <c r="B26" s="126" t="str">
        <f>'Prezence 12.6.'!B18</f>
        <v>SK Liapor - Witte Karlovy Vary "C"</v>
      </c>
      <c r="C26" s="126">
        <f>'Prezence 12.6.'!C18</f>
        <v>6227</v>
      </c>
      <c r="D26" s="126" t="str">
        <f>'Prezence 12.6.'!D18</f>
        <v>Tobiáš Gregor</v>
      </c>
      <c r="E26" s="126">
        <f>'Prezence 12.6.'!E18</f>
        <v>0</v>
      </c>
      <c r="F26" s="126">
        <f>'Prezence 12.6.'!F18</f>
        <v>5123</v>
      </c>
      <c r="G26" s="126" t="str">
        <f>'Prezence 12.6.'!G18</f>
        <v>Jan Kovalčík</v>
      </c>
      <c r="H26" s="126">
        <f>'Prezence 12.6.'!H18</f>
        <v>0</v>
      </c>
      <c r="I26" s="126">
        <f>'Prezence 12.6.'!I18</f>
        <v>7006</v>
      </c>
      <c r="J26" s="126" t="str">
        <f>'Prezence 12.6.'!J18</f>
        <v>Adam Potužák</v>
      </c>
      <c r="K26" s="126">
        <f>'Prezence 12.6.'!K18</f>
        <v>0</v>
      </c>
      <c r="L26" s="126" t="str">
        <f>'Prezence 12.6.'!L18</f>
        <v>Tobiáš Gregor</v>
      </c>
      <c r="M26" s="126" t="str">
        <f>'Prezence 12.6.'!M18</f>
        <v>Jiří Dutka</v>
      </c>
    </row>
    <row r="27" spans="1:13" x14ac:dyDescent="0.25">
      <c r="A27" s="225" t="s">
        <v>53</v>
      </c>
      <c r="B27" s="124" t="str">
        <f>'Prezence 12.6.'!B8</f>
        <v>TJ Spartak ALUTEC KK Čelákovice</v>
      </c>
      <c r="C27" s="124">
        <f>'Prezence 12.6.'!C8</f>
        <v>3983</v>
      </c>
      <c r="D27" s="124" t="str">
        <f>'Prezence 12.6.'!D8</f>
        <v>Petr Nesládek</v>
      </c>
      <c r="E27" s="124">
        <f>'Prezence 12.6.'!E8</f>
        <v>0</v>
      </c>
      <c r="F27" s="124">
        <f>'Prezence 12.6.'!F8</f>
        <v>4485</v>
      </c>
      <c r="G27" s="124" t="str">
        <f>'Prezence 12.6.'!G8</f>
        <v>Tomáš Löffelmann</v>
      </c>
      <c r="H27" s="124">
        <f>'Prezence 12.6.'!H8</f>
        <v>0</v>
      </c>
      <c r="I27" s="124">
        <f>'Prezence 12.6.'!I8</f>
        <v>0</v>
      </c>
      <c r="J27" s="124">
        <f>'Prezence 12.6.'!J8</f>
        <v>0</v>
      </c>
      <c r="K27" s="124">
        <f>'Prezence 12.6.'!K8</f>
        <v>0</v>
      </c>
      <c r="L27" s="124" t="str">
        <f>'Prezence 12.6.'!L8</f>
        <v>Löffelmann</v>
      </c>
      <c r="M27" s="124">
        <f>'Prezence 12.6.'!M8</f>
        <v>0</v>
      </c>
    </row>
    <row r="28" spans="1:13" x14ac:dyDescent="0.25">
      <c r="A28" s="222"/>
      <c r="B28" s="125" t="str">
        <f>'Prezence 12.6.'!B20</f>
        <v>T.J. SOKOL Holice "B"</v>
      </c>
      <c r="C28" s="125">
        <f>'Prezence 12.6.'!C20</f>
        <v>6029</v>
      </c>
      <c r="D28" s="125" t="str">
        <f>'Prezence 12.6.'!D20</f>
        <v>Vít Vohradník</v>
      </c>
      <c r="E28" s="125">
        <f>'Prezence 12.6.'!E20</f>
        <v>0</v>
      </c>
      <c r="F28" s="125">
        <f>'Prezence 12.6.'!F20</f>
        <v>6030</v>
      </c>
      <c r="G28" s="125" t="str">
        <f>'Prezence 12.6.'!G20</f>
        <v>Tomáš Sochůrek</v>
      </c>
      <c r="H28" s="125">
        <f>'Prezence 12.6.'!H20</f>
        <v>0</v>
      </c>
      <c r="I28" s="125">
        <f>'Prezence 12.6.'!I20</f>
        <v>0</v>
      </c>
      <c r="J28" s="125">
        <f>'Prezence 12.6.'!J20</f>
        <v>0</v>
      </c>
      <c r="K28" s="125">
        <f>'Prezence 12.6.'!K20</f>
        <v>0</v>
      </c>
      <c r="L28" s="125" t="str">
        <f>'Prezence 12.6.'!L20</f>
        <v>Vohradník</v>
      </c>
      <c r="M28" s="125" t="str">
        <f>'Prezence 12.6.'!M20</f>
        <v>Líbal</v>
      </c>
    </row>
    <row r="29" spans="1:13" x14ac:dyDescent="0.25">
      <c r="A29" s="222"/>
      <c r="B29" s="125" t="str">
        <f>'Prezence 12.6.'!B7</f>
        <v>TJ Radomyšl "C"</v>
      </c>
      <c r="C29" s="125">
        <f>'Prezence 12.6.'!C7</f>
        <v>5335</v>
      </c>
      <c r="D29" s="125" t="str">
        <f>'Prezence 12.6.'!D7</f>
        <v>Šimon Mandl</v>
      </c>
      <c r="E29" s="125">
        <f>'Prezence 12.6.'!E7</f>
        <v>0</v>
      </c>
      <c r="F29" s="125">
        <f>'Prezence 12.6.'!F7</f>
        <v>4561</v>
      </c>
      <c r="G29" s="125" t="str">
        <f>'Prezence 12.6.'!G7</f>
        <v>Tomáš Věženský</v>
      </c>
      <c r="H29" s="125">
        <f>'Prezence 12.6.'!H7</f>
        <v>0</v>
      </c>
      <c r="I29" s="125">
        <f>'Prezence 12.6.'!I7</f>
        <v>0</v>
      </c>
      <c r="J29" s="125">
        <f>'Prezence 12.6.'!J7</f>
        <v>0</v>
      </c>
      <c r="K29" s="125">
        <f>'Prezence 12.6.'!K7</f>
        <v>0</v>
      </c>
      <c r="L29" s="125" t="str">
        <f>'Prezence 12.6.'!L7</f>
        <v>Věženský</v>
      </c>
      <c r="M29" s="125" t="str">
        <f>'Prezence 12.6.'!M7</f>
        <v>Votava</v>
      </c>
    </row>
    <row r="30" spans="1:13" x14ac:dyDescent="0.25">
      <c r="B30" s="63"/>
      <c r="C30" s="64"/>
      <c r="D30" s="64"/>
      <c r="E30" s="64"/>
      <c r="F30" s="64"/>
      <c r="G30" s="64"/>
      <c r="H30" s="65"/>
      <c r="I30" s="66"/>
      <c r="J30" s="66"/>
      <c r="K30" s="66"/>
      <c r="L30" s="66"/>
    </row>
    <row r="31" spans="1:13" x14ac:dyDescent="0.25">
      <c r="B31" s="63"/>
      <c r="C31" s="63"/>
      <c r="D31" s="63"/>
      <c r="E31" s="63"/>
      <c r="F31" s="63"/>
      <c r="G31" s="63"/>
    </row>
  </sheetData>
  <mergeCells count="11">
    <mergeCell ref="A18:A20"/>
    <mergeCell ref="A21:A23"/>
    <mergeCell ref="A24:A26"/>
    <mergeCell ref="A27:A29"/>
    <mergeCell ref="A2:A3"/>
    <mergeCell ref="A15:A17"/>
    <mergeCell ref="B2:M2"/>
    <mergeCell ref="B3:M3"/>
    <mergeCell ref="A5:A8"/>
    <mergeCell ref="A9:A11"/>
    <mergeCell ref="A12:A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topLeftCell="A4" zoomScaleNormal="100" workbookViewId="0">
      <selection activeCell="Y10" sqref="Y10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24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x14ac:dyDescent="0.25">
      <c r="A5" s="231"/>
      <c r="B5" s="232"/>
      <c r="C5" s="251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>
        <v>4</v>
      </c>
      <c r="M5" s="251"/>
      <c r="N5" s="252"/>
      <c r="O5" s="258" t="s">
        <v>5</v>
      </c>
      <c r="P5" s="259"/>
      <c r="Q5" s="260"/>
      <c r="R5" s="28" t="s">
        <v>6</v>
      </c>
    </row>
    <row r="6" spans="1:26" ht="15.75" thickBot="1" x14ac:dyDescent="0.3">
      <c r="A6" s="233"/>
      <c r="B6" s="234"/>
      <c r="C6" s="283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skupin'!B5</f>
        <v>TJ Radomyšl "A"</v>
      </c>
      <c r="C7" s="264"/>
      <c r="D7" s="265"/>
      <c r="E7" s="266"/>
      <c r="F7" s="273"/>
      <c r="G7" s="246"/>
      <c r="H7" s="276"/>
      <c r="I7" s="273"/>
      <c r="J7" s="246"/>
      <c r="K7" s="276"/>
      <c r="L7" s="273"/>
      <c r="M7" s="246"/>
      <c r="N7" s="276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267"/>
      <c r="D8" s="268"/>
      <c r="E8" s="269"/>
      <c r="F8" s="274"/>
      <c r="G8" s="247"/>
      <c r="H8" s="277"/>
      <c r="I8" s="274"/>
      <c r="J8" s="247"/>
      <c r="K8" s="277"/>
      <c r="L8" s="274"/>
      <c r="M8" s="247"/>
      <c r="N8" s="277"/>
      <c r="O8" s="295"/>
      <c r="P8" s="291"/>
      <c r="Q8" s="280"/>
      <c r="R8" s="249"/>
    </row>
    <row r="9" spans="1:26" ht="15" customHeight="1" x14ac:dyDescent="0.25">
      <c r="A9" s="236"/>
      <c r="B9" s="239"/>
      <c r="C9" s="267"/>
      <c r="D9" s="268"/>
      <c r="E9" s="269"/>
      <c r="F9" s="244"/>
      <c r="G9" s="275"/>
      <c r="H9" s="278"/>
      <c r="I9" s="244"/>
      <c r="J9" s="275"/>
      <c r="K9" s="278"/>
      <c r="L9" s="244"/>
      <c r="M9" s="275"/>
      <c r="N9" s="278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270"/>
      <c r="D10" s="271"/>
      <c r="E10" s="272"/>
      <c r="F10" s="244"/>
      <c r="G10" s="275"/>
      <c r="H10" s="278"/>
      <c r="I10" s="245"/>
      <c r="J10" s="281"/>
      <c r="K10" s="282"/>
      <c r="L10" s="245"/>
      <c r="M10" s="281"/>
      <c r="N10" s="282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skupin'!B6</f>
        <v>MNK mobilprovás Modřice "A"</v>
      </c>
      <c r="C11" s="273"/>
      <c r="D11" s="246"/>
      <c r="E11" s="246"/>
      <c r="F11" s="309" t="s">
        <v>71</v>
      </c>
      <c r="G11" s="310"/>
      <c r="H11" s="311"/>
      <c r="I11" s="246"/>
      <c r="J11" s="246"/>
      <c r="K11" s="276"/>
      <c r="L11" s="273"/>
      <c r="M11" s="246"/>
      <c r="N11" s="276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274"/>
      <c r="M12" s="247"/>
      <c r="N12" s="277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244"/>
      <c r="M13" s="275"/>
      <c r="N13" s="278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245"/>
      <c r="M14" s="281"/>
      <c r="N14" s="282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skupin'!B7</f>
        <v>TJ Sokol Řeporyje "B"</v>
      </c>
      <c r="C15" s="273"/>
      <c r="D15" s="246"/>
      <c r="E15" s="276"/>
      <c r="F15" s="318"/>
      <c r="G15" s="287"/>
      <c r="H15" s="287"/>
      <c r="I15" s="298"/>
      <c r="J15" s="299"/>
      <c r="K15" s="300"/>
      <c r="L15" s="307"/>
      <c r="M15" s="307"/>
      <c r="N15" s="319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301"/>
      <c r="J16" s="302"/>
      <c r="K16" s="303"/>
      <c r="L16" s="308"/>
      <c r="M16" s="308"/>
      <c r="N16" s="320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301"/>
      <c r="J17" s="302"/>
      <c r="K17" s="303"/>
      <c r="L17" s="296"/>
      <c r="M17" s="296"/>
      <c r="N17" s="327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304"/>
      <c r="J18" s="305"/>
      <c r="K18" s="306"/>
      <c r="L18" s="297"/>
      <c r="M18" s="297"/>
      <c r="N18" s="328"/>
      <c r="O18" s="286"/>
      <c r="P18" s="289"/>
      <c r="Q18" s="293"/>
      <c r="R18" s="257"/>
    </row>
    <row r="19" spans="1:28" ht="15" customHeight="1" x14ac:dyDescent="0.25">
      <c r="A19" s="235">
        <v>4</v>
      </c>
      <c r="B19" s="238" t="str">
        <f>'Nasazení do skupin'!B8</f>
        <v>TJ Spartak MSEM Přerov "B"</v>
      </c>
      <c r="C19" s="273"/>
      <c r="D19" s="246"/>
      <c r="E19" s="276"/>
      <c r="F19" s="273"/>
      <c r="G19" s="246"/>
      <c r="H19" s="276"/>
      <c r="I19" s="318"/>
      <c r="J19" s="287"/>
      <c r="K19" s="287"/>
      <c r="L19" s="309">
        <v>2021</v>
      </c>
      <c r="M19" s="310"/>
      <c r="N19" s="311"/>
      <c r="O19" s="290"/>
      <c r="P19" s="290"/>
      <c r="Q19" s="279"/>
      <c r="R19" s="248"/>
    </row>
    <row r="20" spans="1:28" ht="15.75" customHeight="1" thickBot="1" x14ac:dyDescent="0.3">
      <c r="A20" s="236"/>
      <c r="B20" s="239"/>
      <c r="C20" s="274"/>
      <c r="D20" s="247"/>
      <c r="E20" s="277"/>
      <c r="F20" s="274"/>
      <c r="G20" s="247"/>
      <c r="H20" s="277"/>
      <c r="I20" s="274"/>
      <c r="J20" s="247"/>
      <c r="K20" s="247"/>
      <c r="L20" s="312"/>
      <c r="M20" s="313"/>
      <c r="N20" s="314"/>
      <c r="O20" s="291"/>
      <c r="P20" s="291"/>
      <c r="Q20" s="280"/>
      <c r="R20" s="249"/>
    </row>
    <row r="21" spans="1:28" ht="15" customHeight="1" x14ac:dyDescent="0.25">
      <c r="A21" s="236"/>
      <c r="B21" s="239"/>
      <c r="C21" s="244"/>
      <c r="D21" s="275"/>
      <c r="E21" s="278"/>
      <c r="F21" s="244"/>
      <c r="G21" s="275"/>
      <c r="H21" s="278"/>
      <c r="I21" s="244"/>
      <c r="J21" s="275"/>
      <c r="K21" s="275"/>
      <c r="L21" s="312"/>
      <c r="M21" s="313"/>
      <c r="N21" s="314"/>
      <c r="O21" s="329"/>
      <c r="P21" s="288"/>
      <c r="Q21" s="292"/>
      <c r="R21" s="256"/>
    </row>
    <row r="22" spans="1:28" ht="15.75" customHeight="1" thickBot="1" x14ac:dyDescent="0.3">
      <c r="A22" s="237"/>
      <c r="B22" s="240"/>
      <c r="C22" s="245"/>
      <c r="D22" s="281"/>
      <c r="E22" s="282"/>
      <c r="F22" s="245"/>
      <c r="G22" s="281"/>
      <c r="H22" s="282"/>
      <c r="I22" s="245"/>
      <c r="J22" s="281"/>
      <c r="K22" s="281"/>
      <c r="L22" s="315"/>
      <c r="M22" s="316"/>
      <c r="N22" s="317"/>
      <c r="O22" s="330"/>
      <c r="P22" s="289"/>
      <c r="Q22" s="293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1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1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9" spans="1:54" x14ac:dyDescent="0.25"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</row>
    <row r="40" spans="1:54" x14ac:dyDescent="0.25"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</row>
    <row r="41" spans="1:54" ht="20.25" x14ac:dyDescent="0.3">
      <c r="T41" s="332"/>
      <c r="U41" s="332"/>
      <c r="V41" s="332"/>
      <c r="W41" s="332"/>
      <c r="X41" s="332"/>
      <c r="Y41" s="332"/>
      <c r="Z41" s="332"/>
      <c r="AA41" s="331"/>
      <c r="AB41" s="331"/>
      <c r="AC41" s="331"/>
      <c r="AD41" s="331"/>
      <c r="AE41" s="331"/>
      <c r="AF41" s="331"/>
      <c r="AG41" s="3"/>
      <c r="AH41" s="3"/>
      <c r="AI41" s="332"/>
      <c r="AJ41" s="332"/>
      <c r="AK41" s="332"/>
      <c r="AL41" s="332"/>
      <c r="AM41" s="332"/>
      <c r="AN41" s="332"/>
      <c r="AO41" s="8"/>
      <c r="AP41" s="7"/>
      <c r="AQ41" s="7"/>
      <c r="AR41" s="7"/>
      <c r="AS41" s="7"/>
      <c r="AT41" s="7"/>
      <c r="AU41" s="332"/>
      <c r="AV41" s="332"/>
      <c r="AW41" s="332"/>
      <c r="AX41" s="332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"/>
      <c r="AL43" s="331"/>
      <c r="AM43" s="331"/>
      <c r="AN43" s="331"/>
      <c r="AO43" s="331"/>
      <c r="AP43" s="331"/>
      <c r="AQ43" s="331"/>
      <c r="AR43" s="331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</row>
    <row r="46" spans="1:54" ht="15.75" x14ac:dyDescent="0.25">
      <c r="T46" s="334"/>
      <c r="U46" s="334"/>
      <c r="V46" s="334"/>
      <c r="W46" s="334"/>
      <c r="X46" s="334"/>
      <c r="Y46" s="334"/>
      <c r="Z46" s="4"/>
      <c r="AA46" s="334"/>
      <c r="AB46" s="334"/>
      <c r="AC46" s="4"/>
      <c r="AD46" s="4"/>
      <c r="AE46" s="4"/>
      <c r="AF46" s="334"/>
      <c r="AG46" s="334"/>
      <c r="AH46" s="334"/>
      <c r="AI46" s="334"/>
      <c r="AJ46" s="334"/>
      <c r="AK46" s="334"/>
      <c r="AL46" s="4"/>
      <c r="AM46" s="4"/>
      <c r="AN46" s="4"/>
      <c r="AO46" s="4"/>
      <c r="AP46" s="4"/>
      <c r="AQ46" s="4"/>
      <c r="AR46" s="334"/>
      <c r="AS46" s="334"/>
      <c r="AT46" s="334"/>
      <c r="AU46" s="334"/>
      <c r="AV46" s="334"/>
      <c r="AW46" s="33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</row>
    <row r="54" spans="20:54" x14ac:dyDescent="0.25"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</row>
    <row r="58" spans="20:54" ht="23.25" x14ac:dyDescent="0.35"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</row>
    <row r="59" spans="20:54" ht="20.25" x14ac:dyDescent="0.3">
      <c r="T59" s="332"/>
      <c r="U59" s="332"/>
      <c r="V59" s="332"/>
      <c r="W59" s="332"/>
      <c r="X59" s="332"/>
      <c r="Y59" s="332"/>
      <c r="Z59" s="332"/>
      <c r="AA59" s="331"/>
      <c r="AB59" s="331"/>
      <c r="AC59" s="331"/>
      <c r="AD59" s="331"/>
      <c r="AE59" s="331"/>
      <c r="AF59" s="331"/>
      <c r="AG59" s="3"/>
      <c r="AH59" s="3"/>
      <c r="AI59" s="332"/>
      <c r="AJ59" s="332"/>
      <c r="AK59" s="332"/>
      <c r="AL59" s="332"/>
      <c r="AM59" s="332"/>
      <c r="AN59" s="332"/>
      <c r="AO59" s="8"/>
      <c r="AP59" s="7"/>
      <c r="AQ59" s="7"/>
      <c r="AR59" s="7"/>
      <c r="AS59" s="7"/>
      <c r="AT59" s="7"/>
      <c r="AU59" s="332"/>
      <c r="AV59" s="332"/>
      <c r="AW59" s="332"/>
      <c r="AX59" s="332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"/>
      <c r="AL61" s="331"/>
      <c r="AM61" s="331"/>
      <c r="AN61" s="331"/>
      <c r="AO61" s="331"/>
      <c r="AP61" s="331"/>
      <c r="AQ61" s="331"/>
      <c r="AR61" s="331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</row>
    <row r="64" spans="20:54" ht="15.75" x14ac:dyDescent="0.25">
      <c r="T64" s="334"/>
      <c r="U64" s="334"/>
      <c r="V64" s="334"/>
      <c r="W64" s="334"/>
      <c r="X64" s="334"/>
      <c r="Y64" s="334"/>
      <c r="Z64" s="4"/>
      <c r="AA64" s="334"/>
      <c r="AB64" s="334"/>
      <c r="AC64" s="4"/>
      <c r="AD64" s="4"/>
      <c r="AE64" s="4"/>
      <c r="AF64" s="334"/>
      <c r="AG64" s="334"/>
      <c r="AH64" s="334"/>
      <c r="AI64" s="334"/>
      <c r="AJ64" s="334"/>
      <c r="AK64" s="334"/>
      <c r="AL64" s="4"/>
      <c r="AM64" s="4"/>
      <c r="AN64" s="4"/>
      <c r="AO64" s="4"/>
      <c r="AP64" s="4"/>
      <c r="AQ64" s="4"/>
      <c r="AR64" s="334"/>
      <c r="AS64" s="334"/>
      <c r="AT64" s="334"/>
      <c r="AU64" s="334"/>
      <c r="AV64" s="334"/>
      <c r="AW64" s="33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</row>
    <row r="72" spans="20:54" x14ac:dyDescent="0.25"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</row>
    <row r="76" spans="20:54" ht="23.25" x14ac:dyDescent="0.35"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</row>
    <row r="78" spans="20:54" ht="23.25" x14ac:dyDescent="0.35"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</row>
    <row r="79" spans="20:54" ht="20.25" x14ac:dyDescent="0.3">
      <c r="T79" s="332"/>
      <c r="U79" s="332"/>
      <c r="V79" s="332"/>
      <c r="W79" s="332"/>
      <c r="X79" s="332"/>
      <c r="Y79" s="332"/>
      <c r="Z79" s="332"/>
      <c r="AA79" s="331"/>
      <c r="AB79" s="331"/>
      <c r="AC79" s="331"/>
      <c r="AD79" s="331"/>
      <c r="AE79" s="331"/>
      <c r="AF79" s="331"/>
      <c r="AG79" s="3"/>
      <c r="AH79" s="3"/>
      <c r="AI79" s="332"/>
      <c r="AJ79" s="332"/>
      <c r="AK79" s="332"/>
      <c r="AL79" s="332"/>
      <c r="AM79" s="332"/>
      <c r="AN79" s="332"/>
      <c r="AO79" s="8"/>
      <c r="AP79" s="7"/>
      <c r="AQ79" s="7"/>
      <c r="AR79" s="7"/>
      <c r="AS79" s="7"/>
      <c r="AT79" s="7"/>
      <c r="AU79" s="332"/>
      <c r="AV79" s="332"/>
      <c r="AW79" s="332"/>
      <c r="AX79" s="332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"/>
      <c r="AL81" s="331"/>
      <c r="AM81" s="331"/>
      <c r="AN81" s="331"/>
      <c r="AO81" s="331"/>
      <c r="AP81" s="331"/>
      <c r="AQ81" s="331"/>
      <c r="AR81" s="331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</row>
    <row r="84" spans="20:54" ht="15.75" x14ac:dyDescent="0.25">
      <c r="T84" s="334"/>
      <c r="U84" s="334"/>
      <c r="V84" s="334"/>
      <c r="W84" s="334"/>
      <c r="X84" s="334"/>
      <c r="Y84" s="334"/>
      <c r="Z84" s="4"/>
      <c r="AA84" s="334"/>
      <c r="AB84" s="334"/>
      <c r="AC84" s="4"/>
      <c r="AD84" s="4"/>
      <c r="AE84" s="4"/>
      <c r="AF84" s="334"/>
      <c r="AG84" s="334"/>
      <c r="AH84" s="334"/>
      <c r="AI84" s="334"/>
      <c r="AJ84" s="334"/>
      <c r="AK84" s="334"/>
      <c r="AL84" s="4"/>
      <c r="AM84" s="4"/>
      <c r="AN84" s="4"/>
      <c r="AO84" s="4"/>
      <c r="AP84" s="4"/>
      <c r="AQ84" s="4"/>
      <c r="AR84" s="334"/>
      <c r="AS84" s="334"/>
      <c r="AT84" s="334"/>
      <c r="AU84" s="334"/>
      <c r="AV84" s="334"/>
      <c r="AW84" s="334"/>
      <c r="AX84" s="4"/>
      <c r="AY84" s="4"/>
      <c r="AZ84" s="4"/>
      <c r="BA84" s="4"/>
      <c r="BB84" s="4"/>
    </row>
    <row r="91" spans="20:54" x14ac:dyDescent="0.25"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</row>
    <row r="92" spans="20:54" x14ac:dyDescent="0.25"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51181102362204722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topLeftCell="A7" zoomScaleNormal="100" workbookViewId="0">
      <selection activeCell="T28" sqref="T2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24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>
        <v>4</v>
      </c>
      <c r="M5" s="251"/>
      <c r="N5" s="252"/>
      <c r="O5" s="258" t="s">
        <v>5</v>
      </c>
      <c r="P5" s="259"/>
      <c r="Q5" s="260"/>
      <c r="R5" s="28" t="s">
        <v>6</v>
      </c>
    </row>
    <row r="6" spans="1:18" ht="15.75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skupin'!B5</f>
        <v>TJ Radomyšl "A"</v>
      </c>
      <c r="C7" s="298"/>
      <c r="D7" s="343"/>
      <c r="E7" s="344"/>
      <c r="F7" s="373">
        <f>O35</f>
        <v>2</v>
      </c>
      <c r="G7" s="373" t="s">
        <v>9</v>
      </c>
      <c r="H7" s="374">
        <f>Q35</f>
        <v>1</v>
      </c>
      <c r="I7" s="356">
        <f>Q29</f>
        <v>2</v>
      </c>
      <c r="J7" s="373" t="s">
        <v>9</v>
      </c>
      <c r="K7" s="374">
        <f>O29</f>
        <v>0</v>
      </c>
      <c r="L7" s="356">
        <f>O25</f>
        <v>2</v>
      </c>
      <c r="M7" s="373" t="s">
        <v>9</v>
      </c>
      <c r="N7" s="374">
        <f>Q25</f>
        <v>0</v>
      </c>
      <c r="O7" s="379">
        <f>F7+I7+L7</f>
        <v>6</v>
      </c>
      <c r="P7" s="358" t="s">
        <v>9</v>
      </c>
      <c r="Q7" s="360">
        <f>H7+K7+N7</f>
        <v>1</v>
      </c>
      <c r="R7" s="362">
        <v>6</v>
      </c>
    </row>
    <row r="8" spans="1:18" ht="15.75" customHeight="1" thickBot="1" x14ac:dyDescent="0.3">
      <c r="A8" s="354"/>
      <c r="B8" s="239"/>
      <c r="C8" s="345"/>
      <c r="D8" s="346"/>
      <c r="E8" s="347"/>
      <c r="F8" s="352"/>
      <c r="G8" s="352"/>
      <c r="H8" s="375"/>
      <c r="I8" s="357"/>
      <c r="J8" s="352"/>
      <c r="K8" s="375"/>
      <c r="L8" s="357"/>
      <c r="M8" s="352"/>
      <c r="N8" s="375"/>
      <c r="O8" s="380"/>
      <c r="P8" s="359"/>
      <c r="Q8" s="361"/>
      <c r="R8" s="363"/>
    </row>
    <row r="9" spans="1:18" ht="15" customHeight="1" x14ac:dyDescent="0.25">
      <c r="A9" s="354"/>
      <c r="B9" s="239"/>
      <c r="C9" s="345"/>
      <c r="D9" s="346"/>
      <c r="E9" s="347"/>
      <c r="F9" s="335">
        <f>O36</f>
        <v>26</v>
      </c>
      <c r="G9" s="335" t="s">
        <v>9</v>
      </c>
      <c r="H9" s="337">
        <f>Q36</f>
        <v>24</v>
      </c>
      <c r="I9" s="339">
        <f>Q30</f>
        <v>20</v>
      </c>
      <c r="J9" s="335" t="s">
        <v>9</v>
      </c>
      <c r="K9" s="337">
        <f>O30</f>
        <v>5</v>
      </c>
      <c r="L9" s="339">
        <f>O26</f>
        <v>20</v>
      </c>
      <c r="M9" s="335" t="s">
        <v>9</v>
      </c>
      <c r="N9" s="337">
        <f>Q26</f>
        <v>0</v>
      </c>
      <c r="O9" s="387">
        <f>F9+I9+L9</f>
        <v>66</v>
      </c>
      <c r="P9" s="364" t="s">
        <v>9</v>
      </c>
      <c r="Q9" s="366">
        <f>H9+K9+N9</f>
        <v>29</v>
      </c>
      <c r="R9" s="389">
        <v>1</v>
      </c>
    </row>
    <row r="10" spans="1:18" ht="15.75" customHeight="1" thickBot="1" x14ac:dyDescent="0.3">
      <c r="A10" s="355"/>
      <c r="B10" s="240"/>
      <c r="C10" s="348"/>
      <c r="D10" s="349"/>
      <c r="E10" s="350"/>
      <c r="F10" s="335"/>
      <c r="G10" s="335"/>
      <c r="H10" s="337"/>
      <c r="I10" s="340"/>
      <c r="J10" s="336"/>
      <c r="K10" s="338"/>
      <c r="L10" s="340"/>
      <c r="M10" s="336"/>
      <c r="N10" s="338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skupin'!B6</f>
        <v>MNK mobilprovás Modřice "A"</v>
      </c>
      <c r="C11" s="378">
        <f>H7</f>
        <v>1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0</v>
      </c>
      <c r="L11" s="356">
        <f>O31</f>
        <v>2</v>
      </c>
      <c r="M11" s="373" t="s">
        <v>9</v>
      </c>
      <c r="N11" s="374">
        <f>Q31</f>
        <v>0</v>
      </c>
      <c r="O11" s="379">
        <f>C11+I11+L11</f>
        <v>5</v>
      </c>
      <c r="P11" s="358" t="s">
        <v>9</v>
      </c>
      <c r="Q11" s="360">
        <f>E11+K11+N11</f>
        <v>2</v>
      </c>
      <c r="R11" s="362">
        <v>4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357"/>
      <c r="M12" s="352"/>
      <c r="N12" s="37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24</v>
      </c>
      <c r="D13" s="335" t="s">
        <v>9</v>
      </c>
      <c r="E13" s="335">
        <f>F9</f>
        <v>26</v>
      </c>
      <c r="F13" s="312"/>
      <c r="G13" s="313"/>
      <c r="H13" s="314"/>
      <c r="I13" s="335">
        <f>O28</f>
        <v>20</v>
      </c>
      <c r="J13" s="335" t="s">
        <v>9</v>
      </c>
      <c r="K13" s="337">
        <f>Q28</f>
        <v>11</v>
      </c>
      <c r="L13" s="339">
        <f>O32</f>
        <v>20</v>
      </c>
      <c r="M13" s="335" t="s">
        <v>9</v>
      </c>
      <c r="N13" s="337">
        <f>Q32</f>
        <v>0</v>
      </c>
      <c r="O13" s="387">
        <f>C13+I13+L13</f>
        <v>64</v>
      </c>
      <c r="P13" s="364" t="s">
        <v>9</v>
      </c>
      <c r="Q13" s="366">
        <f>E13+K13+N13</f>
        <v>37</v>
      </c>
      <c r="R13" s="376">
        <v>2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340"/>
      <c r="M14" s="336"/>
      <c r="N14" s="338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skupin'!B7</f>
        <v>TJ Sokol Řeporyje "B"</v>
      </c>
      <c r="C15" s="356">
        <f>K7</f>
        <v>0</v>
      </c>
      <c r="D15" s="373" t="s">
        <v>9</v>
      </c>
      <c r="E15" s="374">
        <f>I7</f>
        <v>2</v>
      </c>
      <c r="F15" s="378">
        <f>K11</f>
        <v>0</v>
      </c>
      <c r="G15" s="351" t="s">
        <v>9</v>
      </c>
      <c r="H15" s="351">
        <f>I11</f>
        <v>2</v>
      </c>
      <c r="I15" s="309">
        <v>2021</v>
      </c>
      <c r="J15" s="310"/>
      <c r="K15" s="311"/>
      <c r="L15" s="381">
        <f>Q33</f>
        <v>2</v>
      </c>
      <c r="M15" s="381" t="s">
        <v>9</v>
      </c>
      <c r="N15" s="383">
        <f>O33</f>
        <v>0</v>
      </c>
      <c r="O15" s="379">
        <f>C15+F15+L15</f>
        <v>2</v>
      </c>
      <c r="P15" s="358" t="s">
        <v>9</v>
      </c>
      <c r="Q15" s="360">
        <f>E15+H15+N15</f>
        <v>4</v>
      </c>
      <c r="R15" s="362">
        <v>2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52"/>
      <c r="I16" s="312"/>
      <c r="J16" s="313"/>
      <c r="K16" s="314"/>
      <c r="L16" s="382"/>
      <c r="M16" s="382"/>
      <c r="N16" s="384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K9</f>
        <v>5</v>
      </c>
      <c r="D17" s="335" t="s">
        <v>9</v>
      </c>
      <c r="E17" s="337">
        <f>I9</f>
        <v>20</v>
      </c>
      <c r="F17" s="339">
        <f>K13</f>
        <v>11</v>
      </c>
      <c r="G17" s="335" t="s">
        <v>9</v>
      </c>
      <c r="H17" s="335">
        <f>I13</f>
        <v>20</v>
      </c>
      <c r="I17" s="312"/>
      <c r="J17" s="313"/>
      <c r="K17" s="314"/>
      <c r="L17" s="385">
        <f>Q34</f>
        <v>20</v>
      </c>
      <c r="M17" s="385" t="s">
        <v>9</v>
      </c>
      <c r="N17" s="395">
        <f>O34</f>
        <v>0</v>
      </c>
      <c r="O17" s="387">
        <f>C17+F17+L17</f>
        <v>36</v>
      </c>
      <c r="P17" s="364" t="s">
        <v>9</v>
      </c>
      <c r="Q17" s="366">
        <f>E17+H17+N17</f>
        <v>40</v>
      </c>
      <c r="R17" s="376">
        <v>3</v>
      </c>
    </row>
    <row r="18" spans="1:19" ht="15.75" customHeight="1" thickBot="1" x14ac:dyDescent="0.3">
      <c r="A18" s="355"/>
      <c r="B18" s="240"/>
      <c r="C18" s="340"/>
      <c r="D18" s="336"/>
      <c r="E18" s="338"/>
      <c r="F18" s="340"/>
      <c r="G18" s="336"/>
      <c r="H18" s="336"/>
      <c r="I18" s="315"/>
      <c r="J18" s="316"/>
      <c r="K18" s="317"/>
      <c r="L18" s="386"/>
      <c r="M18" s="386"/>
      <c r="N18" s="396"/>
      <c r="O18" s="388"/>
      <c r="P18" s="365"/>
      <c r="Q18" s="367"/>
      <c r="R18" s="377"/>
    </row>
    <row r="19" spans="1:19" ht="15" customHeight="1" x14ac:dyDescent="0.25">
      <c r="A19" s="353">
        <v>4</v>
      </c>
      <c r="B19" s="238" t="str">
        <f>'Nasazení do skupin'!B8</f>
        <v>TJ Spartak MSEM Přerov "B"</v>
      </c>
      <c r="C19" s="356">
        <f>N7</f>
        <v>0</v>
      </c>
      <c r="D19" s="373" t="s">
        <v>9</v>
      </c>
      <c r="E19" s="374">
        <f>L7</f>
        <v>2</v>
      </c>
      <c r="F19" s="356">
        <f>N11</f>
        <v>0</v>
      </c>
      <c r="G19" s="373" t="s">
        <v>9</v>
      </c>
      <c r="H19" s="374">
        <f>L11</f>
        <v>2</v>
      </c>
      <c r="I19" s="378">
        <f>N15</f>
        <v>0</v>
      </c>
      <c r="J19" s="351" t="s">
        <v>9</v>
      </c>
      <c r="K19" s="351">
        <f>L15</f>
        <v>2</v>
      </c>
      <c r="L19" s="298"/>
      <c r="M19" s="343"/>
      <c r="N19" s="344"/>
      <c r="O19" s="358">
        <f>C19+F19+I19</f>
        <v>0</v>
      </c>
      <c r="P19" s="358" t="s">
        <v>9</v>
      </c>
      <c r="Q19" s="360">
        <f>E19+H19+K19</f>
        <v>6</v>
      </c>
      <c r="R19" s="362">
        <v>0</v>
      </c>
    </row>
    <row r="20" spans="1:19" ht="15.75" customHeight="1" thickBot="1" x14ac:dyDescent="0.3">
      <c r="A20" s="354"/>
      <c r="B20" s="239"/>
      <c r="C20" s="357"/>
      <c r="D20" s="352"/>
      <c r="E20" s="375"/>
      <c r="F20" s="357"/>
      <c r="G20" s="352"/>
      <c r="H20" s="375"/>
      <c r="I20" s="357"/>
      <c r="J20" s="352"/>
      <c r="K20" s="352"/>
      <c r="L20" s="345"/>
      <c r="M20" s="346"/>
      <c r="N20" s="347"/>
      <c r="O20" s="359"/>
      <c r="P20" s="359"/>
      <c r="Q20" s="361"/>
      <c r="R20" s="363"/>
    </row>
    <row r="21" spans="1:19" ht="15" customHeight="1" x14ac:dyDescent="0.25">
      <c r="A21" s="354"/>
      <c r="B21" s="239"/>
      <c r="C21" s="339">
        <f>N9</f>
        <v>0</v>
      </c>
      <c r="D21" s="335" t="s">
        <v>9</v>
      </c>
      <c r="E21" s="337">
        <f>L9</f>
        <v>20</v>
      </c>
      <c r="F21" s="339">
        <f>N13</f>
        <v>0</v>
      </c>
      <c r="G21" s="335" t="s">
        <v>9</v>
      </c>
      <c r="H21" s="337">
        <f>L13</f>
        <v>20</v>
      </c>
      <c r="I21" s="339">
        <f>N17</f>
        <v>0</v>
      </c>
      <c r="J21" s="335" t="s">
        <v>9</v>
      </c>
      <c r="K21" s="335">
        <f>L17</f>
        <v>20</v>
      </c>
      <c r="L21" s="345"/>
      <c r="M21" s="346"/>
      <c r="N21" s="347"/>
      <c r="O21" s="370">
        <f>C21+F21+I21</f>
        <v>0</v>
      </c>
      <c r="P21" s="364" t="s">
        <v>9</v>
      </c>
      <c r="Q21" s="366">
        <f>E21+H21+K21</f>
        <v>60</v>
      </c>
      <c r="R21" s="368" t="s">
        <v>282</v>
      </c>
    </row>
    <row r="22" spans="1:19" ht="15.75" customHeight="1" thickBot="1" x14ac:dyDescent="0.3">
      <c r="A22" s="355"/>
      <c r="B22" s="240"/>
      <c r="C22" s="340"/>
      <c r="D22" s="336"/>
      <c r="E22" s="338"/>
      <c r="F22" s="340"/>
      <c r="G22" s="336"/>
      <c r="H22" s="338"/>
      <c r="I22" s="340"/>
      <c r="J22" s="336"/>
      <c r="K22" s="336"/>
      <c r="L22" s="348"/>
      <c r="M22" s="349"/>
      <c r="N22" s="350"/>
      <c r="O22" s="371"/>
      <c r="P22" s="365"/>
      <c r="Q22" s="367"/>
      <c r="R22" s="369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B7</f>
        <v>TJ Radomyšl "A"</v>
      </c>
      <c r="C25" s="342"/>
      <c r="D25" s="342" t="s">
        <v>9</v>
      </c>
      <c r="E25" s="342" t="str">
        <f>B19</f>
        <v>TJ Spartak MSEM Přerov "B"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2</v>
      </c>
      <c r="P25" s="27" t="s">
        <v>9</v>
      </c>
      <c r="Q25" s="27">
        <v>0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20</v>
      </c>
      <c r="P26" s="27" t="s">
        <v>9</v>
      </c>
      <c r="Q26" s="13">
        <v>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MNK mobilprovás Modřice "A"</v>
      </c>
      <c r="C27" s="342"/>
      <c r="D27" s="342" t="s">
        <v>9</v>
      </c>
      <c r="E27" s="342" t="str">
        <f>B15</f>
        <v>TJ Sokol Řeporyje "B"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0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20</v>
      </c>
      <c r="P28" s="27" t="s">
        <v>9</v>
      </c>
      <c r="Q28" s="13">
        <v>11</v>
      </c>
      <c r="R28" s="9" t="s">
        <v>26</v>
      </c>
    </row>
    <row r="29" spans="1:19" ht="15" customHeight="1" x14ac:dyDescent="0.25">
      <c r="A29" s="341">
        <v>3</v>
      </c>
      <c r="B29" s="342" t="str">
        <f>B15</f>
        <v>TJ Sokol Řeporyje "B"</v>
      </c>
      <c r="C29" s="342"/>
      <c r="D29" s="342" t="s">
        <v>9</v>
      </c>
      <c r="E29" s="342" t="str">
        <f>B7</f>
        <v>TJ Radomyšl "A"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0</v>
      </c>
      <c r="P29" s="27" t="s">
        <v>9</v>
      </c>
      <c r="Q29" s="27">
        <v>2</v>
      </c>
      <c r="R29" s="9" t="s">
        <v>27</v>
      </c>
    </row>
    <row r="30" spans="1:19" ht="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5</v>
      </c>
      <c r="P30" s="27" t="s">
        <v>9</v>
      </c>
      <c r="Q30" s="13">
        <v>20</v>
      </c>
      <c r="R30" s="9" t="s">
        <v>26</v>
      </c>
    </row>
    <row r="31" spans="1:19" ht="15" customHeight="1" x14ac:dyDescent="0.25">
      <c r="A31" s="341">
        <v>4</v>
      </c>
      <c r="B31" s="342" t="str">
        <f>B11</f>
        <v>MNK mobilprovás Modřice "A"</v>
      </c>
      <c r="C31" s="342"/>
      <c r="D31" s="342" t="s">
        <v>9</v>
      </c>
      <c r="E31" s="342" t="str">
        <f>B19</f>
        <v>TJ Spartak MSEM Přerov "B"</v>
      </c>
      <c r="F31" s="342"/>
      <c r="G31" s="342"/>
      <c r="H31" s="342"/>
      <c r="I31" s="342"/>
      <c r="J31" s="342"/>
      <c r="K31" s="342"/>
      <c r="L31" s="342"/>
      <c r="M31" s="342"/>
      <c r="N31" s="342"/>
      <c r="O31" s="26">
        <v>2</v>
      </c>
      <c r="P31" s="27" t="s">
        <v>9</v>
      </c>
      <c r="Q31" s="27">
        <v>0</v>
      </c>
      <c r="R31" s="9" t="s">
        <v>27</v>
      </c>
    </row>
    <row r="32" spans="1:19" ht="15" customHeight="1" x14ac:dyDescent="0.25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25">
        <v>20</v>
      </c>
      <c r="P32" s="27" t="s">
        <v>9</v>
      </c>
      <c r="Q32" s="13">
        <v>0</v>
      </c>
      <c r="R32" s="9" t="s">
        <v>26</v>
      </c>
    </row>
    <row r="33" spans="1:18" ht="15" customHeight="1" x14ac:dyDescent="0.25">
      <c r="A33" s="341">
        <v>5</v>
      </c>
      <c r="B33" s="342" t="str">
        <f>B19</f>
        <v>TJ Spartak MSEM Přerov "B"</v>
      </c>
      <c r="C33" s="342"/>
      <c r="D33" s="342" t="s">
        <v>9</v>
      </c>
      <c r="E33" s="342" t="str">
        <f>B15</f>
        <v>TJ Sokol Řeporyje "B"</v>
      </c>
      <c r="F33" s="342"/>
      <c r="G33" s="342"/>
      <c r="H33" s="342"/>
      <c r="I33" s="342"/>
      <c r="J33" s="342"/>
      <c r="K33" s="342"/>
      <c r="L33" s="342"/>
      <c r="M33" s="342"/>
      <c r="N33" s="342"/>
      <c r="O33" s="26">
        <v>0</v>
      </c>
      <c r="P33" s="27" t="s">
        <v>9</v>
      </c>
      <c r="Q33" s="27">
        <v>2</v>
      </c>
      <c r="R33" s="9" t="s">
        <v>27</v>
      </c>
    </row>
    <row r="34" spans="1:18" ht="15" customHeight="1" x14ac:dyDescent="0.2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25">
        <v>0</v>
      </c>
      <c r="P34" s="27" t="s">
        <v>9</v>
      </c>
      <c r="Q34" s="13">
        <v>20</v>
      </c>
      <c r="R34" s="9" t="s">
        <v>26</v>
      </c>
    </row>
    <row r="35" spans="1:18" ht="15" customHeight="1" x14ac:dyDescent="0.25">
      <c r="A35" s="341">
        <v>6</v>
      </c>
      <c r="B35" s="342" t="str">
        <f>B7</f>
        <v>TJ Radomyšl "A"</v>
      </c>
      <c r="C35" s="342"/>
      <c r="D35" s="342" t="s">
        <v>9</v>
      </c>
      <c r="E35" s="342" t="str">
        <f>B11</f>
        <v>MNK mobilprovás Modřice "A"</v>
      </c>
      <c r="F35" s="342"/>
      <c r="G35" s="342"/>
      <c r="H35" s="342"/>
      <c r="I35" s="342"/>
      <c r="J35" s="342"/>
      <c r="K35" s="342"/>
      <c r="L35" s="342"/>
      <c r="M35" s="342"/>
      <c r="N35" s="342"/>
      <c r="O35" s="26">
        <v>2</v>
      </c>
      <c r="P35" s="27" t="s">
        <v>9</v>
      </c>
      <c r="Q35" s="27">
        <v>1</v>
      </c>
      <c r="R35" s="9" t="s">
        <v>27</v>
      </c>
    </row>
    <row r="36" spans="1:18" ht="15" customHeight="1" x14ac:dyDescent="0.25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25">
        <v>26</v>
      </c>
      <c r="P36" s="27" t="s">
        <v>9</v>
      </c>
      <c r="Q36" s="13">
        <v>24</v>
      </c>
      <c r="R36" s="9" t="s">
        <v>26</v>
      </c>
    </row>
    <row r="37" spans="1:18" x14ac:dyDescent="0.25">
      <c r="P37" s="326"/>
      <c r="Q37" s="326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F11" sqref="F11:H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10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1" t="s">
        <v>8</v>
      </c>
    </row>
    <row r="7" spans="1:26" ht="15" customHeight="1" x14ac:dyDescent="0.25">
      <c r="A7" s="235">
        <v>1</v>
      </c>
      <c r="B7" s="238" t="str">
        <f>'Nasazení do skupin'!B9</f>
        <v>SK Šacung Benešov 1947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skupin'!B10</f>
        <v>Areál Club Zruč-Senec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skupin'!B11</f>
        <v>MNK mobilprovás Modřice "E"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2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31"/>
      <c r="AB38" s="331"/>
      <c r="AC38" s="331"/>
      <c r="AD38" s="331"/>
      <c r="AE38" s="331"/>
      <c r="AF38" s="331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"/>
      <c r="AL40" s="331"/>
      <c r="AM40" s="331"/>
      <c r="AN40" s="331"/>
      <c r="AO40" s="331"/>
      <c r="AP40" s="331"/>
      <c r="AQ40" s="331"/>
      <c r="AR40" s="331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3" spans="1:54" ht="15.75" x14ac:dyDescent="0.25">
      <c r="T43" s="334"/>
      <c r="U43" s="334"/>
      <c r="V43" s="334"/>
      <c r="W43" s="334"/>
      <c r="X43" s="334"/>
      <c r="Y43" s="334"/>
      <c r="Z43" s="4"/>
      <c r="AA43" s="334"/>
      <c r="AB43" s="334"/>
      <c r="AC43" s="4"/>
      <c r="AD43" s="4"/>
      <c r="AE43" s="4"/>
      <c r="AF43" s="334"/>
      <c r="AG43" s="334"/>
      <c r="AH43" s="334"/>
      <c r="AI43" s="334"/>
      <c r="AJ43" s="334"/>
      <c r="AK43" s="334"/>
      <c r="AL43" s="4"/>
      <c r="AM43" s="4"/>
      <c r="AN43" s="4"/>
      <c r="AO43" s="4"/>
      <c r="AP43" s="4"/>
      <c r="AQ43" s="4"/>
      <c r="AR43" s="334"/>
      <c r="AS43" s="334"/>
      <c r="AT43" s="334"/>
      <c r="AU43" s="334"/>
      <c r="AV43" s="334"/>
      <c r="AW43" s="33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ht="15" customHeight="1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ht="15" customHeight="1" x14ac:dyDescent="0.25"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</row>
    <row r="54" spans="20:54" ht="15" customHeight="1" x14ac:dyDescent="0.25"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31"/>
      <c r="AB55" s="331"/>
      <c r="AC55" s="331"/>
      <c r="AD55" s="331"/>
      <c r="AE55" s="331"/>
      <c r="AF55" s="331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"/>
      <c r="AL57" s="331"/>
      <c r="AM57" s="331"/>
      <c r="AN57" s="331"/>
      <c r="AO57" s="331"/>
      <c r="AP57" s="331"/>
      <c r="AQ57" s="331"/>
      <c r="AR57" s="331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</row>
    <row r="60" spans="20:54" ht="15.75" x14ac:dyDescent="0.25">
      <c r="T60" s="334"/>
      <c r="U60" s="334"/>
      <c r="V60" s="334"/>
      <c r="W60" s="334"/>
      <c r="X60" s="334"/>
      <c r="Y60" s="334"/>
      <c r="Z60" s="4"/>
      <c r="AA60" s="334"/>
      <c r="AB60" s="334"/>
      <c r="AC60" s="4"/>
      <c r="AD60" s="4"/>
      <c r="AE60" s="4"/>
      <c r="AF60" s="334"/>
      <c r="AG60" s="334"/>
      <c r="AH60" s="334"/>
      <c r="AI60" s="334"/>
      <c r="AJ60" s="334"/>
      <c r="AK60" s="334"/>
      <c r="AL60" s="4"/>
      <c r="AM60" s="4"/>
      <c r="AN60" s="4"/>
      <c r="AO60" s="4"/>
      <c r="AP60" s="4"/>
      <c r="AQ60" s="4"/>
      <c r="AR60" s="334"/>
      <c r="AS60" s="334"/>
      <c r="AT60" s="334"/>
      <c r="AU60" s="334"/>
      <c r="AV60" s="334"/>
      <c r="AW60" s="33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ht="15" customHeight="1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31"/>
      <c r="AB73" s="331"/>
      <c r="AC73" s="331"/>
      <c r="AD73" s="331"/>
      <c r="AE73" s="331"/>
      <c r="AF73" s="331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"/>
      <c r="AL75" s="331"/>
      <c r="AM75" s="331"/>
      <c r="AN75" s="331"/>
      <c r="AO75" s="331"/>
      <c r="AP75" s="331"/>
      <c r="AQ75" s="331"/>
      <c r="AR75" s="331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</row>
    <row r="78" spans="20:54" ht="15.75" x14ac:dyDescent="0.25">
      <c r="T78" s="334"/>
      <c r="U78" s="334"/>
      <c r="V78" s="334"/>
      <c r="W78" s="334"/>
      <c r="X78" s="334"/>
      <c r="Y78" s="334"/>
      <c r="Z78" s="4"/>
      <c r="AA78" s="334"/>
      <c r="AB78" s="334"/>
      <c r="AC78" s="4"/>
      <c r="AD78" s="4"/>
      <c r="AE78" s="4"/>
      <c r="AF78" s="334"/>
      <c r="AG78" s="334"/>
      <c r="AH78" s="334"/>
      <c r="AI78" s="334"/>
      <c r="AJ78" s="334"/>
      <c r="AK78" s="334"/>
      <c r="AL78" s="4"/>
      <c r="AM78" s="4"/>
      <c r="AN78" s="4"/>
      <c r="AO78" s="4"/>
      <c r="AP78" s="4"/>
      <c r="AQ78" s="4"/>
      <c r="AR78" s="334"/>
      <c r="AS78" s="334"/>
      <c r="AT78" s="334"/>
      <c r="AU78" s="334"/>
      <c r="AV78" s="334"/>
      <c r="AW78" s="33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ht="15" customHeight="1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31"/>
      <c r="AB91" s="331"/>
      <c r="AC91" s="331"/>
      <c r="AD91" s="331"/>
      <c r="AE91" s="331"/>
      <c r="AF91" s="331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"/>
      <c r="AL93" s="331"/>
      <c r="AM93" s="331"/>
      <c r="AN93" s="331"/>
      <c r="AO93" s="331"/>
      <c r="AP93" s="331"/>
      <c r="AQ93" s="331"/>
      <c r="AR93" s="331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</row>
    <row r="96" spans="20:54" ht="15.75" x14ac:dyDescent="0.25">
      <c r="T96" s="334"/>
      <c r="U96" s="334"/>
      <c r="V96" s="334"/>
      <c r="W96" s="334"/>
      <c r="X96" s="334"/>
      <c r="Y96" s="334"/>
      <c r="Z96" s="4"/>
      <c r="AA96" s="334"/>
      <c r="AB96" s="334"/>
      <c r="AC96" s="4"/>
      <c r="AD96" s="4"/>
      <c r="AE96" s="4"/>
      <c r="AF96" s="334"/>
      <c r="AG96" s="334"/>
      <c r="AH96" s="334"/>
      <c r="AI96" s="334"/>
      <c r="AJ96" s="334"/>
      <c r="AK96" s="334"/>
      <c r="AL96" s="4"/>
      <c r="AM96" s="4"/>
      <c r="AN96" s="4"/>
      <c r="AO96" s="4"/>
      <c r="AP96" s="4"/>
      <c r="AQ96" s="5"/>
      <c r="AR96" s="334"/>
      <c r="AS96" s="334"/>
      <c r="AT96" s="334"/>
      <c r="AU96" s="334"/>
      <c r="AV96" s="334"/>
      <c r="AW96" s="33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2" t="s">
        <v>22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ht="15" customHeight="1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5" t="s">
        <v>11</v>
      </c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</row>
    <row r="108" spans="20:54" ht="20.25" x14ac:dyDescent="0.3">
      <c r="T108" s="332" t="s">
        <v>12</v>
      </c>
      <c r="U108" s="332"/>
      <c r="V108" s="332"/>
      <c r="W108" s="332"/>
      <c r="X108" s="332"/>
      <c r="Y108" s="332"/>
      <c r="Z108" s="332"/>
      <c r="AA108" s="331" t="str">
        <f>C4</f>
        <v>Karlovy Vary 12.6.2021</v>
      </c>
      <c r="AB108" s="331"/>
      <c r="AC108" s="331"/>
      <c r="AD108" s="331"/>
      <c r="AE108" s="331"/>
      <c r="AF108" s="331"/>
      <c r="AG108" s="3"/>
      <c r="AH108" s="3"/>
      <c r="AI108" s="332" t="s">
        <v>13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14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3" t="e">
        <f>#REF!</f>
        <v>#REF!</v>
      </c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3" t="e">
        <f>#REF!</f>
        <v>#REF!</v>
      </c>
      <c r="AT110" s="333"/>
      <c r="AU110" s="333"/>
      <c r="AV110" s="333"/>
      <c r="AW110" s="333"/>
      <c r="AX110" s="333"/>
      <c r="AY110" s="333"/>
      <c r="AZ110" s="333"/>
      <c r="BA110" s="333"/>
      <c r="BB110" s="333"/>
    </row>
    <row r="113" spans="20:54" ht="15.75" x14ac:dyDescent="0.25">
      <c r="T113" s="334" t="s">
        <v>17</v>
      </c>
      <c r="U113" s="334"/>
      <c r="V113" s="334"/>
      <c r="W113" s="334"/>
      <c r="X113" s="334"/>
      <c r="Y113" s="334"/>
      <c r="Z113" s="4"/>
      <c r="AA113" s="334"/>
      <c r="AB113" s="334"/>
      <c r="AC113" s="4"/>
      <c r="AD113" s="4"/>
      <c r="AE113" s="4"/>
      <c r="AF113" s="334" t="s">
        <v>18</v>
      </c>
      <c r="AG113" s="334"/>
      <c r="AH113" s="334"/>
      <c r="AI113" s="334"/>
      <c r="AJ113" s="334"/>
      <c r="AK113" s="334"/>
      <c r="AL113" s="4"/>
      <c r="AM113" s="4"/>
      <c r="AN113" s="4"/>
      <c r="AO113" s="4"/>
      <c r="AP113" s="4"/>
      <c r="AQ113" s="4"/>
      <c r="AR113" s="334" t="s">
        <v>19</v>
      </c>
      <c r="AS113" s="334"/>
      <c r="AT113" s="334"/>
      <c r="AU113" s="334"/>
      <c r="AV113" s="334"/>
      <c r="AW113" s="33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2" t="s">
        <v>22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ht="15" customHeight="1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5" t="s">
        <v>11</v>
      </c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</row>
    <row r="127" spans="20:54" ht="20.25" x14ac:dyDescent="0.3">
      <c r="T127" s="332" t="s">
        <v>12</v>
      </c>
      <c r="U127" s="332"/>
      <c r="V127" s="332"/>
      <c r="W127" s="332"/>
      <c r="X127" s="332"/>
      <c r="Y127" s="332"/>
      <c r="Z127" s="332"/>
      <c r="AA127" s="331" t="str">
        <f>C4</f>
        <v>Karlovy Vary 12.6.2021</v>
      </c>
      <c r="AB127" s="331"/>
      <c r="AC127" s="331"/>
      <c r="AD127" s="331"/>
      <c r="AE127" s="331"/>
      <c r="AF127" s="331"/>
      <c r="AG127" s="3"/>
      <c r="AH127" s="3"/>
      <c r="AI127" s="332" t="s">
        <v>13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14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3" t="e">
        <f>#REF!</f>
        <v>#REF!</v>
      </c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3" t="e">
        <f>#REF!</f>
        <v>#REF!</v>
      </c>
      <c r="AT129" s="333"/>
      <c r="AU129" s="333"/>
      <c r="AV129" s="333"/>
      <c r="AW129" s="333"/>
      <c r="AX129" s="333"/>
      <c r="AY129" s="333"/>
      <c r="AZ129" s="333"/>
      <c r="BA129" s="333"/>
      <c r="BB129" s="333"/>
    </row>
    <row r="132" spans="20:54" ht="15.75" x14ac:dyDescent="0.25">
      <c r="T132" s="334" t="s">
        <v>17</v>
      </c>
      <c r="U132" s="334"/>
      <c r="V132" s="334"/>
      <c r="W132" s="334"/>
      <c r="X132" s="334"/>
      <c r="Y132" s="334"/>
      <c r="Z132" s="4"/>
      <c r="AA132" s="334"/>
      <c r="AB132" s="334"/>
      <c r="AC132" s="4"/>
      <c r="AD132" s="4"/>
      <c r="AE132" s="4"/>
      <c r="AF132" s="334" t="s">
        <v>18</v>
      </c>
      <c r="AG132" s="334"/>
      <c r="AH132" s="334"/>
      <c r="AI132" s="334"/>
      <c r="AJ132" s="334"/>
      <c r="AK132" s="334"/>
      <c r="AL132" s="4"/>
      <c r="AM132" s="4"/>
      <c r="AN132" s="4"/>
      <c r="AO132" s="4"/>
      <c r="AP132" s="4"/>
      <c r="AQ132" s="4"/>
      <c r="AR132" s="334" t="s">
        <v>19</v>
      </c>
      <c r="AS132" s="334"/>
      <c r="AT132" s="334"/>
      <c r="AU132" s="334"/>
      <c r="AV132" s="334"/>
      <c r="AW132" s="33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2" t="s">
        <v>22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ht="15" customHeight="1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34"/>
  <sheetViews>
    <sheetView showGridLines="0" topLeftCell="A4" zoomScaleNormal="100" workbookViewId="0">
      <selection activeCell="X21" sqref="X21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10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137" t="s">
        <v>6</v>
      </c>
    </row>
    <row r="6" spans="1:18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skupin'!B9</f>
        <v>SK Šacung Benešov 1947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11</v>
      </c>
      <c r="I9" s="339">
        <f>E17</f>
        <v>20</v>
      </c>
      <c r="J9" s="335" t="s">
        <v>9</v>
      </c>
      <c r="K9" s="337">
        <f>C17</f>
        <v>11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22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skupin'!B10</f>
        <v>Areál Club Zruč-Senec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0</v>
      </c>
      <c r="J11" s="373" t="s">
        <v>9</v>
      </c>
      <c r="K11" s="374">
        <f>Q27</f>
        <v>2</v>
      </c>
      <c r="L11" s="442"/>
      <c r="M11" s="443"/>
      <c r="N11" s="444"/>
      <c r="O11" s="379">
        <f>C11+I11+L11</f>
        <v>0</v>
      </c>
      <c r="P11" s="358" t="s">
        <v>9</v>
      </c>
      <c r="Q11" s="360">
        <f>E11+K11+N11</f>
        <v>4</v>
      </c>
      <c r="R11" s="362">
        <v>0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11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17</v>
      </c>
      <c r="J13" s="335" t="s">
        <v>9</v>
      </c>
      <c r="K13" s="337">
        <f>Q28</f>
        <v>20</v>
      </c>
      <c r="L13" s="438"/>
      <c r="M13" s="440"/>
      <c r="N13" s="450"/>
      <c r="O13" s="387">
        <f>C13+I13+L13</f>
        <v>28</v>
      </c>
      <c r="P13" s="364" t="s">
        <v>9</v>
      </c>
      <c r="Q13" s="366">
        <f>E13+K13+N13</f>
        <v>40</v>
      </c>
      <c r="R13" s="376">
        <v>3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skupin'!B11</f>
        <v>MNK mobilprovás Modřice "E"</v>
      </c>
      <c r="C15" s="356">
        <f>O25</f>
        <v>0</v>
      </c>
      <c r="D15" s="373" t="s">
        <v>9</v>
      </c>
      <c r="E15" s="374">
        <f>Q25</f>
        <v>2</v>
      </c>
      <c r="F15" s="356">
        <f>K11</f>
        <v>2</v>
      </c>
      <c r="G15" s="373" t="s">
        <v>9</v>
      </c>
      <c r="H15" s="374">
        <f>I11</f>
        <v>0</v>
      </c>
      <c r="I15" s="425"/>
      <c r="J15" s="426"/>
      <c r="K15" s="427"/>
      <c r="L15" s="454"/>
      <c r="M15" s="454"/>
      <c r="N15" s="456"/>
      <c r="O15" s="379">
        <f>C15+F15+L15</f>
        <v>2</v>
      </c>
      <c r="P15" s="358" t="s">
        <v>9</v>
      </c>
      <c r="Q15" s="360">
        <f>E15+H15+N15</f>
        <v>2</v>
      </c>
      <c r="R15" s="362">
        <v>2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11</v>
      </c>
      <c r="D17" s="335" t="s">
        <v>9</v>
      </c>
      <c r="E17" s="335">
        <f>Q26</f>
        <v>20</v>
      </c>
      <c r="F17" s="339">
        <f>K13</f>
        <v>20</v>
      </c>
      <c r="G17" s="335" t="s">
        <v>9</v>
      </c>
      <c r="H17" s="335">
        <f>I13</f>
        <v>17</v>
      </c>
      <c r="I17" s="428"/>
      <c r="J17" s="429"/>
      <c r="K17" s="430"/>
      <c r="L17" s="458"/>
      <c r="M17" s="458"/>
      <c r="N17" s="460"/>
      <c r="O17" s="387">
        <f>C17+F17+L17</f>
        <v>31</v>
      </c>
      <c r="P17" s="364" t="s">
        <v>9</v>
      </c>
      <c r="Q17" s="366">
        <f>E17+H17+N17</f>
        <v>37</v>
      </c>
      <c r="R17" s="376">
        <v>2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MNK mobilprovás Modřice "E"</v>
      </c>
      <c r="C25" s="342"/>
      <c r="D25" s="342" t="s">
        <v>9</v>
      </c>
      <c r="E25" s="342" t="str">
        <f>B7</f>
        <v>SK Šacung Benešov 1947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11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Areál Club Zruč-Senec</v>
      </c>
      <c r="C27" s="342"/>
      <c r="D27" s="342" t="s">
        <v>9</v>
      </c>
      <c r="E27" s="342" t="str">
        <f>B15</f>
        <v>MNK mobilprovás Modřice "E"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0</v>
      </c>
      <c r="P27" s="27" t="s">
        <v>9</v>
      </c>
      <c r="Q27" s="27">
        <v>2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17</v>
      </c>
      <c r="P28" s="27" t="s">
        <v>9</v>
      </c>
      <c r="Q28" s="13">
        <v>20</v>
      </c>
      <c r="R28" s="9" t="s">
        <v>26</v>
      </c>
    </row>
    <row r="29" spans="1:19" ht="13.15" customHeight="1" x14ac:dyDescent="0.25">
      <c r="A29" s="341">
        <v>3</v>
      </c>
      <c r="B29" s="342" t="str">
        <f>B7</f>
        <v>SK Šacung Benešov 1947</v>
      </c>
      <c r="C29" s="342"/>
      <c r="D29" s="342" t="s">
        <v>9</v>
      </c>
      <c r="E29" s="342" t="str">
        <f>B11</f>
        <v>Areál Club Zruč-Senec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3.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11</v>
      </c>
      <c r="R30" s="9" t="s">
        <v>26</v>
      </c>
    </row>
    <row r="31" spans="1:19" x14ac:dyDescent="0.25">
      <c r="P31" s="326"/>
      <c r="Q31" s="326"/>
      <c r="R31" s="13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31496062992125984" right="0.51181102362204722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140"/>
  <sheetViews>
    <sheetView showGridLines="0" zoomScaleNormal="100" workbookViewId="0">
      <selection activeCell="V12" sqref="V12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26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26" ht="32.25" customHeight="1" thickBot="1" x14ac:dyDescent="0.3">
      <c r="A4" s="229" t="s">
        <v>25</v>
      </c>
      <c r="B4" s="230"/>
      <c r="C4" s="241" t="str">
        <f>'Nasazení do skupin'!B3</f>
        <v>Karlovy Vary 12.6.2021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</row>
    <row r="5" spans="1:26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26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29" t="s">
        <v>8</v>
      </c>
    </row>
    <row r="7" spans="1:26" ht="15" customHeight="1" x14ac:dyDescent="0.25">
      <c r="A7" s="235">
        <v>1</v>
      </c>
      <c r="B7" s="238" t="str">
        <f>'Nasazení do skupin'!B12</f>
        <v>MNK mobilprovás Modřice "C"</v>
      </c>
      <c r="C7" s="298"/>
      <c r="D7" s="299"/>
      <c r="E7" s="300"/>
      <c r="F7" s="246"/>
      <c r="G7" s="246"/>
      <c r="H7" s="276"/>
      <c r="I7" s="273"/>
      <c r="J7" s="246"/>
      <c r="K7" s="276"/>
      <c r="L7" s="409"/>
      <c r="M7" s="410"/>
      <c r="N7" s="401"/>
      <c r="O7" s="294"/>
      <c r="P7" s="290"/>
      <c r="Q7" s="279"/>
      <c r="R7" s="248"/>
      <c r="Y7" s="19"/>
    </row>
    <row r="8" spans="1:26" ht="15.75" customHeight="1" thickBot="1" x14ac:dyDescent="0.3">
      <c r="A8" s="236"/>
      <c r="B8" s="239"/>
      <c r="C8" s="301"/>
      <c r="D8" s="302"/>
      <c r="E8" s="303"/>
      <c r="F8" s="247"/>
      <c r="G8" s="247"/>
      <c r="H8" s="277"/>
      <c r="I8" s="274"/>
      <c r="J8" s="247"/>
      <c r="K8" s="277"/>
      <c r="L8" s="398"/>
      <c r="M8" s="400"/>
      <c r="N8" s="402"/>
      <c r="O8" s="295"/>
      <c r="P8" s="291"/>
      <c r="Q8" s="280"/>
      <c r="R8" s="249"/>
    </row>
    <row r="9" spans="1:26" ht="15" customHeight="1" x14ac:dyDescent="0.25">
      <c r="A9" s="236"/>
      <c r="B9" s="239"/>
      <c r="C9" s="301"/>
      <c r="D9" s="302"/>
      <c r="E9" s="303"/>
      <c r="F9" s="275"/>
      <c r="G9" s="275"/>
      <c r="H9" s="278"/>
      <c r="I9" s="244"/>
      <c r="J9" s="275"/>
      <c r="K9" s="278"/>
      <c r="L9" s="407"/>
      <c r="M9" s="403"/>
      <c r="N9" s="405"/>
      <c r="O9" s="285"/>
      <c r="P9" s="288"/>
      <c r="Q9" s="292"/>
      <c r="R9" s="256"/>
      <c r="X9" s="19"/>
      <c r="Y9" s="19"/>
      <c r="Z9" s="19"/>
    </row>
    <row r="10" spans="1:26" ht="15.75" customHeight="1" thickBot="1" x14ac:dyDescent="0.3">
      <c r="A10" s="237"/>
      <c r="B10" s="240"/>
      <c r="C10" s="304"/>
      <c r="D10" s="305"/>
      <c r="E10" s="306"/>
      <c r="F10" s="275"/>
      <c r="G10" s="275"/>
      <c r="H10" s="278"/>
      <c r="I10" s="245"/>
      <c r="J10" s="281"/>
      <c r="K10" s="282"/>
      <c r="L10" s="408"/>
      <c r="M10" s="404"/>
      <c r="N10" s="406"/>
      <c r="O10" s="286"/>
      <c r="P10" s="289"/>
      <c r="Q10" s="293"/>
      <c r="R10" s="257"/>
      <c r="X10" s="19"/>
      <c r="Y10" s="19"/>
      <c r="Z10" s="19"/>
    </row>
    <row r="11" spans="1:26" ht="15" customHeight="1" x14ac:dyDescent="0.25">
      <c r="A11" s="235">
        <v>2</v>
      </c>
      <c r="B11" s="238" t="str">
        <f>'Nasazení do skupin'!B13</f>
        <v>SK Liapor - Witte Karlovy Vary "A"</v>
      </c>
      <c r="C11" s="318"/>
      <c r="D11" s="287"/>
      <c r="E11" s="287"/>
      <c r="F11" s="309" t="s">
        <v>71</v>
      </c>
      <c r="G11" s="310"/>
      <c r="H11" s="311"/>
      <c r="I11" s="246"/>
      <c r="J11" s="246"/>
      <c r="K11" s="276"/>
      <c r="L11" s="409"/>
      <c r="M11" s="410"/>
      <c r="N11" s="401"/>
      <c r="O11" s="294"/>
      <c r="P11" s="290"/>
      <c r="Q11" s="279"/>
      <c r="R11" s="248"/>
    </row>
    <row r="12" spans="1:26" ht="15.75" customHeight="1" thickBot="1" x14ac:dyDescent="0.3">
      <c r="A12" s="236"/>
      <c r="B12" s="239"/>
      <c r="C12" s="274"/>
      <c r="D12" s="247"/>
      <c r="E12" s="247"/>
      <c r="F12" s="312"/>
      <c r="G12" s="313"/>
      <c r="H12" s="314"/>
      <c r="I12" s="247"/>
      <c r="J12" s="247"/>
      <c r="K12" s="277"/>
      <c r="L12" s="398"/>
      <c r="M12" s="400"/>
      <c r="N12" s="402"/>
      <c r="O12" s="295"/>
      <c r="P12" s="291"/>
      <c r="Q12" s="280"/>
      <c r="R12" s="249"/>
    </row>
    <row r="13" spans="1:26" ht="15" customHeight="1" x14ac:dyDescent="0.25">
      <c r="A13" s="236"/>
      <c r="B13" s="239"/>
      <c r="C13" s="244"/>
      <c r="D13" s="275"/>
      <c r="E13" s="275"/>
      <c r="F13" s="312"/>
      <c r="G13" s="313"/>
      <c r="H13" s="314"/>
      <c r="I13" s="275"/>
      <c r="J13" s="275"/>
      <c r="K13" s="278"/>
      <c r="L13" s="407"/>
      <c r="M13" s="403"/>
      <c r="N13" s="405"/>
      <c r="O13" s="285"/>
      <c r="P13" s="288"/>
      <c r="Q13" s="292"/>
      <c r="R13" s="256"/>
    </row>
    <row r="14" spans="1:26" ht="15.75" customHeight="1" thickBot="1" x14ac:dyDescent="0.3">
      <c r="A14" s="237"/>
      <c r="B14" s="240"/>
      <c r="C14" s="245"/>
      <c r="D14" s="281"/>
      <c r="E14" s="281"/>
      <c r="F14" s="315"/>
      <c r="G14" s="316"/>
      <c r="H14" s="317"/>
      <c r="I14" s="275"/>
      <c r="J14" s="275"/>
      <c r="K14" s="278"/>
      <c r="L14" s="408"/>
      <c r="M14" s="404"/>
      <c r="N14" s="406"/>
      <c r="O14" s="286"/>
      <c r="P14" s="289"/>
      <c r="Q14" s="293"/>
      <c r="R14" s="257"/>
    </row>
    <row r="15" spans="1:26" ht="15" customHeight="1" x14ac:dyDescent="0.25">
      <c r="A15" s="235">
        <v>3</v>
      </c>
      <c r="B15" s="238" t="str">
        <f>'Nasazení do skupin'!B14</f>
        <v>TJ Spartak MSEM Přerov "A"</v>
      </c>
      <c r="C15" s="273"/>
      <c r="D15" s="246"/>
      <c r="E15" s="276"/>
      <c r="F15" s="318"/>
      <c r="G15" s="287"/>
      <c r="H15" s="287"/>
      <c r="I15" s="425"/>
      <c r="J15" s="426"/>
      <c r="K15" s="427"/>
      <c r="L15" s="415"/>
      <c r="M15" s="415"/>
      <c r="N15" s="417"/>
      <c r="O15" s="294"/>
      <c r="P15" s="290"/>
      <c r="Q15" s="279"/>
      <c r="R15" s="248"/>
    </row>
    <row r="16" spans="1:26" ht="15.75" customHeight="1" thickBot="1" x14ac:dyDescent="0.3">
      <c r="A16" s="236"/>
      <c r="B16" s="239"/>
      <c r="C16" s="274"/>
      <c r="D16" s="247"/>
      <c r="E16" s="277"/>
      <c r="F16" s="274"/>
      <c r="G16" s="247"/>
      <c r="H16" s="247"/>
      <c r="I16" s="428"/>
      <c r="J16" s="429"/>
      <c r="K16" s="430"/>
      <c r="L16" s="416"/>
      <c r="M16" s="416"/>
      <c r="N16" s="418"/>
      <c r="O16" s="295"/>
      <c r="P16" s="291"/>
      <c r="Q16" s="280"/>
      <c r="R16" s="249"/>
    </row>
    <row r="17" spans="1:28" ht="15" customHeight="1" x14ac:dyDescent="0.25">
      <c r="A17" s="236"/>
      <c r="B17" s="239"/>
      <c r="C17" s="244"/>
      <c r="D17" s="275"/>
      <c r="E17" s="278"/>
      <c r="F17" s="244"/>
      <c r="G17" s="275"/>
      <c r="H17" s="275"/>
      <c r="I17" s="428"/>
      <c r="J17" s="429"/>
      <c r="K17" s="430"/>
      <c r="L17" s="423"/>
      <c r="M17" s="423"/>
      <c r="N17" s="419"/>
      <c r="O17" s="285"/>
      <c r="P17" s="288"/>
      <c r="Q17" s="292"/>
      <c r="R17" s="256"/>
    </row>
    <row r="18" spans="1:28" ht="15.75" customHeight="1" thickBot="1" x14ac:dyDescent="0.3">
      <c r="A18" s="237"/>
      <c r="B18" s="240"/>
      <c r="C18" s="245"/>
      <c r="D18" s="281"/>
      <c r="E18" s="282"/>
      <c r="F18" s="245"/>
      <c r="G18" s="281"/>
      <c r="H18" s="281"/>
      <c r="I18" s="431"/>
      <c r="J18" s="432"/>
      <c r="K18" s="433"/>
      <c r="L18" s="424"/>
      <c r="M18" s="424"/>
      <c r="N18" s="420"/>
      <c r="O18" s="286"/>
      <c r="P18" s="289"/>
      <c r="Q18" s="293"/>
      <c r="R18" s="257"/>
    </row>
    <row r="19" spans="1:28" ht="15" customHeight="1" x14ac:dyDescent="0.25">
      <c r="A19" s="235"/>
      <c r="B19" s="238"/>
      <c r="C19" s="409"/>
      <c r="D19" s="410"/>
      <c r="E19" s="401"/>
      <c r="F19" s="409"/>
      <c r="G19" s="410"/>
      <c r="H19" s="401"/>
      <c r="I19" s="397"/>
      <c r="J19" s="399"/>
      <c r="K19" s="399"/>
      <c r="L19" s="309">
        <v>2021</v>
      </c>
      <c r="M19" s="310"/>
      <c r="N19" s="311"/>
      <c r="O19" s="410"/>
      <c r="P19" s="410"/>
      <c r="Q19" s="401"/>
      <c r="R19" s="421"/>
    </row>
    <row r="20" spans="1:28" ht="15.75" customHeight="1" thickBot="1" x14ac:dyDescent="0.3">
      <c r="A20" s="236"/>
      <c r="B20" s="239"/>
      <c r="C20" s="398"/>
      <c r="D20" s="400"/>
      <c r="E20" s="402"/>
      <c r="F20" s="398"/>
      <c r="G20" s="400"/>
      <c r="H20" s="402"/>
      <c r="I20" s="398"/>
      <c r="J20" s="400"/>
      <c r="K20" s="400"/>
      <c r="L20" s="312"/>
      <c r="M20" s="313"/>
      <c r="N20" s="314"/>
      <c r="O20" s="400"/>
      <c r="P20" s="400"/>
      <c r="Q20" s="402"/>
      <c r="R20" s="422"/>
    </row>
    <row r="21" spans="1:28" ht="15" customHeight="1" x14ac:dyDescent="0.25">
      <c r="A21" s="236"/>
      <c r="B21" s="239"/>
      <c r="C21" s="407"/>
      <c r="D21" s="403"/>
      <c r="E21" s="405"/>
      <c r="F21" s="407"/>
      <c r="G21" s="403"/>
      <c r="H21" s="405"/>
      <c r="I21" s="407"/>
      <c r="J21" s="403"/>
      <c r="K21" s="403"/>
      <c r="L21" s="312"/>
      <c r="M21" s="313"/>
      <c r="N21" s="314"/>
      <c r="O21" s="413"/>
      <c r="P21" s="403"/>
      <c r="Q21" s="411"/>
      <c r="R21" s="256"/>
    </row>
    <row r="22" spans="1:28" ht="15.75" customHeight="1" thickBot="1" x14ac:dyDescent="0.3">
      <c r="A22" s="237"/>
      <c r="B22" s="240"/>
      <c r="C22" s="408"/>
      <c r="D22" s="404"/>
      <c r="E22" s="406"/>
      <c r="F22" s="408"/>
      <c r="G22" s="404"/>
      <c r="H22" s="406"/>
      <c r="I22" s="408"/>
      <c r="J22" s="404"/>
      <c r="K22" s="404"/>
      <c r="L22" s="315"/>
      <c r="M22" s="316"/>
      <c r="N22" s="317"/>
      <c r="O22" s="414"/>
      <c r="P22" s="404"/>
      <c r="Q22" s="412"/>
      <c r="R22" s="257"/>
    </row>
    <row r="24" spans="1:28" ht="24.95" customHeight="1" x14ac:dyDescent="0.3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5" customHeight="1" x14ac:dyDescent="0.25">
      <c r="A25" s="322"/>
      <c r="B25" s="321"/>
      <c r="C25" s="321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20"/>
      <c r="P25" s="21"/>
      <c r="Q25" s="21"/>
      <c r="R25" s="22"/>
      <c r="S25" s="23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5" customHeight="1" x14ac:dyDescent="0.25">
      <c r="A26" s="322"/>
      <c r="B26" s="321"/>
      <c r="C26" s="321"/>
      <c r="D26" s="323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24"/>
      <c r="P26" s="21"/>
      <c r="Q26" s="19"/>
      <c r="R26" s="22"/>
      <c r="S26" s="23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" customHeight="1" x14ac:dyDescent="0.25">
      <c r="A27" s="322"/>
      <c r="B27" s="321"/>
      <c r="C27" s="321"/>
      <c r="D27" s="323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20"/>
      <c r="P27" s="21"/>
      <c r="Q27" s="21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5" customHeight="1" x14ac:dyDescent="0.25">
      <c r="A28" s="322"/>
      <c r="B28" s="321"/>
      <c r="C28" s="321"/>
      <c r="D28" s="323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24"/>
      <c r="P28" s="21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3.15" customHeight="1" x14ac:dyDescent="0.25">
      <c r="A29" s="322"/>
      <c r="B29" s="321"/>
      <c r="C29" s="321"/>
      <c r="D29" s="323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20"/>
      <c r="P29" s="21"/>
      <c r="Q29" s="21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3.15" customHeight="1" x14ac:dyDescent="0.25">
      <c r="A30" s="322"/>
      <c r="B30" s="321"/>
      <c r="C30" s="321"/>
      <c r="D30" s="323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24"/>
      <c r="P30" s="21"/>
      <c r="Q30" s="19"/>
      <c r="R30" s="22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5" customHeight="1" x14ac:dyDescent="0.25">
      <c r="A31" s="322"/>
      <c r="B31" s="321"/>
      <c r="C31" s="321"/>
      <c r="D31" s="323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20"/>
      <c r="P31" s="21"/>
      <c r="Q31" s="21"/>
      <c r="R31" s="22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 customHeight="1" x14ac:dyDescent="0.25">
      <c r="A32" s="322"/>
      <c r="B32" s="321"/>
      <c r="C32" s="321"/>
      <c r="D32" s="323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24"/>
      <c r="P32" s="21"/>
      <c r="Q32" s="19"/>
      <c r="R32" s="22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54" ht="15" customHeight="1" x14ac:dyDescent="0.25">
      <c r="A33" s="322"/>
      <c r="B33" s="321"/>
      <c r="C33" s="321"/>
      <c r="D33" s="32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20"/>
      <c r="P33" s="21"/>
      <c r="Q33" s="21"/>
      <c r="R33" s="22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54" ht="15" customHeight="1" x14ac:dyDescent="0.25">
      <c r="A34" s="322"/>
      <c r="B34" s="321"/>
      <c r="C34" s="321"/>
      <c r="D34" s="323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24"/>
      <c r="P34" s="21"/>
      <c r="Q34" s="19"/>
      <c r="R34" s="22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54" ht="15" customHeight="1" x14ac:dyDescent="0.25">
      <c r="A35" s="322"/>
      <c r="B35" s="321"/>
      <c r="C35" s="321"/>
      <c r="D35" s="323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20"/>
      <c r="P35" s="21"/>
      <c r="Q35" s="21"/>
      <c r="R35" s="2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54" ht="15" customHeight="1" x14ac:dyDescent="0.25">
      <c r="A36" s="322"/>
      <c r="B36" s="321"/>
      <c r="C36" s="321"/>
      <c r="D36" s="323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24"/>
      <c r="P36" s="21"/>
      <c r="Q36" s="19"/>
      <c r="R36" s="22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54" ht="23.25" x14ac:dyDescent="0.35">
      <c r="P37" s="326"/>
      <c r="Q37" s="326"/>
      <c r="R37" s="2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</row>
    <row r="38" spans="1:54" ht="20.25" x14ac:dyDescent="0.3">
      <c r="T38" s="332"/>
      <c r="U38" s="332"/>
      <c r="V38" s="332"/>
      <c r="W38" s="332"/>
      <c r="X38" s="332"/>
      <c r="Y38" s="332"/>
      <c r="Z38" s="332"/>
      <c r="AA38" s="331"/>
      <c r="AB38" s="331"/>
      <c r="AC38" s="331"/>
      <c r="AD38" s="331"/>
      <c r="AE38" s="331"/>
      <c r="AF38" s="331"/>
      <c r="AH38" s="3"/>
      <c r="AI38" s="332"/>
      <c r="AJ38" s="332"/>
      <c r="AK38" s="332"/>
      <c r="AL38" s="332"/>
      <c r="AM38" s="332"/>
      <c r="AN38" s="332"/>
      <c r="AO38" s="8"/>
      <c r="AP38" s="7"/>
      <c r="AQ38" s="7"/>
      <c r="AR38" s="7"/>
      <c r="AS38" s="7"/>
      <c r="AT38" s="7"/>
      <c r="AU38" s="332"/>
      <c r="AV38" s="332"/>
      <c r="AW38" s="332"/>
      <c r="AX38" s="332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"/>
      <c r="AL40" s="331"/>
      <c r="AM40" s="331"/>
      <c r="AN40" s="331"/>
      <c r="AO40" s="331"/>
      <c r="AP40" s="331"/>
      <c r="AQ40" s="331"/>
      <c r="AR40" s="331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3" spans="1:54" ht="15.75" x14ac:dyDescent="0.25">
      <c r="T43" s="334"/>
      <c r="U43" s="334"/>
      <c r="V43" s="334"/>
      <c r="W43" s="334"/>
      <c r="X43" s="334"/>
      <c r="Y43" s="334"/>
      <c r="Z43" s="4"/>
      <c r="AA43" s="334"/>
      <c r="AB43" s="334"/>
      <c r="AC43" s="4"/>
      <c r="AD43" s="4"/>
      <c r="AE43" s="4"/>
      <c r="AF43" s="334"/>
      <c r="AG43" s="334"/>
      <c r="AH43" s="334"/>
      <c r="AI43" s="334"/>
      <c r="AJ43" s="334"/>
      <c r="AK43" s="334"/>
      <c r="AL43" s="4"/>
      <c r="AM43" s="4"/>
      <c r="AN43" s="4"/>
      <c r="AO43" s="4"/>
      <c r="AP43" s="4"/>
      <c r="AQ43" s="4"/>
      <c r="AR43" s="334"/>
      <c r="AS43" s="334"/>
      <c r="AT43" s="334"/>
      <c r="AU43" s="334"/>
      <c r="AV43" s="334"/>
      <c r="AW43" s="334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</row>
    <row r="51" spans="20:54" x14ac:dyDescent="0.25"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</row>
    <row r="53" spans="20:54" x14ac:dyDescent="0.25"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</row>
    <row r="54" spans="20:54" x14ac:dyDescent="0.25"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</row>
    <row r="55" spans="20:54" ht="20.25" x14ac:dyDescent="0.3">
      <c r="T55" s="332"/>
      <c r="U55" s="332"/>
      <c r="V55" s="332"/>
      <c r="W55" s="332"/>
      <c r="X55" s="332"/>
      <c r="Y55" s="332"/>
      <c r="Z55" s="332"/>
      <c r="AA55" s="331"/>
      <c r="AB55" s="331"/>
      <c r="AC55" s="331"/>
      <c r="AD55" s="331"/>
      <c r="AE55" s="331"/>
      <c r="AF55" s="331"/>
      <c r="AG55" s="3"/>
      <c r="AH55" s="3"/>
      <c r="AI55" s="332"/>
      <c r="AJ55" s="332"/>
      <c r="AK55" s="332"/>
      <c r="AL55" s="332"/>
      <c r="AM55" s="332"/>
      <c r="AN55" s="332"/>
      <c r="AO55" s="8"/>
      <c r="AP55" s="7"/>
      <c r="AQ55" s="7"/>
      <c r="AR55" s="7"/>
      <c r="AS55" s="7"/>
      <c r="AT55" s="7"/>
      <c r="AU55" s="332"/>
      <c r="AV55" s="332"/>
      <c r="AW55" s="332"/>
      <c r="AX55" s="332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"/>
      <c r="AL57" s="331"/>
      <c r="AM57" s="331"/>
      <c r="AN57" s="331"/>
      <c r="AO57" s="331"/>
      <c r="AP57" s="331"/>
      <c r="AQ57" s="331"/>
      <c r="AR57" s="331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</row>
    <row r="60" spans="20:54" ht="15.75" x14ac:dyDescent="0.25">
      <c r="T60" s="334"/>
      <c r="U60" s="334"/>
      <c r="V60" s="334"/>
      <c r="W60" s="334"/>
      <c r="X60" s="334"/>
      <c r="Y60" s="334"/>
      <c r="Z60" s="4"/>
      <c r="AA60" s="334"/>
      <c r="AB60" s="334"/>
      <c r="AC60" s="4"/>
      <c r="AD60" s="4"/>
      <c r="AE60" s="4"/>
      <c r="AF60" s="334"/>
      <c r="AG60" s="334"/>
      <c r="AH60" s="334"/>
      <c r="AI60" s="334"/>
      <c r="AJ60" s="334"/>
      <c r="AK60" s="334"/>
      <c r="AL60" s="4"/>
      <c r="AM60" s="4"/>
      <c r="AN60" s="4"/>
      <c r="AO60" s="4"/>
      <c r="AP60" s="4"/>
      <c r="AQ60" s="4"/>
      <c r="AR60" s="334"/>
      <c r="AS60" s="334"/>
      <c r="AT60" s="334"/>
      <c r="AU60" s="334"/>
      <c r="AV60" s="334"/>
      <c r="AW60" s="334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20:54" x14ac:dyDescent="0.25"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</row>
    <row r="72" spans="20:54" ht="23.25" x14ac:dyDescent="0.35"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</row>
    <row r="73" spans="20:54" ht="20.25" x14ac:dyDescent="0.3">
      <c r="T73" s="332"/>
      <c r="U73" s="332"/>
      <c r="V73" s="332"/>
      <c r="W73" s="332"/>
      <c r="X73" s="332"/>
      <c r="Y73" s="332"/>
      <c r="Z73" s="332"/>
      <c r="AA73" s="331"/>
      <c r="AB73" s="331"/>
      <c r="AC73" s="331"/>
      <c r="AD73" s="331"/>
      <c r="AE73" s="331"/>
      <c r="AF73" s="331"/>
      <c r="AG73" s="3"/>
      <c r="AH73" s="3"/>
      <c r="AI73" s="332"/>
      <c r="AJ73" s="332"/>
      <c r="AK73" s="332"/>
      <c r="AL73" s="332"/>
      <c r="AM73" s="332"/>
      <c r="AN73" s="332"/>
      <c r="AO73" s="8"/>
      <c r="AP73" s="7"/>
      <c r="AQ73" s="7"/>
      <c r="AR73" s="7"/>
      <c r="AS73" s="7"/>
      <c r="AT73" s="7"/>
      <c r="AU73" s="332"/>
      <c r="AV73" s="332"/>
      <c r="AW73" s="332"/>
      <c r="AX73" s="332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"/>
      <c r="AL75" s="331"/>
      <c r="AM75" s="331"/>
      <c r="AN75" s="331"/>
      <c r="AO75" s="331"/>
      <c r="AP75" s="331"/>
      <c r="AQ75" s="331"/>
      <c r="AR75" s="331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</row>
    <row r="78" spans="20:54" ht="15.75" x14ac:dyDescent="0.25">
      <c r="T78" s="334"/>
      <c r="U78" s="334"/>
      <c r="V78" s="334"/>
      <c r="W78" s="334"/>
      <c r="X78" s="334"/>
      <c r="Y78" s="334"/>
      <c r="Z78" s="4"/>
      <c r="AA78" s="334"/>
      <c r="AB78" s="334"/>
      <c r="AC78" s="4"/>
      <c r="AD78" s="4"/>
      <c r="AE78" s="4"/>
      <c r="AF78" s="334"/>
      <c r="AG78" s="334"/>
      <c r="AH78" s="334"/>
      <c r="AI78" s="334"/>
      <c r="AJ78" s="334"/>
      <c r="AK78" s="334"/>
      <c r="AL78" s="4"/>
      <c r="AM78" s="4"/>
      <c r="AN78" s="4"/>
      <c r="AO78" s="4"/>
      <c r="AP78" s="4"/>
      <c r="AQ78" s="4"/>
      <c r="AR78" s="334"/>
      <c r="AS78" s="334"/>
      <c r="AT78" s="334"/>
      <c r="AU78" s="334"/>
      <c r="AV78" s="334"/>
      <c r="AW78" s="334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</row>
    <row r="86" spans="20:54" x14ac:dyDescent="0.25"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</row>
    <row r="90" spans="20:54" ht="23.25" x14ac:dyDescent="0.35"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</row>
    <row r="91" spans="20:54" ht="20.25" x14ac:dyDescent="0.3">
      <c r="T91" s="332"/>
      <c r="U91" s="332"/>
      <c r="V91" s="332"/>
      <c r="W91" s="332"/>
      <c r="X91" s="332"/>
      <c r="Y91" s="332"/>
      <c r="Z91" s="332"/>
      <c r="AA91" s="331"/>
      <c r="AB91" s="331"/>
      <c r="AC91" s="331"/>
      <c r="AD91" s="331"/>
      <c r="AE91" s="331"/>
      <c r="AF91" s="331"/>
      <c r="AG91" s="3"/>
      <c r="AH91" s="3"/>
      <c r="AI91" s="332"/>
      <c r="AJ91" s="332"/>
      <c r="AK91" s="332"/>
      <c r="AL91" s="332"/>
      <c r="AM91" s="332"/>
      <c r="AN91" s="332"/>
      <c r="AO91" s="8"/>
      <c r="AP91" s="7"/>
      <c r="AQ91" s="7"/>
      <c r="AR91" s="7"/>
      <c r="AS91" s="7"/>
      <c r="AT91" s="7"/>
      <c r="AU91" s="332"/>
      <c r="AV91" s="332"/>
      <c r="AW91" s="332"/>
      <c r="AX91" s="332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"/>
      <c r="AL93" s="331"/>
      <c r="AM93" s="331"/>
      <c r="AN93" s="331"/>
      <c r="AO93" s="331"/>
      <c r="AP93" s="331"/>
      <c r="AQ93" s="331"/>
      <c r="AR93" s="331"/>
      <c r="AS93" s="333"/>
      <c r="AT93" s="333"/>
      <c r="AU93" s="333"/>
      <c r="AV93" s="333"/>
      <c r="AW93" s="333"/>
      <c r="AX93" s="333"/>
      <c r="AY93" s="333"/>
      <c r="AZ93" s="333"/>
      <c r="BA93" s="333"/>
      <c r="BB93" s="333"/>
    </row>
    <row r="96" spans="20:54" ht="15.75" x14ac:dyDescent="0.25">
      <c r="T96" s="334"/>
      <c r="U96" s="334"/>
      <c r="V96" s="334"/>
      <c r="W96" s="334"/>
      <c r="X96" s="334"/>
      <c r="Y96" s="334"/>
      <c r="Z96" s="4"/>
      <c r="AA96" s="334"/>
      <c r="AB96" s="334"/>
      <c r="AC96" s="4"/>
      <c r="AD96" s="4"/>
      <c r="AE96" s="4"/>
      <c r="AF96" s="334"/>
      <c r="AG96" s="334"/>
      <c r="AH96" s="334"/>
      <c r="AI96" s="334"/>
      <c r="AJ96" s="334"/>
      <c r="AK96" s="334"/>
      <c r="AL96" s="4"/>
      <c r="AM96" s="4"/>
      <c r="AN96" s="4"/>
      <c r="AO96" s="4"/>
      <c r="AP96" s="4"/>
      <c r="AQ96" s="5"/>
      <c r="AR96" s="334"/>
      <c r="AS96" s="334"/>
      <c r="AT96" s="334"/>
      <c r="AU96" s="334"/>
      <c r="AV96" s="334"/>
      <c r="AW96" s="334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32" t="s">
        <v>22</v>
      </c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</row>
    <row r="104" spans="20:54" x14ac:dyDescent="0.25"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</row>
    <row r="107" spans="20:54" ht="23.25" x14ac:dyDescent="0.35">
      <c r="T107" s="325" t="s">
        <v>11</v>
      </c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</row>
    <row r="108" spans="20:54" ht="20.25" x14ac:dyDescent="0.3">
      <c r="T108" s="332" t="s">
        <v>12</v>
      </c>
      <c r="U108" s="332"/>
      <c r="V108" s="332"/>
      <c r="W108" s="332"/>
      <c r="X108" s="332"/>
      <c r="Y108" s="332"/>
      <c r="Z108" s="332"/>
      <c r="AA108" s="331" t="str">
        <f>C4</f>
        <v>Karlovy Vary 12.6.2021</v>
      </c>
      <c r="AB108" s="331"/>
      <c r="AC108" s="331"/>
      <c r="AD108" s="331"/>
      <c r="AE108" s="331"/>
      <c r="AF108" s="331"/>
      <c r="AG108" s="3"/>
      <c r="AH108" s="3"/>
      <c r="AI108" s="332" t="s">
        <v>13</v>
      </c>
      <c r="AJ108" s="332"/>
      <c r="AK108" s="332"/>
      <c r="AL108" s="332"/>
      <c r="AM108" s="332"/>
      <c r="AN108" s="332"/>
      <c r="AO108" s="8" t="str">
        <f>CONCATENATE("(",P4,"-5)")</f>
        <v>(-5)</v>
      </c>
      <c r="AP108" s="7"/>
      <c r="AQ108" s="7"/>
      <c r="AR108" s="7"/>
      <c r="AS108" s="7"/>
      <c r="AT108" s="7"/>
      <c r="AU108" s="332" t="s">
        <v>14</v>
      </c>
      <c r="AV108" s="332"/>
      <c r="AW108" s="332"/>
      <c r="AX108" s="332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3" t="e">
        <f>#REF!</f>
        <v>#REF!</v>
      </c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3" t="e">
        <f>#REF!</f>
        <v>#REF!</v>
      </c>
      <c r="AT110" s="333"/>
      <c r="AU110" s="333"/>
      <c r="AV110" s="333"/>
      <c r="AW110" s="333"/>
      <c r="AX110" s="333"/>
      <c r="AY110" s="333"/>
      <c r="AZ110" s="333"/>
      <c r="BA110" s="333"/>
      <c r="BB110" s="333"/>
    </row>
    <row r="113" spans="20:54" ht="15.75" x14ac:dyDescent="0.25">
      <c r="T113" s="334" t="s">
        <v>17</v>
      </c>
      <c r="U113" s="334"/>
      <c r="V113" s="334"/>
      <c r="W113" s="334"/>
      <c r="X113" s="334"/>
      <c r="Y113" s="334"/>
      <c r="Z113" s="4"/>
      <c r="AA113" s="334"/>
      <c r="AB113" s="334"/>
      <c r="AC113" s="4"/>
      <c r="AD113" s="4"/>
      <c r="AE113" s="4"/>
      <c r="AF113" s="334" t="s">
        <v>18</v>
      </c>
      <c r="AG113" s="334"/>
      <c r="AH113" s="334"/>
      <c r="AI113" s="334"/>
      <c r="AJ113" s="334"/>
      <c r="AK113" s="334"/>
      <c r="AL113" s="4"/>
      <c r="AM113" s="4"/>
      <c r="AN113" s="4"/>
      <c r="AO113" s="4"/>
      <c r="AP113" s="4"/>
      <c r="AQ113" s="4"/>
      <c r="AR113" s="334" t="s">
        <v>19</v>
      </c>
      <c r="AS113" s="334"/>
      <c r="AT113" s="334"/>
      <c r="AU113" s="334"/>
      <c r="AV113" s="334"/>
      <c r="AW113" s="33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32" t="s">
        <v>22</v>
      </c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</row>
    <row r="122" spans="20:54" x14ac:dyDescent="0.25"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</row>
    <row r="126" spans="20:54" ht="23.25" x14ac:dyDescent="0.35">
      <c r="T126" s="325" t="s">
        <v>11</v>
      </c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</row>
    <row r="127" spans="20:54" ht="20.25" x14ac:dyDescent="0.3">
      <c r="T127" s="332" t="s">
        <v>12</v>
      </c>
      <c r="U127" s="332"/>
      <c r="V127" s="332"/>
      <c r="W127" s="332"/>
      <c r="X127" s="332"/>
      <c r="Y127" s="332"/>
      <c r="Z127" s="332"/>
      <c r="AA127" s="331" t="str">
        <f>C4</f>
        <v>Karlovy Vary 12.6.2021</v>
      </c>
      <c r="AB127" s="331"/>
      <c r="AC127" s="331"/>
      <c r="AD127" s="331"/>
      <c r="AE127" s="331"/>
      <c r="AF127" s="331"/>
      <c r="AG127" s="3"/>
      <c r="AH127" s="3"/>
      <c r="AI127" s="332" t="s">
        <v>13</v>
      </c>
      <c r="AJ127" s="332"/>
      <c r="AK127" s="332"/>
      <c r="AL127" s="332"/>
      <c r="AM127" s="332"/>
      <c r="AN127" s="332"/>
      <c r="AO127" s="8" t="str">
        <f>CONCATENATE("(",P4,"-6)")</f>
        <v>(-6)</v>
      </c>
      <c r="AP127" s="7"/>
      <c r="AQ127" s="7"/>
      <c r="AR127" s="7"/>
      <c r="AS127" s="7"/>
      <c r="AT127" s="7"/>
      <c r="AU127" s="332" t="s">
        <v>14</v>
      </c>
      <c r="AV127" s="332"/>
      <c r="AW127" s="332"/>
      <c r="AX127" s="332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3" t="e">
        <f>#REF!</f>
        <v>#REF!</v>
      </c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3" t="e">
        <f>#REF!</f>
        <v>#REF!</v>
      </c>
      <c r="AT129" s="333"/>
      <c r="AU129" s="333"/>
      <c r="AV129" s="333"/>
      <c r="AW129" s="333"/>
      <c r="AX129" s="333"/>
      <c r="AY129" s="333"/>
      <c r="AZ129" s="333"/>
      <c r="BA129" s="333"/>
      <c r="BB129" s="333"/>
    </row>
    <row r="132" spans="20:54" ht="15.75" x14ac:dyDescent="0.25">
      <c r="T132" s="334" t="s">
        <v>17</v>
      </c>
      <c r="U132" s="334"/>
      <c r="V132" s="334"/>
      <c r="W132" s="334"/>
      <c r="X132" s="334"/>
      <c r="Y132" s="334"/>
      <c r="Z132" s="4"/>
      <c r="AA132" s="334"/>
      <c r="AB132" s="334"/>
      <c r="AC132" s="4"/>
      <c r="AD132" s="4"/>
      <c r="AE132" s="4"/>
      <c r="AF132" s="334" t="s">
        <v>18</v>
      </c>
      <c r="AG132" s="334"/>
      <c r="AH132" s="334"/>
      <c r="AI132" s="334"/>
      <c r="AJ132" s="334"/>
      <c r="AK132" s="334"/>
      <c r="AL132" s="4"/>
      <c r="AM132" s="4"/>
      <c r="AN132" s="4"/>
      <c r="AO132" s="4"/>
      <c r="AP132" s="4"/>
      <c r="AQ132" s="4"/>
      <c r="AR132" s="334" t="s">
        <v>19</v>
      </c>
      <c r="AS132" s="334"/>
      <c r="AT132" s="334"/>
      <c r="AU132" s="334"/>
      <c r="AV132" s="334"/>
      <c r="AW132" s="33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332" t="s">
        <v>22</v>
      </c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</row>
    <row r="140" spans="20:54" x14ac:dyDescent="0.25"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134"/>
  <sheetViews>
    <sheetView showGridLines="0" zoomScaleNormal="100" workbookViewId="0">
      <selection activeCell="U18" sqref="U18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50" t="str">
        <f>'Nasazení do skupin'!B2</f>
        <v>46. BOTAS MČR dorostu dvojice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/>
    </row>
    <row r="3" spans="1:18" ht="15.75" customHeight="1" thickBot="1" x14ac:dyDescent="0.3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8" ht="32.25" customHeight="1" thickBot="1" x14ac:dyDescent="0.3">
      <c r="A4" s="229" t="s">
        <v>25</v>
      </c>
      <c r="B4" s="230"/>
      <c r="C4" s="391" t="str">
        <f>'Nasazení do skupin'!B3</f>
        <v>Karlovy Vary 12.6.2021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1"/>
      <c r="B5" s="232"/>
      <c r="C5" s="250">
        <v>1</v>
      </c>
      <c r="D5" s="251"/>
      <c r="E5" s="252"/>
      <c r="F5" s="250">
        <v>2</v>
      </c>
      <c r="G5" s="251"/>
      <c r="H5" s="252"/>
      <c r="I5" s="250">
        <v>3</v>
      </c>
      <c r="J5" s="251"/>
      <c r="K5" s="252"/>
      <c r="L5" s="250"/>
      <c r="M5" s="251"/>
      <c r="N5" s="252"/>
      <c r="O5" s="258" t="s">
        <v>5</v>
      </c>
      <c r="P5" s="259"/>
      <c r="Q5" s="260"/>
      <c r="R5" s="28" t="s">
        <v>6</v>
      </c>
    </row>
    <row r="6" spans="1:18" ht="15.75" customHeight="1" thickBot="1" x14ac:dyDescent="0.3">
      <c r="A6" s="233"/>
      <c r="B6" s="234"/>
      <c r="C6" s="394"/>
      <c r="D6" s="283"/>
      <c r="E6" s="284"/>
      <c r="F6" s="253"/>
      <c r="G6" s="254"/>
      <c r="H6" s="255"/>
      <c r="I6" s="253"/>
      <c r="J6" s="254"/>
      <c r="K6" s="255"/>
      <c r="L6" s="253"/>
      <c r="M6" s="254"/>
      <c r="N6" s="255"/>
      <c r="O6" s="261" t="s">
        <v>7</v>
      </c>
      <c r="P6" s="262"/>
      <c r="Q6" s="263"/>
      <c r="R6" s="38" t="s">
        <v>8</v>
      </c>
    </row>
    <row r="7" spans="1:18" ht="15" customHeight="1" x14ac:dyDescent="0.25">
      <c r="A7" s="353">
        <v>1</v>
      </c>
      <c r="B7" s="238" t="str">
        <f>'Nasazení do skupin'!B12</f>
        <v>MNK mobilprovás Modřice "C"</v>
      </c>
      <c r="C7" s="298"/>
      <c r="D7" s="299"/>
      <c r="E7" s="300"/>
      <c r="F7" s="373">
        <f>O29</f>
        <v>2</v>
      </c>
      <c r="G7" s="373" t="s">
        <v>9</v>
      </c>
      <c r="H7" s="374">
        <f>Q29</f>
        <v>0</v>
      </c>
      <c r="I7" s="356">
        <f>E15</f>
        <v>2</v>
      </c>
      <c r="J7" s="373" t="s">
        <v>9</v>
      </c>
      <c r="K7" s="374">
        <f>C15</f>
        <v>0</v>
      </c>
      <c r="L7" s="442"/>
      <c r="M7" s="443"/>
      <c r="N7" s="444"/>
      <c r="O7" s="379">
        <f>F7+I7+L7</f>
        <v>4</v>
      </c>
      <c r="P7" s="358" t="s">
        <v>9</v>
      </c>
      <c r="Q7" s="360">
        <f>H7+K7+N7</f>
        <v>0</v>
      </c>
      <c r="R7" s="362">
        <v>4</v>
      </c>
    </row>
    <row r="8" spans="1:18" ht="15.75" customHeight="1" thickBot="1" x14ac:dyDescent="0.3">
      <c r="A8" s="354"/>
      <c r="B8" s="239"/>
      <c r="C8" s="301"/>
      <c r="D8" s="302"/>
      <c r="E8" s="303"/>
      <c r="F8" s="352"/>
      <c r="G8" s="352"/>
      <c r="H8" s="375"/>
      <c r="I8" s="357"/>
      <c r="J8" s="352"/>
      <c r="K8" s="375"/>
      <c r="L8" s="435"/>
      <c r="M8" s="437"/>
      <c r="N8" s="445"/>
      <c r="O8" s="380"/>
      <c r="P8" s="359"/>
      <c r="Q8" s="361"/>
      <c r="R8" s="363"/>
    </row>
    <row r="9" spans="1:18" ht="15" customHeight="1" x14ac:dyDescent="0.25">
      <c r="A9" s="354"/>
      <c r="B9" s="239"/>
      <c r="C9" s="301"/>
      <c r="D9" s="302"/>
      <c r="E9" s="303"/>
      <c r="F9" s="335">
        <f>O30</f>
        <v>20</v>
      </c>
      <c r="G9" s="335" t="s">
        <v>9</v>
      </c>
      <c r="H9" s="337">
        <f>Q30</f>
        <v>15</v>
      </c>
      <c r="I9" s="339">
        <f>E17</f>
        <v>20</v>
      </c>
      <c r="J9" s="335" t="s">
        <v>9</v>
      </c>
      <c r="K9" s="337">
        <f>C17</f>
        <v>0</v>
      </c>
      <c r="L9" s="438"/>
      <c r="M9" s="440"/>
      <c r="N9" s="450"/>
      <c r="O9" s="387">
        <f>F9+I9+L9</f>
        <v>40</v>
      </c>
      <c r="P9" s="364" t="s">
        <v>9</v>
      </c>
      <c r="Q9" s="366">
        <f>H9+K9+N9</f>
        <v>15</v>
      </c>
      <c r="R9" s="389">
        <v>1</v>
      </c>
    </row>
    <row r="10" spans="1:18" ht="15.75" customHeight="1" thickBot="1" x14ac:dyDescent="0.3">
      <c r="A10" s="355"/>
      <c r="B10" s="240"/>
      <c r="C10" s="304"/>
      <c r="D10" s="305"/>
      <c r="E10" s="306"/>
      <c r="F10" s="335"/>
      <c r="G10" s="335"/>
      <c r="H10" s="337"/>
      <c r="I10" s="340"/>
      <c r="J10" s="336"/>
      <c r="K10" s="338"/>
      <c r="L10" s="439"/>
      <c r="M10" s="441"/>
      <c r="N10" s="451"/>
      <c r="O10" s="388"/>
      <c r="P10" s="365"/>
      <c r="Q10" s="367"/>
      <c r="R10" s="390"/>
    </row>
    <row r="11" spans="1:18" ht="15" customHeight="1" x14ac:dyDescent="0.25">
      <c r="A11" s="353">
        <v>2</v>
      </c>
      <c r="B11" s="238" t="str">
        <f>'Nasazení do skupin'!B13</f>
        <v>SK Liapor - Witte Karlovy Vary "A"</v>
      </c>
      <c r="C11" s="378">
        <f>H7</f>
        <v>0</v>
      </c>
      <c r="D11" s="351" t="s">
        <v>9</v>
      </c>
      <c r="E11" s="351">
        <f>F7</f>
        <v>2</v>
      </c>
      <c r="F11" s="309" t="s">
        <v>71</v>
      </c>
      <c r="G11" s="310"/>
      <c r="H11" s="311"/>
      <c r="I11" s="373">
        <f>O27</f>
        <v>2</v>
      </c>
      <c r="J11" s="373" t="s">
        <v>9</v>
      </c>
      <c r="K11" s="374">
        <f>Q27</f>
        <v>0</v>
      </c>
      <c r="L11" s="442"/>
      <c r="M11" s="443"/>
      <c r="N11" s="444"/>
      <c r="O11" s="379">
        <f>C11+I11+L11</f>
        <v>2</v>
      </c>
      <c r="P11" s="358" t="s">
        <v>9</v>
      </c>
      <c r="Q11" s="360">
        <f>E11+K11+N11</f>
        <v>2</v>
      </c>
      <c r="R11" s="362">
        <v>2</v>
      </c>
    </row>
    <row r="12" spans="1:18" ht="15.75" customHeight="1" thickBot="1" x14ac:dyDescent="0.3">
      <c r="A12" s="354"/>
      <c r="B12" s="239"/>
      <c r="C12" s="357"/>
      <c r="D12" s="352"/>
      <c r="E12" s="352"/>
      <c r="F12" s="312"/>
      <c r="G12" s="313"/>
      <c r="H12" s="314"/>
      <c r="I12" s="352"/>
      <c r="J12" s="352"/>
      <c r="K12" s="375"/>
      <c r="L12" s="435"/>
      <c r="M12" s="437"/>
      <c r="N12" s="445"/>
      <c r="O12" s="380"/>
      <c r="P12" s="359"/>
      <c r="Q12" s="361"/>
      <c r="R12" s="363"/>
    </row>
    <row r="13" spans="1:18" ht="15" customHeight="1" x14ac:dyDescent="0.25">
      <c r="A13" s="354"/>
      <c r="B13" s="239"/>
      <c r="C13" s="339">
        <f>H9</f>
        <v>15</v>
      </c>
      <c r="D13" s="335" t="s">
        <v>9</v>
      </c>
      <c r="E13" s="335">
        <f>F9</f>
        <v>20</v>
      </c>
      <c r="F13" s="312"/>
      <c r="G13" s="313"/>
      <c r="H13" s="314"/>
      <c r="I13" s="335">
        <f>O28</f>
        <v>20</v>
      </c>
      <c r="J13" s="335" t="s">
        <v>9</v>
      </c>
      <c r="K13" s="337">
        <f>Q28</f>
        <v>0</v>
      </c>
      <c r="L13" s="438"/>
      <c r="M13" s="440"/>
      <c r="N13" s="450"/>
      <c r="O13" s="387">
        <f>C13+I13+L13</f>
        <v>35</v>
      </c>
      <c r="P13" s="364" t="s">
        <v>9</v>
      </c>
      <c r="Q13" s="366">
        <f>E13+K13+N13</f>
        <v>20</v>
      </c>
      <c r="R13" s="376">
        <v>2</v>
      </c>
    </row>
    <row r="14" spans="1:18" ht="15.75" customHeight="1" thickBot="1" x14ac:dyDescent="0.3">
      <c r="A14" s="355"/>
      <c r="B14" s="240"/>
      <c r="C14" s="340"/>
      <c r="D14" s="336"/>
      <c r="E14" s="336"/>
      <c r="F14" s="315"/>
      <c r="G14" s="316"/>
      <c r="H14" s="317"/>
      <c r="I14" s="335"/>
      <c r="J14" s="335"/>
      <c r="K14" s="337"/>
      <c r="L14" s="439"/>
      <c r="M14" s="441"/>
      <c r="N14" s="451"/>
      <c r="O14" s="388"/>
      <c r="P14" s="365"/>
      <c r="Q14" s="367"/>
      <c r="R14" s="377"/>
    </row>
    <row r="15" spans="1:18" ht="15" customHeight="1" x14ac:dyDescent="0.25">
      <c r="A15" s="353">
        <v>3</v>
      </c>
      <c r="B15" s="238" t="str">
        <f>'Nasazení do skupin'!B14</f>
        <v>TJ Spartak MSEM Přerov "A"</v>
      </c>
      <c r="C15" s="356">
        <f>O25</f>
        <v>0</v>
      </c>
      <c r="D15" s="373" t="s">
        <v>9</v>
      </c>
      <c r="E15" s="374">
        <f>Q25</f>
        <v>2</v>
      </c>
      <c r="F15" s="356">
        <f>K11</f>
        <v>0</v>
      </c>
      <c r="G15" s="373" t="s">
        <v>9</v>
      </c>
      <c r="H15" s="374">
        <f>I11</f>
        <v>2</v>
      </c>
      <c r="I15" s="425"/>
      <c r="J15" s="426"/>
      <c r="K15" s="427"/>
      <c r="L15" s="454"/>
      <c r="M15" s="454"/>
      <c r="N15" s="456"/>
      <c r="O15" s="379">
        <f>C15+F15+L15</f>
        <v>0</v>
      </c>
      <c r="P15" s="358" t="s">
        <v>9</v>
      </c>
      <c r="Q15" s="360">
        <f>E15+H15+N15</f>
        <v>4</v>
      </c>
      <c r="R15" s="362">
        <v>0</v>
      </c>
    </row>
    <row r="16" spans="1:18" ht="15.75" customHeight="1" thickBot="1" x14ac:dyDescent="0.3">
      <c r="A16" s="354"/>
      <c r="B16" s="239"/>
      <c r="C16" s="357"/>
      <c r="D16" s="352"/>
      <c r="E16" s="375"/>
      <c r="F16" s="357"/>
      <c r="G16" s="352"/>
      <c r="H16" s="375"/>
      <c r="I16" s="428"/>
      <c r="J16" s="429"/>
      <c r="K16" s="430"/>
      <c r="L16" s="455"/>
      <c r="M16" s="455"/>
      <c r="N16" s="457"/>
      <c r="O16" s="380"/>
      <c r="P16" s="359"/>
      <c r="Q16" s="361"/>
      <c r="R16" s="363"/>
    </row>
    <row r="17" spans="1:19" ht="15" customHeight="1" x14ac:dyDescent="0.25">
      <c r="A17" s="354"/>
      <c r="B17" s="239"/>
      <c r="C17" s="339">
        <f>O26</f>
        <v>0</v>
      </c>
      <c r="D17" s="335" t="s">
        <v>9</v>
      </c>
      <c r="E17" s="335">
        <f>Q26</f>
        <v>20</v>
      </c>
      <c r="F17" s="339">
        <f>K13</f>
        <v>0</v>
      </c>
      <c r="G17" s="335" t="s">
        <v>9</v>
      </c>
      <c r="H17" s="335">
        <f>I13</f>
        <v>20</v>
      </c>
      <c r="I17" s="428"/>
      <c r="J17" s="429"/>
      <c r="K17" s="430"/>
      <c r="L17" s="458"/>
      <c r="M17" s="458"/>
      <c r="N17" s="460"/>
      <c r="O17" s="387">
        <f>C17+F17+L17</f>
        <v>0</v>
      </c>
      <c r="P17" s="364" t="s">
        <v>9</v>
      </c>
      <c r="Q17" s="366">
        <f>E17+H17+N17</f>
        <v>40</v>
      </c>
      <c r="R17" s="462" t="s">
        <v>282</v>
      </c>
    </row>
    <row r="18" spans="1:19" ht="15.75" customHeight="1" thickBot="1" x14ac:dyDescent="0.3">
      <c r="A18" s="355"/>
      <c r="B18" s="240"/>
      <c r="C18" s="340"/>
      <c r="D18" s="336"/>
      <c r="E18" s="336"/>
      <c r="F18" s="340"/>
      <c r="G18" s="336"/>
      <c r="H18" s="336"/>
      <c r="I18" s="431"/>
      <c r="J18" s="432"/>
      <c r="K18" s="433"/>
      <c r="L18" s="459"/>
      <c r="M18" s="459"/>
      <c r="N18" s="461"/>
      <c r="O18" s="388"/>
      <c r="P18" s="365"/>
      <c r="Q18" s="367"/>
      <c r="R18" s="377"/>
    </row>
    <row r="19" spans="1:19" ht="15" customHeight="1" x14ac:dyDescent="0.25">
      <c r="A19" s="353"/>
      <c r="B19" s="238"/>
      <c r="C19" s="442"/>
      <c r="D19" s="443"/>
      <c r="E19" s="444"/>
      <c r="F19" s="442"/>
      <c r="G19" s="443"/>
      <c r="H19" s="444"/>
      <c r="I19" s="434"/>
      <c r="J19" s="436"/>
      <c r="K19" s="436"/>
      <c r="L19" s="309">
        <v>2021</v>
      </c>
      <c r="M19" s="310"/>
      <c r="N19" s="311"/>
      <c r="O19" s="251"/>
      <c r="P19" s="251"/>
      <c r="Q19" s="252"/>
      <c r="R19" s="448"/>
    </row>
    <row r="20" spans="1:19" ht="15.75" customHeight="1" thickBot="1" x14ac:dyDescent="0.3">
      <c r="A20" s="354"/>
      <c r="B20" s="239"/>
      <c r="C20" s="435"/>
      <c r="D20" s="437"/>
      <c r="E20" s="445"/>
      <c r="F20" s="435"/>
      <c r="G20" s="437"/>
      <c r="H20" s="445"/>
      <c r="I20" s="435"/>
      <c r="J20" s="437"/>
      <c r="K20" s="437"/>
      <c r="L20" s="312"/>
      <c r="M20" s="313"/>
      <c r="N20" s="314"/>
      <c r="O20" s="446"/>
      <c r="P20" s="446"/>
      <c r="Q20" s="447"/>
      <c r="R20" s="449"/>
    </row>
    <row r="21" spans="1:19" ht="15" customHeight="1" x14ac:dyDescent="0.25">
      <c r="A21" s="354"/>
      <c r="B21" s="239"/>
      <c r="C21" s="438"/>
      <c r="D21" s="440"/>
      <c r="E21" s="450"/>
      <c r="F21" s="438"/>
      <c r="G21" s="440"/>
      <c r="H21" s="450"/>
      <c r="I21" s="438"/>
      <c r="J21" s="440"/>
      <c r="K21" s="440"/>
      <c r="L21" s="312"/>
      <c r="M21" s="313"/>
      <c r="N21" s="314"/>
      <c r="O21" s="440"/>
      <c r="P21" s="452"/>
      <c r="Q21" s="450"/>
      <c r="R21" s="376"/>
    </row>
    <row r="22" spans="1:19" ht="15.75" customHeight="1" thickBot="1" x14ac:dyDescent="0.3">
      <c r="A22" s="355"/>
      <c r="B22" s="240"/>
      <c r="C22" s="439"/>
      <c r="D22" s="441"/>
      <c r="E22" s="451"/>
      <c r="F22" s="439"/>
      <c r="G22" s="441"/>
      <c r="H22" s="451"/>
      <c r="I22" s="439"/>
      <c r="J22" s="441"/>
      <c r="K22" s="441"/>
      <c r="L22" s="315"/>
      <c r="M22" s="316"/>
      <c r="N22" s="317"/>
      <c r="O22" s="441"/>
      <c r="P22" s="453"/>
      <c r="Q22" s="451"/>
      <c r="R22" s="377"/>
    </row>
    <row r="24" spans="1:19" ht="24.95" customHeight="1" x14ac:dyDescent="0.35">
      <c r="A24" s="372" t="s">
        <v>28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</row>
    <row r="25" spans="1:19" ht="15" customHeight="1" x14ac:dyDescent="0.25">
      <c r="A25" s="341">
        <v>1</v>
      </c>
      <c r="B25" s="342" t="str">
        <f>B15</f>
        <v>TJ Spartak MSEM Přerov "A"</v>
      </c>
      <c r="C25" s="342"/>
      <c r="D25" s="342" t="s">
        <v>9</v>
      </c>
      <c r="E25" s="342" t="str">
        <f>B7</f>
        <v>MNK mobilprovás Modřice "C"</v>
      </c>
      <c r="F25" s="342"/>
      <c r="G25" s="342"/>
      <c r="H25" s="342"/>
      <c r="I25" s="342"/>
      <c r="J25" s="342"/>
      <c r="K25" s="342"/>
      <c r="L25" s="342"/>
      <c r="M25" s="342"/>
      <c r="N25" s="342"/>
      <c r="O25" s="26">
        <v>0</v>
      </c>
      <c r="P25" s="27" t="s">
        <v>9</v>
      </c>
      <c r="Q25" s="27">
        <v>2</v>
      </c>
      <c r="R25" s="9" t="s">
        <v>27</v>
      </c>
      <c r="S25" s="6"/>
    </row>
    <row r="26" spans="1:19" ht="15" customHeight="1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25">
        <v>0</v>
      </c>
      <c r="P26" s="27" t="s">
        <v>9</v>
      </c>
      <c r="Q26" s="13">
        <v>20</v>
      </c>
      <c r="R26" s="9" t="s">
        <v>26</v>
      </c>
      <c r="S26" s="6"/>
    </row>
    <row r="27" spans="1:19" ht="15" customHeight="1" x14ac:dyDescent="0.25">
      <c r="A27" s="341">
        <v>2</v>
      </c>
      <c r="B27" s="342" t="str">
        <f>B11</f>
        <v>SK Liapor - Witte Karlovy Vary "A"</v>
      </c>
      <c r="C27" s="342"/>
      <c r="D27" s="342" t="s">
        <v>9</v>
      </c>
      <c r="E27" s="342" t="str">
        <f>B15</f>
        <v>TJ Spartak MSEM Přerov "A"</v>
      </c>
      <c r="F27" s="342"/>
      <c r="G27" s="342"/>
      <c r="H27" s="342"/>
      <c r="I27" s="342"/>
      <c r="J27" s="342"/>
      <c r="K27" s="342"/>
      <c r="L27" s="342"/>
      <c r="M27" s="342"/>
      <c r="N27" s="342"/>
      <c r="O27" s="26">
        <v>2</v>
      </c>
      <c r="P27" s="27" t="s">
        <v>9</v>
      </c>
      <c r="Q27" s="27">
        <v>0</v>
      </c>
      <c r="R27" s="9" t="s">
        <v>27</v>
      </c>
    </row>
    <row r="28" spans="1:19" ht="15" customHeight="1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25">
        <v>20</v>
      </c>
      <c r="P28" s="27" t="s">
        <v>9</v>
      </c>
      <c r="Q28" s="13">
        <v>0</v>
      </c>
      <c r="R28" s="9" t="s">
        <v>26</v>
      </c>
    </row>
    <row r="29" spans="1:19" ht="13.15" customHeight="1" x14ac:dyDescent="0.25">
      <c r="A29" s="341">
        <v>3</v>
      </c>
      <c r="B29" s="342" t="str">
        <f>B7</f>
        <v>MNK mobilprovás Modřice "C"</v>
      </c>
      <c r="C29" s="342"/>
      <c r="D29" s="342" t="s">
        <v>9</v>
      </c>
      <c r="E29" s="342" t="str">
        <f>B11</f>
        <v>SK Liapor - Witte Karlovy Vary "A"</v>
      </c>
      <c r="F29" s="342"/>
      <c r="G29" s="342"/>
      <c r="H29" s="342"/>
      <c r="I29" s="342"/>
      <c r="J29" s="342"/>
      <c r="K29" s="342"/>
      <c r="L29" s="342"/>
      <c r="M29" s="342"/>
      <c r="N29" s="342"/>
      <c r="O29" s="26">
        <v>2</v>
      </c>
      <c r="P29" s="27" t="s">
        <v>9</v>
      </c>
      <c r="Q29" s="27">
        <v>0</v>
      </c>
      <c r="R29" s="9" t="s">
        <v>27</v>
      </c>
    </row>
    <row r="30" spans="1:19" ht="13.15" customHeight="1" x14ac:dyDescent="0.2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25">
        <v>20</v>
      </c>
      <c r="P30" s="27" t="s">
        <v>9</v>
      </c>
      <c r="Q30" s="13">
        <v>15</v>
      </c>
      <c r="R30" s="9" t="s">
        <v>26</v>
      </c>
    </row>
    <row r="31" spans="1:19" x14ac:dyDescent="0.25">
      <c r="P31" s="326"/>
      <c r="Q31" s="326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13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D2</vt:lpstr>
      <vt:lpstr>Prezence 12.6.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2021-06-12T13:55:28Z</cp:lastPrinted>
  <dcterms:created xsi:type="dcterms:W3CDTF">2014-08-25T11:10:33Z</dcterms:created>
  <dcterms:modified xsi:type="dcterms:W3CDTF">2021-06-14T06:35:15Z</dcterms:modified>
</cp:coreProperties>
</file>