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activeX/activeX59.xml" ContentType="application/vnd.ms-office.activeX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48.xml" ContentType="application/vnd.ms-office.activeX+xml"/>
  <Override PartName="/xl/activeX/activeX61.bin" ContentType="application/vnd.ms-office.activeX"/>
  <Override PartName="/xl/activeX/activeX66.xml" ContentType="application/vnd.ms-office.activeX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activeX/activeX5.xml" ContentType="application/vnd.ms-office.activeX+xml"/>
  <Override PartName="/xl/activeX/activeX21.bin" ContentType="application/vnd.ms-office.activeX"/>
  <Override PartName="/xl/activeX/activeX37.xml" ContentType="application/vnd.ms-office.activeX+xml"/>
  <Override PartName="/xl/activeX/activeX50.bin" ContentType="application/vnd.ms-office.activeX"/>
  <Override PartName="/xl/activeX/activeX55.xml" ContentType="application/vnd.ms-office.activeX+xml"/>
  <Default Extension="xml" ContentType="application/xml"/>
  <Override PartName="/xl/activeX/activeX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44.xml" ContentType="application/vnd.ms-office.activeX+xml"/>
  <Override PartName="/xl/activeX/activeX62.xml" ContentType="application/vnd.ms-office.activeX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51.xml" ContentType="application/vnd.ms-office.activeX+xml"/>
  <Override PartName="/xl/externalLinks/externalLink1.xml" ContentType="application/vnd.openxmlformats-officedocument.spreadsheetml.externalLink+xml"/>
  <Override PartName="/xl/activeX/activeX9.bin" ContentType="application/vnd.ms-office.activeX"/>
  <Override PartName="/xl/activeX/activeX11.xml" ContentType="application/vnd.ms-office.activeX+xml"/>
  <Override PartName="/xl/activeX/activeX40.xml" ContentType="application/vnd.ms-office.activeX+xml"/>
  <Override PartName="/xl/activeX/activeX59.bin" ContentType="application/vnd.ms-office.activeX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48.bin" ContentType="application/vnd.ms-office.activeX"/>
  <Override PartName="/xl/activeX/activeX66.bin" ContentType="application/vnd.ms-office.activeX"/>
  <Override PartName="/xl/activeX/activeX5.bin" ContentType="application/vnd.ms-office.activeX"/>
  <Override PartName="/xl/activeX/activeX37.bin" ContentType="application/vnd.ms-office.activeX"/>
  <Override PartName="/xl/activeX/activeX55.bin" ContentType="application/vnd.ms-office.activeX"/>
  <Default Extension="bin" ContentType="application/vnd.openxmlformats-officedocument.spreadsheetml.printerSettings"/>
  <Override PartName="/xl/activeX/activeX15.bin" ContentType="application/vnd.ms-office.activeX"/>
  <Override PartName="/xl/activeX/activeX26.bin" ContentType="application/vnd.ms-office.activeX"/>
  <Override PartName="/xl/activeX/activeX44.bin" ContentType="application/vnd.ms-office.activeX"/>
  <Override PartName="/xl/activeX/activeX62.bin" ContentType="application/vnd.ms-office.activeX"/>
  <Override PartName="/xl/worksheets/sheet14.xml" ContentType="application/vnd.openxmlformats-officedocument.spreadsheetml.worksheet+xml"/>
  <Override PartName="/xl/activeX/activeX1.bin" ContentType="application/vnd.ms-office.activeX"/>
  <Override PartName="/xl/activeX/activeX22.bin" ContentType="application/vnd.ms-office.activeX"/>
  <Override PartName="/xl/activeX/activeX33.bin" ContentType="application/vnd.ms-office.activeX"/>
  <Override PartName="/xl/activeX/activeX38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activeX/activeX67.xml" ContentType="application/vnd.ms-office.activeX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activeX/activeX6.xml" ContentType="application/vnd.ms-office.activeX+xml"/>
  <Override PartName="/xl/activeX/activeX11.bin" ContentType="application/vnd.ms-office.activeX"/>
  <Override PartName="/xl/activeX/activeX27.xml" ContentType="application/vnd.ms-office.activeX+xml"/>
  <Override PartName="/xl/activeX/activeX40.bin" ContentType="application/vnd.ms-office.activeX"/>
  <Override PartName="/xl/activeX/activeX45.xml" ContentType="application/vnd.ms-office.activeX+xml"/>
  <Override PartName="/xl/activeX/activeX56.xml" ContentType="application/vnd.ms-office.activeX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activeX/activeX2.xml" ContentType="application/vnd.ms-office.activeX+xml"/>
  <Override PartName="/xl/activeX/activeX16.xml" ContentType="application/vnd.ms-office.activeX+xml"/>
  <Override PartName="/xl/activeX/activeX34.xml" ContentType="application/vnd.ms-office.activeX+xml"/>
  <Override PartName="/xl/activeX/activeX63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activeX/activeX23.xml" ContentType="application/vnd.ms-office.activeX+xml"/>
  <Override PartName="/xl/activeX/activeX41.xml" ContentType="application/vnd.ms-office.activeX+xml"/>
  <Override PartName="/xl/activeX/activeX5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activeX/activeX50.xml" ContentType="application/vnd.ms-office.activeX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58.bin" ContentType="application/vnd.ms-office.activeX"/>
  <Override PartName="/xl/activeX/activeX67.bin" ContentType="application/vnd.ms-office.activeX"/>
  <Override PartName="/xl/drawings/drawing10.xml" ContentType="application/vnd.openxmlformats-officedocument.drawing+xml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xl/activeX/activeX45.bin" ContentType="application/vnd.ms-office.activeX"/>
  <Override PartName="/xl/activeX/activeX47.bin" ContentType="application/vnd.ms-office.activeX"/>
  <Override PartName="/xl/activeX/activeX56.bin" ContentType="application/vnd.ms-office.activeX"/>
  <Override PartName="/xl/activeX/activeX65.bin" ContentType="application/vnd.ms-office.activeX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activeX/activeX63.bin" ContentType="application/vnd.ms-office.activeX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57.xml" ContentType="application/vnd.ms-office.activeX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Override PartName="/xl/activeX/activeX64.xml" ContentType="application/vnd.ms-office.activeX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53.xml" ContentType="application/vnd.ms-office.activeX+xml"/>
  <Override PartName="/xl/activeX/activeX13.xml" ContentType="application/vnd.ms-office.activeX+xml"/>
  <Override PartName="/xl/activeX/activeX42.xml" ContentType="application/vnd.ms-office.activeX+xml"/>
  <Override PartName="/xl/activeX/activeX60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7.bin" ContentType="application/vnd.ms-office.activeX"/>
  <Override PartName="/xl/activeX/activeX39.bin" ContentType="application/vnd.ms-office.activeX"/>
  <Override PartName="/xl/activeX/activeX57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46.bin" ContentType="application/vnd.ms-office.activeX"/>
  <Override PartName="/xl/activeX/activeX64.bin" ContentType="application/vnd.ms-office.activeX"/>
  <Override PartName="/xl/worksheets/sheet16.xml" ContentType="application/vnd.openxmlformats-officedocument.spreadsheetml.worksheet+xml"/>
  <Override PartName="/xl/activeX/activeX3.bin" ContentType="application/vnd.ms-office.activeX"/>
  <Override PartName="/xl/activeX/activeX35.bin" ContentType="application/vnd.ms-office.activeX"/>
  <Override PartName="/xl/activeX/activeX53.bin" ContentType="application/vnd.ms-office.activeX"/>
  <Override PartName="/xl/drawings/drawing9.xml" ContentType="application/vnd.openxmlformats-officedocument.drawing+xml"/>
  <Override PartName="/xl/activeX/activeX8.xml" ContentType="application/vnd.ms-office.activeX+xml"/>
  <Override PartName="/xl/activeX/activeX13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58.xml" ContentType="application/vnd.ms-office.activeX+xml"/>
  <Override PartName="/xl/activeX/activeX60.bin" ContentType="application/vnd.ms-office.activeX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activeX/activeX18.xml" ContentType="application/vnd.ms-office.activeX+xml"/>
  <Override PartName="/xl/activeX/activeX20.bin" ContentType="application/vnd.ms-office.activeX"/>
  <Override PartName="/xl/activeX/activeX31.bin" ContentType="application/vnd.ms-office.activeX"/>
  <Override PartName="/xl/activeX/activeX36.xml" ContentType="application/vnd.ms-office.activeX+xml"/>
  <Override PartName="/xl/activeX/activeX65.xml" ContentType="application/vnd.ms-office.activeX+xml"/>
  <Override PartName="/xl/drawings/drawing5.xml" ContentType="application/vnd.openxmlformats-officedocument.drawing+xml"/>
  <Override PartName="/xl/activeX/activeX4.xml" ContentType="application/vnd.ms-office.activeX+xml"/>
  <Override PartName="/xl/activeX/activeX25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32.xml" ContentType="application/vnd.ms-office.activeX+xml"/>
  <Override PartName="/xl/activeX/activeX61.xml" ContentType="application/vnd.ms-office.activeX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60" windowWidth="20730" windowHeight="8985" tabRatio="908" firstSheet="1" activeTab="2"/>
  </bookViews>
  <sheets>
    <sheet name="Přihlášky " sheetId="48" r:id="rId1"/>
    <sheet name="Prezence 9.3.2019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sk C" sheetId="8" r:id="rId8"/>
    <sheet name="C - výsledky" sheetId="17" r:id="rId9"/>
    <sheet name="sk D" sheetId="9" r:id="rId10"/>
    <sheet name="D - výsledky" sheetId="18" r:id="rId11"/>
    <sheet name="sk E " sheetId="50" r:id="rId12"/>
    <sheet name="E - výsledky" sheetId="51" r:id="rId13"/>
    <sheet name="Zápasy" sheetId="20" r:id="rId14"/>
    <sheet name="KO" sheetId="21" r:id="rId15"/>
    <sheet name="Zápisy" sheetId="25" r:id="rId16"/>
  </sheets>
  <externalReferences>
    <externalReference r:id="rId17"/>
  </externalReferences>
  <definedNames>
    <definedName name="_xlnm._FilterDatabase" localSheetId="13" hidden="1">Zápasy!$B$3:$G$52</definedName>
    <definedName name="contacted">[1]Pomucky!$C$2:$C$3</definedName>
    <definedName name="_xlnm.Print_Area" localSheetId="4">'A - výsledky'!$A$2:$U$26</definedName>
    <definedName name="_xlnm.Print_Area" localSheetId="6">'B - výsledky'!$A$2:$W$26</definedName>
    <definedName name="_xlnm.Print_Area" localSheetId="8">'C - výsledky'!$A$2:$W$26</definedName>
    <definedName name="_xlnm.Print_Area" localSheetId="10">'D - výsledky'!$A$2:$U$26</definedName>
    <definedName name="_xlnm.Print_Area" localSheetId="12">'E - výsledky'!$A$2:$U$26</definedName>
    <definedName name="_xlnm.Print_Area" localSheetId="3">'sk A'!$A$2:$X$30</definedName>
    <definedName name="_xlnm.Print_Area" localSheetId="5">'sk B'!$A$2:$U$26</definedName>
    <definedName name="_xlnm.Print_Area" localSheetId="7">'sk C'!$A$2:$U$26</definedName>
    <definedName name="_xlnm.Print_Area" localSheetId="9">'sk D'!$A$2:$U$26</definedName>
    <definedName name="_xlnm.Print_Area" localSheetId="11">'sk E '!$A$2:$U$26</definedName>
    <definedName name="_xlnm.Print_Area" localSheetId="15">Zápisy!$A$2:$S$38</definedName>
    <definedName name="Ucast">[1]Pomucky!$A$2:$A$3</definedName>
    <definedName name="volba" localSheetId="12">#REF!</definedName>
    <definedName name="volba" localSheetId="1">#REF!</definedName>
    <definedName name="volba" localSheetId="11">#REF!</definedName>
    <definedName name="volba" localSheetId="15">#REF!</definedName>
    <definedName name="volba">#REF!</definedName>
  </definedNames>
  <calcPr calcId="124519"/>
</workbook>
</file>

<file path=xl/calcChain.xml><?xml version="1.0" encoding="utf-8"?>
<calcChain xmlns="http://schemas.openxmlformats.org/spreadsheetml/2006/main">
  <c r="C16" i="21"/>
  <c r="C8"/>
  <c r="F28"/>
  <c r="I18"/>
  <c r="H26"/>
  <c r="F24"/>
  <c r="F16"/>
  <c r="F8"/>
  <c r="F4"/>
  <c r="H10"/>
  <c r="G6"/>
  <c r="G14"/>
  <c r="F12"/>
  <c r="G22"/>
  <c r="F20"/>
  <c r="H31"/>
  <c r="I33"/>
  <c r="H35"/>
  <c r="G30"/>
  <c r="F32"/>
  <c r="B18"/>
  <c r="B14"/>
  <c r="E56" i="20"/>
  <c r="B10" i="21"/>
  <c r="B6"/>
  <c r="E57" i="20"/>
  <c r="G56"/>
  <c r="E64"/>
  <c r="G64"/>
  <c r="G58"/>
  <c r="E58"/>
  <c r="G59"/>
  <c r="E59"/>
  <c r="G62"/>
  <c r="E62"/>
  <c r="E63"/>
  <c r="G63"/>
  <c r="G57"/>
  <c r="G61"/>
  <c r="E61"/>
  <c r="G60"/>
  <c r="E60"/>
  <c r="G65"/>
  <c r="E65"/>
  <c r="B23" i="16" l="1"/>
  <c r="B19"/>
  <c r="B15"/>
  <c r="B23" i="7"/>
  <c r="B19"/>
  <c r="B15"/>
  <c r="B7" i="51"/>
  <c r="B43" s="1"/>
  <c r="E43" i="20" s="1"/>
  <c r="B11" i="51"/>
  <c r="B47" s="1"/>
  <c r="E53" i="20" s="1"/>
  <c r="B15" i="51"/>
  <c r="E45" s="1"/>
  <c r="G48" i="20" s="1"/>
  <c r="B19" i="51"/>
  <c r="B31" s="1"/>
  <c r="E13" i="20" s="1"/>
  <c r="B23" i="51"/>
  <c r="E43" s="1"/>
  <c r="G43" i="20" s="1"/>
  <c r="B23" i="50"/>
  <c r="B19"/>
  <c r="B15"/>
  <c r="B11"/>
  <c r="B7"/>
  <c r="N25" i="51"/>
  <c r="Q21"/>
  <c r="L25" s="1"/>
  <c r="O21"/>
  <c r="K21"/>
  <c r="I21"/>
  <c r="N17" s="1"/>
  <c r="Q19"/>
  <c r="L23" s="1"/>
  <c r="O19"/>
  <c r="N23" s="1"/>
  <c r="K19"/>
  <c r="L15" s="1"/>
  <c r="I19"/>
  <c r="N15" s="1"/>
  <c r="F19"/>
  <c r="Q17"/>
  <c r="I25" s="1"/>
  <c r="O17"/>
  <c r="K25" s="1"/>
  <c r="L17"/>
  <c r="Q15"/>
  <c r="I23" s="1"/>
  <c r="O15"/>
  <c r="K23" s="1"/>
  <c r="Q13"/>
  <c r="F25" s="1"/>
  <c r="O13"/>
  <c r="H25" s="1"/>
  <c r="N13"/>
  <c r="F21" s="1"/>
  <c r="L13"/>
  <c r="H21" s="1"/>
  <c r="K13"/>
  <c r="F17" s="1"/>
  <c r="I13"/>
  <c r="H17" s="1"/>
  <c r="E13"/>
  <c r="F9" s="1"/>
  <c r="C13"/>
  <c r="Q11"/>
  <c r="F23" s="1"/>
  <c r="O11"/>
  <c r="H23" s="1"/>
  <c r="N11"/>
  <c r="L11"/>
  <c r="H19" s="1"/>
  <c r="K11"/>
  <c r="F15" s="1"/>
  <c r="I11"/>
  <c r="H15" s="1"/>
  <c r="E11"/>
  <c r="C11"/>
  <c r="Q9"/>
  <c r="C25" s="1"/>
  <c r="O9"/>
  <c r="E25" s="1"/>
  <c r="N9"/>
  <c r="C21" s="1"/>
  <c r="L9"/>
  <c r="E21" s="1"/>
  <c r="K9"/>
  <c r="C17" s="1"/>
  <c r="I9"/>
  <c r="E17" s="1"/>
  <c r="H9"/>
  <c r="Q7"/>
  <c r="C23" s="1"/>
  <c r="O7"/>
  <c r="E23" s="1"/>
  <c r="N7"/>
  <c r="C19" s="1"/>
  <c r="L7"/>
  <c r="E19" s="1"/>
  <c r="K7"/>
  <c r="C15" s="1"/>
  <c r="R15" s="1"/>
  <c r="I7"/>
  <c r="E15" s="1"/>
  <c r="H7"/>
  <c r="C4"/>
  <c r="A2"/>
  <c r="C4" i="50"/>
  <c r="A2"/>
  <c r="T21" i="51" l="1"/>
  <c r="T7"/>
  <c r="T15"/>
  <c r="T17"/>
  <c r="T9"/>
  <c r="T11"/>
  <c r="R9"/>
  <c r="R21"/>
  <c r="T23"/>
  <c r="T25"/>
  <c r="F7"/>
  <c r="R7" s="1"/>
  <c r="R11"/>
  <c r="R13"/>
  <c r="B37"/>
  <c r="E28" i="20" s="1"/>
  <c r="B33" i="51"/>
  <c r="E18" i="20" s="1"/>
  <c r="B45" i="51"/>
  <c r="E48" i="20" s="1"/>
  <c r="E41" i="51"/>
  <c r="G38" i="20" s="1"/>
  <c r="E37" i="51"/>
  <c r="G28" i="20" s="1"/>
  <c r="T19" i="51"/>
  <c r="R19"/>
  <c r="R23"/>
  <c r="R17"/>
  <c r="R25"/>
  <c r="B29"/>
  <c r="E8" i="20" s="1"/>
  <c r="E31" i="51"/>
  <c r="G13" i="20" s="1"/>
  <c r="E35" i="51"/>
  <c r="G23" i="20" s="1"/>
  <c r="E39" i="51"/>
  <c r="G33" i="20" s="1"/>
  <c r="E47" i="51"/>
  <c r="G53" i="20" s="1"/>
  <c r="T13" i="51"/>
  <c r="B41"/>
  <c r="E38" i="20" s="1"/>
  <c r="B35" i="51"/>
  <c r="E23" i="20" s="1"/>
  <c r="B39" i="51"/>
  <c r="E33" i="20" s="1"/>
  <c r="E29" i="51"/>
  <c r="G8" i="20" s="1"/>
  <c r="E33" i="51"/>
  <c r="G18" i="20" s="1"/>
  <c r="B23" i="18"/>
  <c r="E43" s="1"/>
  <c r="B19"/>
  <c r="B45" s="1"/>
  <c r="B15"/>
  <c r="B39" s="1"/>
  <c r="B11"/>
  <c r="B47" s="1"/>
  <c r="B7"/>
  <c r="B37" s="1"/>
  <c r="B23" i="17"/>
  <c r="E43" s="1"/>
  <c r="B19"/>
  <c r="B45" s="1"/>
  <c r="B15"/>
  <c r="B39" s="1"/>
  <c r="B11"/>
  <c r="B7"/>
  <c r="B37" s="1"/>
  <c r="E43" i="16"/>
  <c r="B31"/>
  <c r="B39"/>
  <c r="B11"/>
  <c r="B47" s="1"/>
  <c r="B7"/>
  <c r="B37" s="1"/>
  <c r="Q21" i="18"/>
  <c r="L25" s="1"/>
  <c r="O21"/>
  <c r="N25" s="1"/>
  <c r="K21"/>
  <c r="I21"/>
  <c r="N17" s="1"/>
  <c r="Q19"/>
  <c r="L23" s="1"/>
  <c r="O19"/>
  <c r="N23" s="1"/>
  <c r="K19"/>
  <c r="L15" s="1"/>
  <c r="I19"/>
  <c r="N15" s="1"/>
  <c r="Q17"/>
  <c r="I25" s="1"/>
  <c r="O17"/>
  <c r="K25" s="1"/>
  <c r="L17"/>
  <c r="Q15"/>
  <c r="I23" s="1"/>
  <c r="O15"/>
  <c r="K23" s="1"/>
  <c r="Q13"/>
  <c r="F25" s="1"/>
  <c r="O13"/>
  <c r="H25" s="1"/>
  <c r="N13"/>
  <c r="F21" s="1"/>
  <c r="L13"/>
  <c r="H21" s="1"/>
  <c r="K13"/>
  <c r="F17" s="1"/>
  <c r="I13"/>
  <c r="H17" s="1"/>
  <c r="E13"/>
  <c r="F9" s="1"/>
  <c r="C13"/>
  <c r="Q11"/>
  <c r="F23" s="1"/>
  <c r="O11"/>
  <c r="H23" s="1"/>
  <c r="N11"/>
  <c r="F19" s="1"/>
  <c r="L11"/>
  <c r="H19" s="1"/>
  <c r="K11"/>
  <c r="F15" s="1"/>
  <c r="I11"/>
  <c r="H15" s="1"/>
  <c r="E11"/>
  <c r="C11"/>
  <c r="Q9"/>
  <c r="C25" s="1"/>
  <c r="O9"/>
  <c r="E25" s="1"/>
  <c r="N9"/>
  <c r="C21" s="1"/>
  <c r="L9"/>
  <c r="E21" s="1"/>
  <c r="K9"/>
  <c r="C17" s="1"/>
  <c r="I9"/>
  <c r="E17" s="1"/>
  <c r="H9"/>
  <c r="Q7"/>
  <c r="C23" s="1"/>
  <c r="O7"/>
  <c r="E23" s="1"/>
  <c r="N7"/>
  <c r="C19" s="1"/>
  <c r="L7"/>
  <c r="E19" s="1"/>
  <c r="K7"/>
  <c r="C15" s="1"/>
  <c r="I7"/>
  <c r="E15" s="1"/>
  <c r="H7"/>
  <c r="F7"/>
  <c r="C4"/>
  <c r="A2"/>
  <c r="Q21" i="17"/>
  <c r="L25" s="1"/>
  <c r="O21"/>
  <c r="N25" s="1"/>
  <c r="K21"/>
  <c r="L17" s="1"/>
  <c r="I21"/>
  <c r="N17" s="1"/>
  <c r="Q19"/>
  <c r="L23" s="1"/>
  <c r="O19"/>
  <c r="N23" s="1"/>
  <c r="K19"/>
  <c r="L15" s="1"/>
  <c r="I19"/>
  <c r="N15" s="1"/>
  <c r="Q17"/>
  <c r="I25" s="1"/>
  <c r="O17"/>
  <c r="K25" s="1"/>
  <c r="Q15"/>
  <c r="I23" s="1"/>
  <c r="O15"/>
  <c r="K23" s="1"/>
  <c r="Q13"/>
  <c r="F25" s="1"/>
  <c r="O13"/>
  <c r="H25" s="1"/>
  <c r="N13"/>
  <c r="F21" s="1"/>
  <c r="L13"/>
  <c r="H21" s="1"/>
  <c r="K13"/>
  <c r="F17" s="1"/>
  <c r="I13"/>
  <c r="H17" s="1"/>
  <c r="E13"/>
  <c r="F9" s="1"/>
  <c r="C13"/>
  <c r="H9" s="1"/>
  <c r="Q11"/>
  <c r="F23" s="1"/>
  <c r="O11"/>
  <c r="H23" s="1"/>
  <c r="N11"/>
  <c r="F19" s="1"/>
  <c r="L11"/>
  <c r="H19" s="1"/>
  <c r="K11"/>
  <c r="F15" s="1"/>
  <c r="I11"/>
  <c r="H15" s="1"/>
  <c r="E11"/>
  <c r="F7" s="1"/>
  <c r="C11"/>
  <c r="B41"/>
  <c r="Q9"/>
  <c r="C25" s="1"/>
  <c r="O9"/>
  <c r="E25" s="1"/>
  <c r="N9"/>
  <c r="C21" s="1"/>
  <c r="L9"/>
  <c r="E21" s="1"/>
  <c r="K9"/>
  <c r="C17" s="1"/>
  <c r="I9"/>
  <c r="E17" s="1"/>
  <c r="Q7"/>
  <c r="C23" s="1"/>
  <c r="O7"/>
  <c r="E23" s="1"/>
  <c r="N7"/>
  <c r="C19" s="1"/>
  <c r="L7"/>
  <c r="E19" s="1"/>
  <c r="K7"/>
  <c r="C15" s="1"/>
  <c r="I7"/>
  <c r="E15" s="1"/>
  <c r="H7"/>
  <c r="C4"/>
  <c r="A2"/>
  <c r="Q21" i="16"/>
  <c r="L25" s="1"/>
  <c r="O21"/>
  <c r="N25" s="1"/>
  <c r="K21"/>
  <c r="I21"/>
  <c r="N17" s="1"/>
  <c r="Q19"/>
  <c r="L23" s="1"/>
  <c r="O19"/>
  <c r="N23" s="1"/>
  <c r="K19"/>
  <c r="L15" s="1"/>
  <c r="I19"/>
  <c r="N15" s="1"/>
  <c r="Q17"/>
  <c r="I25" s="1"/>
  <c r="O17"/>
  <c r="K25" s="1"/>
  <c r="L17"/>
  <c r="Q15"/>
  <c r="I23" s="1"/>
  <c r="O15"/>
  <c r="K23" s="1"/>
  <c r="Q13"/>
  <c r="F25" s="1"/>
  <c r="O13"/>
  <c r="H25" s="1"/>
  <c r="N13"/>
  <c r="F21" s="1"/>
  <c r="L13"/>
  <c r="H21" s="1"/>
  <c r="K13"/>
  <c r="F17" s="1"/>
  <c r="I13"/>
  <c r="H17" s="1"/>
  <c r="E13"/>
  <c r="F9" s="1"/>
  <c r="C13"/>
  <c r="Q11"/>
  <c r="F23" s="1"/>
  <c r="O11"/>
  <c r="H23" s="1"/>
  <c r="N11"/>
  <c r="F19" s="1"/>
  <c r="L11"/>
  <c r="H19" s="1"/>
  <c r="K11"/>
  <c r="F15" s="1"/>
  <c r="I11"/>
  <c r="H15" s="1"/>
  <c r="E11"/>
  <c r="F7" s="1"/>
  <c r="C11"/>
  <c r="R11" s="1"/>
  <c r="Q9"/>
  <c r="C25" s="1"/>
  <c r="O9"/>
  <c r="E25" s="1"/>
  <c r="N9"/>
  <c r="C21" s="1"/>
  <c r="L9"/>
  <c r="E21" s="1"/>
  <c r="K9"/>
  <c r="C17" s="1"/>
  <c r="I9"/>
  <c r="E17" s="1"/>
  <c r="Q7"/>
  <c r="C23" s="1"/>
  <c r="O7"/>
  <c r="E23" s="1"/>
  <c r="N7"/>
  <c r="C19" s="1"/>
  <c r="L7"/>
  <c r="E19" s="1"/>
  <c r="K7"/>
  <c r="C15" s="1"/>
  <c r="I7"/>
  <c r="E15" s="1"/>
  <c r="C4"/>
  <c r="A2"/>
  <c r="B23" i="15"/>
  <c r="E43" s="1"/>
  <c r="B19"/>
  <c r="E41" s="1"/>
  <c r="B15"/>
  <c r="B39" s="1"/>
  <c r="B11"/>
  <c r="B35" s="1"/>
  <c r="B7"/>
  <c r="B37" s="1"/>
  <c r="C4"/>
  <c r="A2"/>
  <c r="Q21"/>
  <c r="L25" s="1"/>
  <c r="O21"/>
  <c r="N25" s="1"/>
  <c r="K21"/>
  <c r="L17" s="1"/>
  <c r="I21"/>
  <c r="N17" s="1"/>
  <c r="Q19"/>
  <c r="L23" s="1"/>
  <c r="O19"/>
  <c r="N23" s="1"/>
  <c r="K19"/>
  <c r="L15" s="1"/>
  <c r="I19"/>
  <c r="N15" s="1"/>
  <c r="Q17"/>
  <c r="I25" s="1"/>
  <c r="O17"/>
  <c r="K25" s="1"/>
  <c r="Q15"/>
  <c r="I23" s="1"/>
  <c r="O15"/>
  <c r="K23" s="1"/>
  <c r="Q13"/>
  <c r="F25" s="1"/>
  <c r="O13"/>
  <c r="H25" s="1"/>
  <c r="N13"/>
  <c r="F21" s="1"/>
  <c r="L13"/>
  <c r="H21" s="1"/>
  <c r="K13"/>
  <c r="F17" s="1"/>
  <c r="I13"/>
  <c r="H17" s="1"/>
  <c r="E13"/>
  <c r="C13"/>
  <c r="H9" s="1"/>
  <c r="Q11"/>
  <c r="F23" s="1"/>
  <c r="O11"/>
  <c r="H23" s="1"/>
  <c r="N11"/>
  <c r="F19" s="1"/>
  <c r="L11"/>
  <c r="H19" s="1"/>
  <c r="K11"/>
  <c r="F15" s="1"/>
  <c r="I11"/>
  <c r="H15" s="1"/>
  <c r="E11"/>
  <c r="F7" s="1"/>
  <c r="C11"/>
  <c r="H7" s="1"/>
  <c r="Q9"/>
  <c r="C25" s="1"/>
  <c r="O9"/>
  <c r="E25" s="1"/>
  <c r="N9"/>
  <c r="C21" s="1"/>
  <c r="L9"/>
  <c r="E21" s="1"/>
  <c r="K9"/>
  <c r="C17" s="1"/>
  <c r="I9"/>
  <c r="E17" s="1"/>
  <c r="F9"/>
  <c r="Q7"/>
  <c r="C23" s="1"/>
  <c r="O7"/>
  <c r="E23" s="1"/>
  <c r="N7"/>
  <c r="C19" s="1"/>
  <c r="L7"/>
  <c r="E19" s="1"/>
  <c r="K7"/>
  <c r="C15" s="1"/>
  <c r="I7"/>
  <c r="E15" s="1"/>
  <c r="T9" i="18" l="1"/>
  <c r="T15"/>
  <c r="T9" i="17"/>
  <c r="R13" i="16"/>
  <c r="R15"/>
  <c r="R9" i="15"/>
  <c r="R15" i="17"/>
  <c r="B33" i="18"/>
  <c r="E47"/>
  <c r="T15" i="15"/>
  <c r="T21" i="18"/>
  <c r="T21" i="16"/>
  <c r="T21" i="17"/>
  <c r="T13"/>
  <c r="T13" i="15"/>
  <c r="H9" i="16"/>
  <c r="T9" s="1"/>
  <c r="B31" i="17"/>
  <c r="B31" i="18"/>
  <c r="B43" i="15"/>
  <c r="E47" i="17"/>
  <c r="B33"/>
  <c r="E37" i="18"/>
  <c r="E41"/>
  <c r="B41" i="15"/>
  <c r="E47" i="16"/>
  <c r="E45" i="15"/>
  <c r="R19"/>
  <c r="T7"/>
  <c r="T9"/>
  <c r="T17"/>
  <c r="R17"/>
  <c r="R11"/>
  <c r="R13"/>
  <c r="R7"/>
  <c r="T23"/>
  <c r="T25"/>
  <c r="R21"/>
  <c r="T11" i="16"/>
  <c r="R23"/>
  <c r="R17"/>
  <c r="H7"/>
  <c r="T7" s="1"/>
  <c r="R9"/>
  <c r="T15"/>
  <c r="R7"/>
  <c r="T7" i="17"/>
  <c r="T11"/>
  <c r="R23"/>
  <c r="R17"/>
  <c r="R7"/>
  <c r="R11"/>
  <c r="R13"/>
  <c r="R9"/>
  <c r="T7" i="18"/>
  <c r="T11"/>
  <c r="R21"/>
  <c r="R23"/>
  <c r="R17"/>
  <c r="T23"/>
  <c r="R9"/>
  <c r="R7"/>
  <c r="R11"/>
  <c r="R13"/>
  <c r="B45" i="16"/>
  <c r="B33"/>
  <c r="T17" i="18"/>
  <c r="T25"/>
  <c r="R25"/>
  <c r="R15"/>
  <c r="R19"/>
  <c r="T19"/>
  <c r="T13"/>
  <c r="B29"/>
  <c r="B41"/>
  <c r="E29"/>
  <c r="E33"/>
  <c r="E45"/>
  <c r="B35"/>
  <c r="B43"/>
  <c r="E31"/>
  <c r="E35"/>
  <c r="E39"/>
  <c r="R19" i="17"/>
  <c r="R21"/>
  <c r="T15"/>
  <c r="T23"/>
  <c r="T25"/>
  <c r="T17"/>
  <c r="T19"/>
  <c r="R25"/>
  <c r="E29"/>
  <c r="E33"/>
  <c r="E37"/>
  <c r="E41"/>
  <c r="E45"/>
  <c r="B35"/>
  <c r="B43"/>
  <c r="B47"/>
  <c r="B29"/>
  <c r="E31"/>
  <c r="E35"/>
  <c r="E39"/>
  <c r="T19" i="16"/>
  <c r="R19"/>
  <c r="R21"/>
  <c r="R25"/>
  <c r="T23"/>
  <c r="T25"/>
  <c r="T17"/>
  <c r="T13"/>
  <c r="E29"/>
  <c r="E33"/>
  <c r="E37"/>
  <c r="E41"/>
  <c r="E45"/>
  <c r="B29"/>
  <c r="B41"/>
  <c r="B35"/>
  <c r="B43"/>
  <c r="E31"/>
  <c r="E35"/>
  <c r="E39"/>
  <c r="B47" i="15"/>
  <c r="T21"/>
  <c r="R23"/>
  <c r="R25"/>
  <c r="R15"/>
  <c r="T19"/>
  <c r="T11"/>
  <c r="B31"/>
  <c r="E31"/>
  <c r="E35"/>
  <c r="E39"/>
  <c r="E47"/>
  <c r="B29"/>
  <c r="B33"/>
  <c r="B45"/>
  <c r="E29"/>
  <c r="E33"/>
  <c r="E37"/>
  <c r="G4" i="20" l="1"/>
  <c r="E24"/>
  <c r="E29"/>
  <c r="G49"/>
  <c r="B23" i="5"/>
  <c r="B19"/>
  <c r="B15"/>
  <c r="B11"/>
  <c r="B7"/>
  <c r="E49" i="20"/>
  <c r="E34"/>
  <c r="E19"/>
  <c r="G39"/>
  <c r="C4" i="5"/>
  <c r="A2"/>
  <c r="G34" i="20" l="1"/>
  <c r="G9"/>
  <c r="E44"/>
  <c r="E14"/>
  <c r="E39"/>
  <c r="G24"/>
  <c r="E4"/>
  <c r="G14"/>
  <c r="G44"/>
  <c r="E9"/>
  <c r="G19"/>
  <c r="G29"/>
  <c r="B23" i="9" l="1"/>
  <c r="B19"/>
  <c r="B15"/>
  <c r="B11"/>
  <c r="B7"/>
  <c r="B23" i="8"/>
  <c r="B19"/>
  <c r="B15"/>
  <c r="B11"/>
  <c r="B7"/>
  <c r="C4"/>
  <c r="A2"/>
  <c r="C4" i="9"/>
  <c r="A2"/>
  <c r="G12" i="20" l="1"/>
  <c r="G37"/>
  <c r="E47"/>
  <c r="E27"/>
  <c r="E51"/>
  <c r="G6"/>
  <c r="E21"/>
  <c r="E36"/>
  <c r="G42"/>
  <c r="G32"/>
  <c r="E12"/>
  <c r="G22"/>
  <c r="E52"/>
  <c r="E37"/>
  <c r="G7"/>
  <c r="E22"/>
  <c r="E11"/>
  <c r="G41"/>
  <c r="G21"/>
  <c r="G31"/>
  <c r="G36"/>
  <c r="G11"/>
  <c r="E46"/>
  <c r="E26"/>
  <c r="E31" l="1"/>
  <c r="E6"/>
  <c r="G16"/>
  <c r="G46"/>
  <c r="E7"/>
  <c r="E32"/>
  <c r="G17"/>
  <c r="G47"/>
  <c r="E41"/>
  <c r="G51"/>
  <c r="E16"/>
  <c r="G26"/>
  <c r="G52"/>
  <c r="G27"/>
  <c r="E17"/>
  <c r="E42"/>
  <c r="S23" i="25"/>
  <c r="S4"/>
  <c r="C52" i="20" l="1"/>
  <c r="E50"/>
  <c r="G35"/>
  <c r="E30"/>
  <c r="G50"/>
  <c r="B11" i="7"/>
  <c r="B7"/>
  <c r="C4"/>
  <c r="A2"/>
  <c r="G30" i="20" l="1"/>
  <c r="G40"/>
  <c r="G10"/>
  <c r="E25"/>
  <c r="E45"/>
  <c r="G20"/>
  <c r="E10"/>
  <c r="E5"/>
  <c r="G5"/>
  <c r="G15"/>
  <c r="G25"/>
  <c r="G45"/>
  <c r="E15"/>
  <c r="E35"/>
  <c r="E20"/>
  <c r="E40"/>
  <c r="J23" i="25" l="1"/>
  <c r="J4"/>
  <c r="B25" l="1"/>
  <c r="B6"/>
  <c r="H13" l="1"/>
  <c r="P10" l="1"/>
  <c r="K19"/>
  <c r="J18"/>
  <c r="I17"/>
  <c r="L19"/>
  <c r="K18"/>
  <c r="J17"/>
  <c r="H19"/>
  <c r="L17"/>
  <c r="J19"/>
  <c r="I18"/>
  <c r="H17"/>
  <c r="L18"/>
  <c r="K17"/>
  <c r="I19"/>
  <c r="H18"/>
  <c r="I10"/>
  <c r="B32" l="1"/>
  <c r="H32"/>
  <c r="I37" s="1"/>
  <c r="B13"/>
  <c r="J36" l="1"/>
  <c r="H36"/>
  <c r="H38"/>
  <c r="K38"/>
  <c r="L38"/>
  <c r="K36"/>
  <c r="J38"/>
  <c r="I38"/>
  <c r="P29"/>
  <c r="H37"/>
  <c r="I29"/>
  <c r="L37"/>
  <c r="L36"/>
  <c r="J37"/>
  <c r="I36"/>
  <c r="K37"/>
  <c r="B18"/>
  <c r="C19"/>
  <c r="C18"/>
  <c r="F19"/>
  <c r="E19"/>
  <c r="E17"/>
  <c r="D19"/>
  <c r="B19"/>
  <c r="P8"/>
  <c r="F17"/>
  <c r="D17"/>
  <c r="C17"/>
  <c r="B17"/>
  <c r="E18"/>
  <c r="F18"/>
  <c r="I8"/>
  <c r="D18"/>
  <c r="I27"/>
  <c r="C36"/>
  <c r="F38"/>
  <c r="C37"/>
  <c r="E37"/>
  <c r="E36"/>
  <c r="B36"/>
  <c r="D37"/>
  <c r="D38"/>
  <c r="F37"/>
  <c r="D36"/>
  <c r="E38"/>
  <c r="F36"/>
  <c r="B37"/>
  <c r="B38"/>
  <c r="C38"/>
  <c r="P27"/>
</calcChain>
</file>

<file path=xl/sharedStrings.xml><?xml version="1.0" encoding="utf-8"?>
<sst xmlns="http://schemas.openxmlformats.org/spreadsheetml/2006/main" count="1115" uniqueCount="215">
  <si>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</si>
  <si>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</si>
  <si>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</si>
  <si>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</si>
  <si>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</si>
  <si>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</si>
  <si>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</si>
  <si>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</si>
  <si>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</si>
  <si>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</si>
  <si>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</si>
  <si>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</si>
  <si>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</si>
  <si>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</si>
  <si>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</si>
  <si>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</si>
  <si>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</si>
  <si>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</si>
  <si>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</si>
  <si>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</si>
  <si>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</si>
  <si>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klub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</si>
  <si>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</si>
  <si>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</si>
  <si>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</si>
  <si>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</si>
  <si>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</si>
  <si>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</si>
  <si>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</si>
  <si>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</si>
  <si>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</si>
  <si>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</si>
  <si>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F</t>
  </si>
  <si>
    <t>H</t>
  </si>
  <si>
    <t>Play-off</t>
  </si>
  <si>
    <t>VI.</t>
  </si>
  <si>
    <t>T</t>
  </si>
  <si>
    <t>TJ SLAVOJ Český Brod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</si>
  <si>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</si>
  <si>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</si>
  <si>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</si>
  <si>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</si>
  <si>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</si>
  <si>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</si>
  <si>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</si>
  <si>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</si>
  <si>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</si>
  <si>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</si>
  <si>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</si>
  <si>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</si>
  <si>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</si>
  <si>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KATEGORIE:</t>
  </si>
  <si>
    <t>UTKÁNÍ Č.:</t>
  </si>
  <si>
    <t>DATUM:</t>
  </si>
  <si>
    <t>ZAČÁTEK:</t>
  </si>
  <si>
    <t>KONEC:</t>
  </si>
  <si>
    <t>ROZHODČÍ:</t>
  </si>
  <si>
    <t>TRENÉR D:</t>
  </si>
  <si>
    <t>KAPITÁN D:</t>
  </si>
  <si>
    <t>podpis</t>
  </si>
  <si>
    <t>TRENÉR H:</t>
  </si>
  <si>
    <t>KAPITÁN H: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</si>
  <si>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</si>
  <si>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</si>
  <si>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</si>
  <si>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</si>
  <si>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</si>
  <si>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</si>
  <si>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</si>
  <si>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</si>
  <si>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</si>
  <si>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</si>
  <si>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</si>
  <si>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</si>
  <si>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skupina A až D</t>
  </si>
  <si>
    <t>VII.</t>
  </si>
  <si>
    <t>VIII.</t>
  </si>
  <si>
    <t>IX.</t>
  </si>
  <si>
    <t>X.</t>
  </si>
  <si>
    <t>3M</t>
  </si>
  <si>
    <t>SKUPINA:</t>
  </si>
  <si>
    <t>A1</t>
  </si>
  <si>
    <t>B1</t>
  </si>
  <si>
    <t>C1</t>
  </si>
  <si>
    <t>D1</t>
  </si>
  <si>
    <t>TJ Avia Čakovice</t>
  </si>
  <si>
    <t>C2</t>
  </si>
  <si>
    <t>B2</t>
  </si>
  <si>
    <t>D2</t>
  </si>
  <si>
    <t>A2</t>
  </si>
  <si>
    <t>PČNS starší žáci 9.3.2019</t>
  </si>
  <si>
    <t>22 družstev</t>
  </si>
  <si>
    <t>UNITOP SKP Žďár nad Sázavou</t>
  </si>
  <si>
    <t>TJ Dynamo ČEZ České Budějovice A</t>
  </si>
  <si>
    <t>TJ Dynamo ČEZ České Budějovice B</t>
  </si>
  <si>
    <t>MNK SILNICE GROUP Modřice A</t>
  </si>
  <si>
    <t>MNK SILNICE GROUP Modřice B</t>
  </si>
  <si>
    <t>MNK SILNICE GROUP Modřice C</t>
  </si>
  <si>
    <t>MNK SILNICE GROUP Modřice D</t>
  </si>
  <si>
    <t>SK Liapor WITTE Karlovy Vary A</t>
  </si>
  <si>
    <t>SK Liapor WITTE Karlovy Vary B</t>
  </si>
  <si>
    <t>NK CLIMAX Vsetín A</t>
  </si>
  <si>
    <t>NK CLIMAX Vsetín B</t>
  </si>
  <si>
    <t>TJ Slavoj Český Brod A</t>
  </si>
  <si>
    <t>TJ Slavoj Český Brod B</t>
  </si>
  <si>
    <t>TJ Pankrác A</t>
  </si>
  <si>
    <t>TJ Pankrác B</t>
  </si>
  <si>
    <t>TJ Peklo A</t>
  </si>
  <si>
    <t>TJ Peklo B</t>
  </si>
  <si>
    <t>TJ Baník Stříbro A</t>
  </si>
  <si>
    <t>TJ Baník Stříbro B</t>
  </si>
  <si>
    <t>T.J. Sokol Holice A</t>
  </si>
  <si>
    <t>T.J. Sokol Holice B</t>
  </si>
  <si>
    <t xml:space="preserve">M. Sommer </t>
  </si>
  <si>
    <t>E. Višvader</t>
  </si>
  <si>
    <t xml:space="preserve">P. Gulda </t>
  </si>
  <si>
    <t xml:space="preserve"> V. Hlavatý</t>
  </si>
  <si>
    <t xml:space="preserve">L. Gebel </t>
  </si>
  <si>
    <t xml:space="preserve">M. Vedral </t>
  </si>
  <si>
    <t xml:space="preserve">L. Albrecht </t>
  </si>
  <si>
    <t xml:space="preserve"> P. Barnat</t>
  </si>
  <si>
    <t>M. Hostinský</t>
  </si>
  <si>
    <t xml:space="preserve">P. Tolar </t>
  </si>
  <si>
    <t>M. Líbal</t>
  </si>
  <si>
    <t>E</t>
  </si>
  <si>
    <t>Prezence PČNS starších žáků 9.3.2019</t>
  </si>
  <si>
    <t>Plzeň 9.3.2019</t>
  </si>
  <si>
    <t>Volný los</t>
  </si>
  <si>
    <t>PČNS</t>
  </si>
  <si>
    <t>Předkolo 1</t>
  </si>
  <si>
    <t>Předkolo 2</t>
  </si>
  <si>
    <t>Předkolo 4 týmy z 2. míst</t>
  </si>
  <si>
    <t>Přelosování</t>
  </si>
  <si>
    <t>3. místo</t>
  </si>
  <si>
    <t>Postupový klíč</t>
  </si>
  <si>
    <t>1. Přímo do ČF postupují 4 vítězové základních skupin s nejvyšším počtem bodů po ZS, losování A1 - D1</t>
  </si>
  <si>
    <t>3. Zbylé 4 týmy z druhých míst sehrají dle losu předkolo o doplnění čtvrtfinále</t>
  </si>
  <si>
    <t>4. Losování play off, pokud se do ČF nalosují týmy, které spolu hráli v ZS, tak se losování opakuje</t>
  </si>
  <si>
    <t>PČNS starší žáci - dvojice</t>
  </si>
  <si>
    <t>NK CLIMAX Vsetín</t>
  </si>
  <si>
    <t>Bukáček Ondřej</t>
  </si>
  <si>
    <t>Krmášek David</t>
  </si>
  <si>
    <t>Bukáček</t>
  </si>
  <si>
    <t>Sommer</t>
  </si>
  <si>
    <t>Holata</t>
  </si>
  <si>
    <t>Hostinský</t>
  </si>
  <si>
    <t>Bednář</t>
  </si>
  <si>
    <t>Líbal Mart.</t>
  </si>
  <si>
    <t>Tolar</t>
  </si>
  <si>
    <t>Višvader</t>
  </si>
  <si>
    <t>Dutka</t>
  </si>
  <si>
    <t>Gebel</t>
  </si>
  <si>
    <t>Vedral</t>
  </si>
  <si>
    <t>Suchý</t>
  </si>
  <si>
    <t>Albrecht</t>
  </si>
  <si>
    <t>Novotný Jan</t>
  </si>
  <si>
    <t>Kalianko Kryštof</t>
  </si>
  <si>
    <t>Štrob Jaromír</t>
  </si>
  <si>
    <t>Čakan René</t>
  </si>
  <si>
    <t>Bednář Tadeáš</t>
  </si>
  <si>
    <t>Buchta Michal</t>
  </si>
  <si>
    <t>Jurka Ondřej</t>
  </si>
  <si>
    <t>Kolouch Patrik</t>
  </si>
  <si>
    <t>Kubový Matěj</t>
  </si>
  <si>
    <t>Svoboda Michael</t>
  </si>
  <si>
    <t>Sluka Tomáš</t>
  </si>
  <si>
    <t>Nesnídal Štěpán</t>
  </si>
  <si>
    <t>Petr Štěpán</t>
  </si>
  <si>
    <t>Schäfer Jan</t>
  </si>
  <si>
    <t>Tišnovský Vojtěch</t>
  </si>
  <si>
    <t>Svoboda Jakub</t>
  </si>
  <si>
    <t>Gregor Tobiáš</t>
  </si>
  <si>
    <t>Zbranek Martin</t>
  </si>
  <si>
    <t>Tomek Martin</t>
  </si>
  <si>
    <t>Dvořák David</t>
  </si>
  <si>
    <t>Jedlička Martin</t>
  </si>
  <si>
    <t>Brabenec Lukáš</t>
  </si>
  <si>
    <t>Pokorný Filip</t>
  </si>
  <si>
    <t>Růžička Filip</t>
  </si>
  <si>
    <t>Půhoný Tomáš</t>
  </si>
  <si>
    <t>Pantoflíček Matyáš</t>
  </si>
  <si>
    <t>Talpa Oliver</t>
  </si>
  <si>
    <t>Veselý Martin</t>
  </si>
  <si>
    <t>Kalous Václav</t>
  </si>
  <si>
    <t>Suchý Martin</t>
  </si>
  <si>
    <t>Fries Ondřej</t>
  </si>
  <si>
    <t>Ferebauer Adam</t>
  </si>
  <si>
    <t>Teplý Adam</t>
  </si>
  <si>
    <t>Kopecký Vojtěch</t>
  </si>
  <si>
    <t>Kotyza Lukáš</t>
  </si>
  <si>
    <t>Tolar Lukáš</t>
  </si>
  <si>
    <t>Nozar Dominik</t>
  </si>
  <si>
    <t>Gaszczyk Pavel</t>
  </si>
  <si>
    <t>Sobotka Filip</t>
  </si>
  <si>
    <t>Fujan Matěj</t>
  </si>
  <si>
    <t>Tolar Ondřej</t>
  </si>
  <si>
    <t>Machatý Dominik</t>
  </si>
  <si>
    <t>Sedlák Ondřej</t>
  </si>
  <si>
    <t>Uhlíř Samuel</t>
  </si>
  <si>
    <t>Zadrobílek Jan</t>
  </si>
  <si>
    <t>1:2</t>
  </si>
  <si>
    <t>0:2</t>
  </si>
  <si>
    <t>2:0</t>
  </si>
  <si>
    <t>2:1</t>
  </si>
  <si>
    <t>2. Dále přímo do ČF postupuje 5. vítěz ze základní skupiny a tým na 2. místě z pětičlenné skupiny</t>
  </si>
  <si>
    <t>0:2 (9:10, 4:10)</t>
  </si>
  <si>
    <t>0:2 (4:10, 1:10)</t>
  </si>
  <si>
    <t>0:2 (4:10, 7:10)</t>
  </si>
  <si>
    <t>2:0 (10:8, 10:7)</t>
  </si>
  <si>
    <t>2:1 (10:7, 9:10, 10:7)</t>
  </si>
  <si>
    <t>0:2 (9:10, 8:10)</t>
  </si>
  <si>
    <t>2:0 (10:3, 10:3)</t>
  </si>
  <si>
    <t>2:0 (10:5, 10:8)</t>
  </si>
  <si>
    <t>2:0 (10:8, 10:4)</t>
  </si>
  <si>
    <t>2:1 (10:9)</t>
  </si>
</sst>
</file>

<file path=xl/styles.xml><?xml version="1.0" encoding="utf-8"?>
<styleSheet xmlns="http://schemas.openxmlformats.org/spreadsheetml/2006/main">
  <fonts count="60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b/>
      <sz val="24"/>
      <name val="Tahoma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0"/>
      <name val="Arial CE"/>
      <charset val="238"/>
    </font>
    <font>
      <b/>
      <i/>
      <sz val="10"/>
      <color theme="0"/>
      <name val="Arial CE"/>
      <charset val="238"/>
    </font>
    <font>
      <sz val="8"/>
      <color theme="0"/>
      <name val="Arial CE"/>
      <charset val="238"/>
    </font>
    <font>
      <b/>
      <sz val="8"/>
      <color theme="0"/>
      <name val="Arial CE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6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/>
  </cellStyleXfs>
  <cellXfs count="567">
    <xf numFmtId="0" fontId="0" fillId="0" borderId="0" xfId="0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2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0" xfId="1" applyFont="1" applyBorder="1" applyAlignment="1">
      <alignment horizontal="center" shrinkToFit="1"/>
    </xf>
    <xf numFmtId="0" fontId="19" fillId="0" borderId="0" xfId="1" applyFont="1" applyBorder="1" applyAlignment="1">
      <alignment horizontal="center" vertical="center" shrinkToFit="1"/>
    </xf>
    <xf numFmtId="0" fontId="0" fillId="0" borderId="28" xfId="0" applyBorder="1"/>
    <xf numFmtId="0" fontId="5" fillId="2" borderId="0" xfId="1" applyFill="1"/>
    <xf numFmtId="0" fontId="18" fillId="2" borderId="0" xfId="1" applyFont="1" applyFill="1"/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5" fillId="2" borderId="0" xfId="1" applyFill="1" applyAlignment="1">
      <alignment horizontal="center"/>
    </xf>
    <xf numFmtId="0" fontId="39" fillId="0" borderId="0" xfId="1" applyFont="1"/>
    <xf numFmtId="0" fontId="38" fillId="0" borderId="0" xfId="1" applyFont="1" applyAlignment="1">
      <alignment horizontal="center"/>
    </xf>
    <xf numFmtId="0" fontId="18" fillId="3" borderId="28" xfId="1" applyFont="1" applyFill="1" applyBorder="1" applyAlignment="1">
      <alignment horizontal="center" vertical="center"/>
    </xf>
    <xf numFmtId="0" fontId="40" fillId="3" borderId="28" xfId="1" applyFont="1" applyFill="1" applyBorder="1" applyAlignment="1">
      <alignment horizontal="center" vertical="center"/>
    </xf>
    <xf numFmtId="49" fontId="39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39" fillId="0" borderId="30" xfId="1" applyFont="1" applyBorder="1" applyAlignment="1">
      <alignment horizontal="center" vertical="center"/>
    </xf>
    <xf numFmtId="0" fontId="39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39" fillId="3" borderId="26" xfId="1" applyFont="1" applyFill="1" applyBorder="1" applyAlignment="1">
      <alignment vertical="center"/>
    </xf>
    <xf numFmtId="0" fontId="39" fillId="0" borderId="29" xfId="1" applyFont="1" applyBorder="1" applyAlignment="1">
      <alignment horizontal="center" vertical="center"/>
    </xf>
    <xf numFmtId="0" fontId="38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0" fillId="0" borderId="0" xfId="0" applyFont="1"/>
    <xf numFmtId="0" fontId="39" fillId="0" borderId="29" xfId="1" applyFont="1" applyBorder="1" applyAlignment="1">
      <alignment horizontal="center"/>
    </xf>
    <xf numFmtId="0" fontId="39" fillId="0" borderId="30" xfId="1" applyFont="1" applyBorder="1" applyAlignment="1">
      <alignment horizontal="center"/>
    </xf>
    <xf numFmtId="0" fontId="44" fillId="2" borderId="39" xfId="1" applyFont="1" applyFill="1" applyBorder="1"/>
    <xf numFmtId="0" fontId="2" fillId="0" borderId="28" xfId="3" applyBorder="1"/>
    <xf numFmtId="0" fontId="2" fillId="0" borderId="30" xfId="3" applyBorder="1"/>
    <xf numFmtId="0" fontId="44" fillId="2" borderId="40" xfId="1" applyFont="1" applyFill="1" applyBorder="1" applyAlignment="1">
      <alignment horizontal="center"/>
    </xf>
    <xf numFmtId="0" fontId="44" fillId="2" borderId="28" xfId="1" applyFont="1" applyFill="1" applyBorder="1" applyAlignment="1">
      <alignment horizontal="center"/>
    </xf>
    <xf numFmtId="0" fontId="2" fillId="0" borderId="42" xfId="3" applyBorder="1"/>
    <xf numFmtId="0" fontId="2" fillId="0" borderId="34" xfId="3" applyBorder="1"/>
    <xf numFmtId="49" fontId="5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47" fillId="0" borderId="0" xfId="0" applyFont="1"/>
    <xf numFmtId="0" fontId="47" fillId="0" borderId="56" xfId="0" applyFont="1" applyBorder="1"/>
    <xf numFmtId="0" fontId="9" fillId="0" borderId="54" xfId="0" applyFont="1" applyBorder="1"/>
    <xf numFmtId="0" fontId="48" fillId="0" borderId="8" xfId="0" applyFont="1" applyBorder="1" applyAlignment="1">
      <alignment horizontal="center"/>
    </xf>
    <xf numFmtId="0" fontId="49" fillId="0" borderId="44" xfId="0" applyFont="1" applyBorder="1" applyAlignment="1">
      <alignment horizontal="center" vertical="center"/>
    </xf>
    <xf numFmtId="0" fontId="49" fillId="0" borderId="43" xfId="0" applyFont="1" applyBorder="1" applyAlignment="1">
      <alignment horizontal="center" vertical="center"/>
    </xf>
    <xf numFmtId="0" fontId="49" fillId="0" borderId="0" xfId="0" applyFont="1"/>
    <xf numFmtId="0" fontId="47" fillId="0" borderId="19" xfId="0" applyFont="1" applyBorder="1" applyAlignment="1">
      <alignment horizontal="center" vertical="center"/>
    </xf>
    <xf numFmtId="0" fontId="49" fillId="0" borderId="47" xfId="0" applyFont="1" applyBorder="1"/>
    <xf numFmtId="0" fontId="49" fillId="0" borderId="45" xfId="0" applyFont="1" applyBorder="1"/>
    <xf numFmtId="0" fontId="50" fillId="0" borderId="46" xfId="0" applyFont="1" applyBorder="1"/>
    <xf numFmtId="0" fontId="49" fillId="3" borderId="20" xfId="0" applyFont="1" applyFill="1" applyBorder="1"/>
    <xf numFmtId="0" fontId="49" fillId="0" borderId="46" xfId="0" applyFont="1" applyBorder="1"/>
    <xf numFmtId="0" fontId="49" fillId="3" borderId="57" xfId="0" applyFont="1" applyFill="1" applyBorder="1"/>
    <xf numFmtId="0" fontId="49" fillId="0" borderId="58" xfId="0" applyFont="1" applyBorder="1"/>
    <xf numFmtId="0" fontId="49" fillId="0" borderId="59" xfId="0" applyFont="1" applyBorder="1"/>
    <xf numFmtId="0" fontId="47" fillId="0" borderId="62" xfId="0" applyFont="1" applyBorder="1" applyAlignment="1">
      <alignment horizontal="center" vertical="center"/>
    </xf>
    <xf numFmtId="0" fontId="49" fillId="0" borderId="41" xfId="0" applyFont="1" applyBorder="1"/>
    <xf numFmtId="0" fontId="49" fillId="0" borderId="28" xfId="0" applyFont="1" applyBorder="1"/>
    <xf numFmtId="0" fontId="49" fillId="0" borderId="40" xfId="0" applyFont="1" applyBorder="1"/>
    <xf numFmtId="0" fontId="49" fillId="3" borderId="24" xfId="0" applyFont="1" applyFill="1" applyBorder="1"/>
    <xf numFmtId="0" fontId="49" fillId="3" borderId="63" xfId="0" applyFont="1" applyFill="1" applyBorder="1"/>
    <xf numFmtId="0" fontId="49" fillId="0" borderId="30" xfId="0" applyFont="1" applyBorder="1"/>
    <xf numFmtId="0" fontId="47" fillId="0" borderId="66" xfId="0" applyFont="1" applyBorder="1" applyAlignment="1">
      <alignment horizontal="center" vertical="center"/>
    </xf>
    <xf numFmtId="0" fontId="49" fillId="0" borderId="44" xfId="0" applyFont="1" applyBorder="1"/>
    <xf numFmtId="0" fontId="49" fillId="0" borderId="33" xfId="0" applyFont="1" applyBorder="1"/>
    <xf numFmtId="0" fontId="49" fillId="0" borderId="43" xfId="0" applyFont="1" applyBorder="1"/>
    <xf numFmtId="0" fontId="49" fillId="3" borderId="26" xfId="0" applyFont="1" applyFill="1" applyBorder="1"/>
    <xf numFmtId="0" fontId="49" fillId="3" borderId="67" xfId="0" applyFont="1" applyFill="1" applyBorder="1"/>
    <xf numFmtId="0" fontId="49" fillId="0" borderId="68" xfId="0" applyFont="1" applyBorder="1"/>
    <xf numFmtId="0" fontId="49" fillId="0" borderId="48" xfId="0" applyFont="1" applyBorder="1"/>
    <xf numFmtId="0" fontId="47" fillId="0" borderId="22" xfId="0" applyFont="1" applyBorder="1" applyAlignment="1">
      <alignment horizontal="center"/>
    </xf>
    <xf numFmtId="0" fontId="5" fillId="0" borderId="71" xfId="0" applyFont="1" applyBorder="1" applyAlignment="1">
      <alignment horizontal="center" vertical="center" textRotation="90"/>
    </xf>
    <xf numFmtId="0" fontId="5" fillId="0" borderId="45" xfId="0" applyFont="1" applyBorder="1" applyAlignment="1">
      <alignment horizontal="center" vertical="center" textRotation="90"/>
    </xf>
    <xf numFmtId="0" fontId="49" fillId="0" borderId="45" xfId="0" applyFont="1" applyBorder="1" applyAlignment="1">
      <alignment horizontal="center" vertical="center" textRotation="90"/>
    </xf>
    <xf numFmtId="0" fontId="47" fillId="0" borderId="0" xfId="0" applyFont="1" applyBorder="1" applyAlignment="1">
      <alignment horizontal="left" vertical="top" indent="1"/>
    </xf>
    <xf numFmtId="0" fontId="49" fillId="0" borderId="0" xfId="0" applyFont="1" applyBorder="1"/>
    <xf numFmtId="0" fontId="49" fillId="0" borderId="4" xfId="0" applyFont="1" applyBorder="1"/>
    <xf numFmtId="0" fontId="49" fillId="0" borderId="50" xfId="0" applyFont="1" applyBorder="1" applyAlignment="1">
      <alignment horizontal="center" vertical="center" textRotation="90"/>
    </xf>
    <xf numFmtId="0" fontId="49" fillId="0" borderId="33" xfId="0" applyFont="1" applyBorder="1" applyAlignment="1">
      <alignment horizontal="center" vertical="center" textRotation="90"/>
    </xf>
    <xf numFmtId="0" fontId="49" fillId="3" borderId="72" xfId="0" applyFont="1" applyFill="1" applyBorder="1"/>
    <xf numFmtId="0" fontId="47" fillId="0" borderId="73" xfId="0" applyFont="1" applyBorder="1"/>
    <xf numFmtId="0" fontId="49" fillId="0" borderId="74" xfId="0" applyFont="1" applyBorder="1" applyAlignment="1">
      <alignment horizontal="center" vertical="center" textRotation="90"/>
    </xf>
    <xf numFmtId="0" fontId="49" fillId="0" borderId="75" xfId="0" applyFont="1" applyBorder="1" applyAlignment="1">
      <alignment horizontal="center" vertical="center" textRotation="90"/>
    </xf>
    <xf numFmtId="0" fontId="49" fillId="3" borderId="73" xfId="0" applyFont="1" applyFill="1" applyBorder="1" applyAlignment="1">
      <alignment horizontal="center" vertical="center"/>
    </xf>
    <xf numFmtId="0" fontId="49" fillId="3" borderId="73" xfId="0" applyFont="1" applyFill="1" applyBorder="1"/>
    <xf numFmtId="0" fontId="49" fillId="0" borderId="9" xfId="0" applyFont="1" applyBorder="1"/>
    <xf numFmtId="0" fontId="49" fillId="0" borderId="13" xfId="0" applyFont="1" applyBorder="1"/>
    <xf numFmtId="0" fontId="49" fillId="0" borderId="71" xfId="0" applyFont="1" applyBorder="1"/>
    <xf numFmtId="0" fontId="50" fillId="0" borderId="59" xfId="0" applyFont="1" applyBorder="1"/>
    <xf numFmtId="0" fontId="49" fillId="0" borderId="76" xfId="0" applyFont="1" applyBorder="1"/>
    <xf numFmtId="0" fontId="47" fillId="0" borderId="0" xfId="0" applyFont="1" applyBorder="1"/>
    <xf numFmtId="0" fontId="49" fillId="0" borderId="0" xfId="0" applyFont="1" applyBorder="1" applyAlignment="1">
      <alignment horizontal="center" vertical="center" textRotation="90"/>
    </xf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textRotation="90"/>
    </xf>
    <xf numFmtId="0" fontId="49" fillId="0" borderId="0" xfId="0" applyFont="1" applyFill="1" applyBorder="1"/>
    <xf numFmtId="0" fontId="49" fillId="0" borderId="79" xfId="0" applyFont="1" applyBorder="1" applyAlignment="1">
      <alignment horizontal="center" vertical="center" textRotation="90"/>
    </xf>
    <xf numFmtId="0" fontId="49" fillId="0" borderId="80" xfId="0" applyFont="1" applyBorder="1" applyAlignment="1">
      <alignment horizontal="center" vertical="center" textRotation="90"/>
    </xf>
    <xf numFmtId="0" fontId="49" fillId="0" borderId="31" xfId="0" applyFont="1" applyBorder="1" applyAlignment="1">
      <alignment horizontal="center" vertical="center" textRotation="90"/>
    </xf>
    <xf numFmtId="0" fontId="49" fillId="3" borderId="57" xfId="0" applyFont="1" applyFill="1" applyBorder="1" applyAlignment="1">
      <alignment horizontal="center" vertical="center"/>
    </xf>
    <xf numFmtId="0" fontId="49" fillId="3" borderId="67" xfId="0" applyFont="1" applyFill="1" applyBorder="1" applyAlignment="1">
      <alignment horizontal="center" vertical="center"/>
    </xf>
    <xf numFmtId="0" fontId="0" fillId="0" borderId="28" xfId="0" applyFill="1" applyBorder="1"/>
    <xf numFmtId="0" fontId="32" fillId="0" borderId="54" xfId="0" applyFont="1" applyBorder="1" applyAlignment="1">
      <alignment horizontal="center"/>
    </xf>
    <xf numFmtId="0" fontId="13" fillId="0" borderId="37" xfId="0" applyFont="1" applyBorder="1"/>
    <xf numFmtId="0" fontId="15" fillId="0" borderId="34" xfId="0" applyFont="1" applyBorder="1" applyAlignment="1">
      <alignment horizontal="right"/>
    </xf>
    <xf numFmtId="0" fontId="8" fillId="0" borderId="37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34" xfId="0" applyFont="1" applyFill="1" applyBorder="1" applyAlignment="1">
      <alignment horizontal="left"/>
    </xf>
    <xf numFmtId="0" fontId="13" fillId="0" borderId="34" xfId="0" applyFont="1" applyFill="1" applyBorder="1"/>
    <xf numFmtId="0" fontId="0" fillId="0" borderId="28" xfId="0" applyFill="1" applyBorder="1" applyAlignment="1">
      <alignment horizontal="left"/>
    </xf>
    <xf numFmtId="0" fontId="13" fillId="0" borderId="28" xfId="0" applyFont="1" applyFill="1" applyBorder="1"/>
    <xf numFmtId="0" fontId="13" fillId="0" borderId="28" xfId="0" applyFont="1" applyFill="1" applyBorder="1" applyAlignment="1">
      <alignment horizontal="left"/>
    </xf>
    <xf numFmtId="0" fontId="40" fillId="3" borderId="29" xfId="1" applyFont="1" applyFill="1" applyBorder="1" applyAlignment="1">
      <alignment horizontal="center" vertical="center"/>
    </xf>
    <xf numFmtId="0" fontId="2" fillId="0" borderId="29" xfId="3" applyFont="1" applyBorder="1" applyAlignment="1">
      <alignment horizontal="left"/>
    </xf>
    <xf numFmtId="49" fontId="39" fillId="0" borderId="38" xfId="1" applyNumberFormat="1" applyFont="1" applyBorder="1" applyAlignment="1">
      <alignment horizontal="center" vertical="center"/>
    </xf>
    <xf numFmtId="49" fontId="39" fillId="0" borderId="0" xfId="1" applyNumberFormat="1" applyFont="1"/>
    <xf numFmtId="49" fontId="39" fillId="3" borderId="30" xfId="1" applyNumberFormat="1" applyFont="1" applyFill="1" applyBorder="1" applyAlignment="1">
      <alignment vertical="center"/>
    </xf>
    <xf numFmtId="0" fontId="32" fillId="0" borderId="2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2" fillId="2" borderId="40" xfId="1" applyFont="1" applyFill="1" applyBorder="1" applyAlignment="1">
      <alignment horizontal="center"/>
    </xf>
    <xf numFmtId="0" fontId="2" fillId="0" borderId="81" xfId="3" applyBorder="1" applyAlignment="1">
      <alignment horizontal="left"/>
    </xf>
    <xf numFmtId="0" fontId="2" fillId="0" borderId="29" xfId="3" applyBorder="1" applyAlignment="1">
      <alignment horizontal="left"/>
    </xf>
    <xf numFmtId="0" fontId="2" fillId="0" borderId="32" xfId="3" applyBorder="1" applyAlignment="1">
      <alignment horizontal="left"/>
    </xf>
    <xf numFmtId="0" fontId="2" fillId="0" borderId="31" xfId="3" applyBorder="1" applyAlignment="1">
      <alignment horizontal="left"/>
    </xf>
    <xf numFmtId="0" fontId="2" fillId="0" borderId="28" xfId="3" applyFont="1" applyBorder="1" applyAlignment="1">
      <alignment horizontal="left"/>
    </xf>
    <xf numFmtId="0" fontId="2" fillId="2" borderId="28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86" xfId="3" applyBorder="1"/>
    <xf numFmtId="0" fontId="2" fillId="0" borderId="82" xfId="3" applyBorder="1" applyAlignment="1">
      <alignment horizontal="left"/>
    </xf>
    <xf numFmtId="0" fontId="2" fillId="0" borderId="41" xfId="3" applyFont="1" applyBorder="1" applyAlignment="1">
      <alignment horizontal="left"/>
    </xf>
    <xf numFmtId="0" fontId="2" fillId="0" borderId="40" xfId="3" applyFont="1" applyBorder="1" applyAlignment="1">
      <alignment horizontal="left"/>
    </xf>
    <xf numFmtId="0" fontId="2" fillId="0" borderId="30" xfId="3" applyFont="1" applyBorder="1" applyAlignment="1">
      <alignment horizontal="left"/>
    </xf>
    <xf numFmtId="0" fontId="2" fillId="2" borderId="40" xfId="1" applyFont="1" applyFill="1" applyBorder="1" applyAlignment="1">
      <alignment horizontal="left"/>
    </xf>
    <xf numFmtId="0" fontId="2" fillId="0" borderId="28" xfId="3" applyBorder="1" applyAlignment="1">
      <alignment horizontal="left"/>
    </xf>
    <xf numFmtId="0" fontId="2" fillId="0" borderId="33" xfId="3" applyBorder="1" applyAlignment="1">
      <alignment horizontal="left"/>
    </xf>
    <xf numFmtId="0" fontId="2" fillId="0" borderId="87" xfId="3" applyBorder="1" applyAlignment="1">
      <alignment horizontal="left"/>
    </xf>
    <xf numFmtId="0" fontId="2" fillId="0" borderId="42" xfId="3" applyBorder="1" applyAlignment="1">
      <alignment horizontal="left"/>
    </xf>
    <xf numFmtId="0" fontId="35" fillId="3" borderId="13" xfId="0" applyFont="1" applyFill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5" fillId="3" borderId="92" xfId="0" applyFont="1" applyFill="1" applyBorder="1" applyAlignment="1">
      <alignment horizontal="center"/>
    </xf>
    <xf numFmtId="0" fontId="17" fillId="0" borderId="94" xfId="0" applyFont="1" applyBorder="1" applyAlignment="1">
      <alignment horizontal="center"/>
    </xf>
    <xf numFmtId="0" fontId="17" fillId="0" borderId="87" xfId="0" applyFont="1" applyBorder="1" applyAlignment="1">
      <alignment horizontal="center"/>
    </xf>
    <xf numFmtId="0" fontId="17" fillId="0" borderId="95" xfId="0" applyFont="1" applyBorder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14" fontId="0" fillId="0" borderId="41" xfId="0" applyNumberFormat="1" applyFill="1" applyBorder="1" applyAlignment="1">
      <alignment horizontal="center"/>
    </xf>
    <xf numFmtId="14" fontId="0" fillId="0" borderId="41" xfId="0" applyNumberFormat="1" applyFont="1" applyBorder="1" applyAlignment="1">
      <alignment horizontal="center"/>
    </xf>
    <xf numFmtId="14" fontId="0" fillId="0" borderId="49" xfId="0" applyNumberForma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54" fillId="3" borderId="28" xfId="1" applyFont="1" applyFill="1" applyBorder="1" applyAlignment="1">
      <alignment horizontal="center" vertical="center"/>
    </xf>
    <xf numFmtId="0" fontId="55" fillId="3" borderId="28" xfId="1" applyFont="1" applyFill="1" applyBorder="1" applyAlignment="1">
      <alignment horizontal="center" vertical="center"/>
    </xf>
    <xf numFmtId="0" fontId="56" fillId="3" borderId="29" xfId="1" applyFont="1" applyFill="1" applyBorder="1" applyAlignment="1">
      <alignment horizontal="center" vertical="center"/>
    </xf>
    <xf numFmtId="0" fontId="57" fillId="3" borderId="24" xfId="1" applyFont="1" applyFill="1" applyBorder="1" applyAlignment="1">
      <alignment horizontal="center" vertical="center"/>
    </xf>
    <xf numFmtId="0" fontId="56" fillId="3" borderId="30" xfId="1" applyFont="1" applyFill="1" applyBorder="1" applyAlignment="1">
      <alignment horizontal="center" vertical="center"/>
    </xf>
    <xf numFmtId="49" fontId="56" fillId="3" borderId="28" xfId="1" applyNumberFormat="1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right"/>
    </xf>
    <xf numFmtId="0" fontId="5" fillId="0" borderId="0" xfId="1" applyBorder="1" applyAlignment="1">
      <alignment horizontal="right"/>
    </xf>
    <xf numFmtId="0" fontId="5" fillId="0" borderId="0" xfId="1" applyAlignment="1">
      <alignment horizontal="right"/>
    </xf>
    <xf numFmtId="0" fontId="5" fillId="0" borderId="0" xfId="1" applyAlignment="1">
      <alignment horizontal="center"/>
    </xf>
    <xf numFmtId="0" fontId="18" fillId="0" borderId="0" xfId="1" applyFont="1"/>
    <xf numFmtId="0" fontId="58" fillId="0" borderId="0" xfId="1" applyFont="1" applyAlignment="1"/>
    <xf numFmtId="0" fontId="2" fillId="0" borderId="20" xfId="3" applyBorder="1" applyAlignment="1">
      <alignment horizontal="left"/>
    </xf>
    <xf numFmtId="0" fontId="2" fillId="0" borderId="24" xfId="3" applyBorder="1" applyAlignment="1">
      <alignment horizontal="left"/>
    </xf>
    <xf numFmtId="0" fontId="0" fillId="0" borderId="57" xfId="0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2" fillId="0" borderId="72" xfId="3" applyBorder="1" applyAlignment="1">
      <alignment horizontal="center"/>
    </xf>
    <xf numFmtId="0" fontId="2" fillId="0" borderId="24" xfId="3" applyFont="1" applyBorder="1" applyAlignment="1">
      <alignment horizontal="left"/>
    </xf>
    <xf numFmtId="0" fontId="0" fillId="0" borderId="57" xfId="0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2" fillId="0" borderId="99" xfId="3" applyBorder="1" applyAlignment="1">
      <alignment horizontal="left"/>
    </xf>
    <xf numFmtId="0" fontId="2" fillId="0" borderId="96" xfId="3" applyBorder="1" applyAlignment="1">
      <alignment horizontal="left"/>
    </xf>
    <xf numFmtId="0" fontId="2" fillId="0" borderId="26" xfId="3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4" fillId="5" borderId="0" xfId="1" applyFont="1" applyFill="1" applyBorder="1" applyAlignment="1">
      <alignment horizontal="center" vertical="center" wrapText="1"/>
    </xf>
    <xf numFmtId="0" fontId="26" fillId="0" borderId="97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54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35" fillId="3" borderId="22" xfId="0" applyFont="1" applyFill="1" applyBorder="1" applyAlignment="1">
      <alignment horizontal="center"/>
    </xf>
    <xf numFmtId="0" fontId="35" fillId="3" borderId="23" xfId="0" applyFont="1" applyFill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/>
    </xf>
    <xf numFmtId="0" fontId="35" fillId="3" borderId="9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horizontal="center" vertical="center"/>
    </xf>
    <xf numFmtId="0" fontId="41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10" fontId="29" fillId="3" borderId="18" xfId="0" applyNumberFormat="1" applyFont="1" applyFill="1" applyBorder="1" applyAlignment="1">
      <alignment horizontal="center" vertical="center" wrapText="1"/>
    </xf>
    <xf numFmtId="10" fontId="29" fillId="3" borderId="6" xfId="0" applyNumberFormat="1" applyFont="1" applyFill="1" applyBorder="1" applyAlignment="1">
      <alignment horizontal="center" vertical="center" wrapText="1"/>
    </xf>
    <xf numFmtId="10" fontId="29" fillId="3" borderId="14" xfId="0" applyNumberFormat="1" applyFont="1" applyFill="1" applyBorder="1" applyAlignment="1">
      <alignment horizontal="center" vertical="center" wrapText="1"/>
    </xf>
    <xf numFmtId="10" fontId="29" fillId="3" borderId="5" xfId="0" applyNumberFormat="1" applyFont="1" applyFill="1" applyBorder="1" applyAlignment="1">
      <alignment horizontal="center" vertical="center" wrapText="1"/>
    </xf>
    <xf numFmtId="10" fontId="29" fillId="3" borderId="0" xfId="0" applyNumberFormat="1" applyFont="1" applyFill="1" applyBorder="1" applyAlignment="1">
      <alignment horizontal="center" vertical="center" wrapText="1"/>
    </xf>
    <xf numFmtId="10" fontId="29" fillId="3" borderId="4" xfId="0" applyNumberFormat="1" applyFont="1" applyFill="1" applyBorder="1" applyAlignment="1">
      <alignment horizontal="center" vertical="center" wrapText="1"/>
    </xf>
    <xf numFmtId="10" fontId="29" fillId="3" borderId="8" xfId="0" applyNumberFormat="1" applyFont="1" applyFill="1" applyBorder="1" applyAlignment="1">
      <alignment horizontal="center" vertical="center" wrapText="1"/>
    </xf>
    <xf numFmtId="10" fontId="29" fillId="3" borderId="9" xfId="0" applyNumberFormat="1" applyFont="1" applyFill="1" applyBorder="1" applyAlignment="1">
      <alignment horizontal="center" vertical="center" wrapText="1"/>
    </xf>
    <xf numFmtId="10" fontId="29" fillId="3" borderId="13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29" fillId="3" borderId="88" xfId="0" applyFont="1" applyFill="1" applyBorder="1" applyAlignment="1">
      <alignment horizontal="center" vertical="center"/>
    </xf>
    <xf numFmtId="0" fontId="29" fillId="3" borderId="89" xfId="0" applyFont="1" applyFill="1" applyBorder="1" applyAlignment="1">
      <alignment horizontal="center" vertical="center"/>
    </xf>
    <xf numFmtId="0" fontId="35" fillId="3" borderId="90" xfId="0" applyFont="1" applyFill="1" applyBorder="1" applyAlignment="1">
      <alignment horizontal="center"/>
    </xf>
    <xf numFmtId="0" fontId="35" fillId="3" borderId="91" xfId="0" applyFont="1" applyFill="1" applyBorder="1" applyAlignment="1">
      <alignment horizontal="center"/>
    </xf>
    <xf numFmtId="0" fontId="35" fillId="3" borderId="92" xfId="0" applyFont="1" applyFill="1" applyBorder="1" applyAlignment="1">
      <alignment horizontal="center"/>
    </xf>
    <xf numFmtId="0" fontId="28" fillId="3" borderId="88" xfId="0" applyFont="1" applyFill="1" applyBorder="1" applyAlignment="1">
      <alignment horizontal="center" vertical="center"/>
    </xf>
    <xf numFmtId="0" fontId="28" fillId="3" borderId="54" xfId="0" applyFont="1" applyFill="1" applyBorder="1" applyAlignment="1">
      <alignment horizontal="center" vertical="center"/>
    </xf>
    <xf numFmtId="0" fontId="28" fillId="3" borderId="89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10" fontId="29" fillId="3" borderId="88" xfId="0" applyNumberFormat="1" applyFont="1" applyFill="1" applyBorder="1" applyAlignment="1">
      <alignment horizontal="center" vertical="center" wrapText="1"/>
    </xf>
    <xf numFmtId="10" fontId="29" fillId="3" borderId="54" xfId="0" applyNumberFormat="1" applyFont="1" applyFill="1" applyBorder="1" applyAlignment="1">
      <alignment horizontal="center" vertical="center" wrapText="1"/>
    </xf>
    <xf numFmtId="10" fontId="29" fillId="3" borderId="89" xfId="0" applyNumberFormat="1" applyFont="1" applyFill="1" applyBorder="1" applyAlignment="1">
      <alignment horizontal="center" vertical="center" wrapText="1"/>
    </xf>
    <xf numFmtId="0" fontId="41" fillId="3" borderId="93" xfId="0" applyFont="1" applyFill="1" applyBorder="1" applyAlignment="1">
      <alignment horizontal="center" vertical="center"/>
    </xf>
    <xf numFmtId="0" fontId="28" fillId="3" borderId="93" xfId="0" applyFont="1" applyFill="1" applyBorder="1" applyAlignment="1">
      <alignment horizontal="center" vertical="center" wrapText="1"/>
    </xf>
    <xf numFmtId="10" fontId="34" fillId="3" borderId="88" xfId="0" applyNumberFormat="1" applyFont="1" applyFill="1" applyBorder="1" applyAlignment="1">
      <alignment horizontal="center" vertical="center" wrapText="1"/>
    </xf>
    <xf numFmtId="10" fontId="34" fillId="3" borderId="54" xfId="0" applyNumberFormat="1" applyFont="1" applyFill="1" applyBorder="1" applyAlignment="1">
      <alignment horizontal="center" vertical="center" wrapText="1"/>
    </xf>
    <xf numFmtId="10" fontId="34" fillId="3" borderId="89" xfId="0" applyNumberFormat="1" applyFont="1" applyFill="1" applyBorder="1" applyAlignment="1">
      <alignment horizontal="center" vertical="center" wrapText="1"/>
    </xf>
    <xf numFmtId="0" fontId="30" fillId="3" borderId="88" xfId="0" applyFont="1" applyFill="1" applyBorder="1" applyAlignment="1">
      <alignment horizontal="center" vertical="center"/>
    </xf>
    <xf numFmtId="0" fontId="30" fillId="3" borderId="89" xfId="0" applyFont="1" applyFill="1" applyBorder="1" applyAlignment="1">
      <alignment horizontal="center" vertical="center"/>
    </xf>
    <xf numFmtId="0" fontId="42" fillId="4" borderId="93" xfId="0" applyFont="1" applyFill="1" applyBorder="1" applyAlignment="1">
      <alignment horizontal="center" vertical="center"/>
    </xf>
    <xf numFmtId="0" fontId="42" fillId="4" borderId="11" xfId="0" applyFont="1" applyFill="1" applyBorder="1" applyAlignment="1">
      <alignment horizontal="center" vertical="center"/>
    </xf>
    <xf numFmtId="0" fontId="51" fillId="3" borderId="93" xfId="0" applyFont="1" applyFill="1" applyBorder="1" applyAlignment="1">
      <alignment horizontal="center" vertical="center"/>
    </xf>
    <xf numFmtId="0" fontId="51" fillId="3" borderId="11" xfId="0" applyFont="1" applyFill="1" applyBorder="1" applyAlignment="1">
      <alignment horizontal="center" vertical="center"/>
    </xf>
    <xf numFmtId="0" fontId="32" fillId="4" borderId="54" xfId="0" applyFont="1" applyFill="1" applyBorder="1" applyAlignment="1">
      <alignment horizontal="center" vertical="center"/>
    </xf>
    <xf numFmtId="0" fontId="32" fillId="4" borderId="20" xfId="0" applyFont="1" applyFill="1" applyBorder="1" applyAlignment="1">
      <alignment horizontal="center" vertical="center"/>
    </xf>
    <xf numFmtId="0" fontId="32" fillId="4" borderId="89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2" fillId="4" borderId="88" xfId="0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0" fontId="31" fillId="3" borderId="88" xfId="0" applyFont="1" applyFill="1" applyBorder="1" applyAlignment="1">
      <alignment horizontal="center" vertical="center"/>
    </xf>
    <xf numFmtId="0" fontId="31" fillId="3" borderId="54" xfId="0" applyFont="1" applyFill="1" applyBorder="1" applyAlignment="1">
      <alignment horizontal="center" vertical="center"/>
    </xf>
    <xf numFmtId="0" fontId="31" fillId="3" borderId="89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" fillId="0" borderId="0" xfId="1" applyAlignment="1">
      <alignment horizontal="left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49" fillId="0" borderId="77" xfId="0" applyFont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9" xfId="0" applyFont="1" applyBorder="1" applyAlignment="1">
      <alignment horizontal="center"/>
    </xf>
    <xf numFmtId="0" fontId="49" fillId="0" borderId="78" xfId="0" applyFont="1" applyBorder="1" applyAlignment="1">
      <alignment horizontal="center"/>
    </xf>
    <xf numFmtId="0" fontId="49" fillId="0" borderId="65" xfId="0" applyFont="1" applyBorder="1" applyAlignment="1">
      <alignment horizontal="center"/>
    </xf>
    <xf numFmtId="0" fontId="49" fillId="0" borderId="70" xfId="0" applyFont="1" applyBorder="1" applyAlignment="1">
      <alignment horizontal="center"/>
    </xf>
    <xf numFmtId="0" fontId="47" fillId="0" borderId="51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56" xfId="0" applyFont="1" applyBorder="1" applyAlignment="1">
      <alignment horizontal="left"/>
    </xf>
    <xf numFmtId="0" fontId="47" fillId="0" borderId="54" xfId="0" applyFont="1" applyBorder="1" applyAlignment="1">
      <alignment horizontal="left"/>
    </xf>
    <xf numFmtId="0" fontId="47" fillId="0" borderId="55" xfId="0" applyFont="1" applyBorder="1" applyAlignment="1">
      <alignment horizontal="left"/>
    </xf>
    <xf numFmtId="0" fontId="47" fillId="3" borderId="54" xfId="0" applyFont="1" applyFill="1" applyBorder="1" applyAlignment="1">
      <alignment horizontal="center" vertical="center"/>
    </xf>
    <xf numFmtId="0" fontId="47" fillId="3" borderId="9" xfId="0" applyFont="1" applyFill="1" applyBorder="1" applyAlignment="1">
      <alignment horizontal="center" vertical="center"/>
    </xf>
    <xf numFmtId="0" fontId="47" fillId="0" borderId="71" xfId="0" applyFont="1" applyBorder="1" applyAlignment="1">
      <alignment horizontal="center"/>
    </xf>
    <xf numFmtId="0" fontId="47" fillId="0" borderId="59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0" fontId="52" fillId="0" borderId="54" xfId="0" applyFont="1" applyBorder="1" applyAlignment="1"/>
    <xf numFmtId="0" fontId="52" fillId="0" borderId="8" xfId="0" applyFont="1" applyBorder="1" applyAlignment="1"/>
    <xf numFmtId="0" fontId="52" fillId="0" borderId="9" xfId="0" applyFont="1" applyBorder="1" applyAlignment="1"/>
    <xf numFmtId="14" fontId="11" fillId="0" borderId="54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46" fillId="0" borderId="0" xfId="0" applyFont="1" applyBorder="1" applyAlignment="1">
      <alignment horizontal="center"/>
    </xf>
    <xf numFmtId="0" fontId="23" fillId="6" borderId="5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4" xfId="0" applyBorder="1" applyAlignment="1"/>
    <xf numFmtId="0" fontId="52" fillId="0" borderId="8" xfId="0" applyFont="1" applyBorder="1" applyAlignment="1">
      <alignment horizontal="center" vertical="center"/>
    </xf>
    <xf numFmtId="0" fontId="0" fillId="0" borderId="9" xfId="0" applyBorder="1" applyAlignment="1"/>
    <xf numFmtId="0" fontId="23" fillId="6" borderId="55" xfId="0" applyFont="1" applyFill="1" applyBorder="1" applyAlignment="1">
      <alignment horizontal="center" vertical="center"/>
    </xf>
    <xf numFmtId="0" fontId="49" fillId="0" borderId="60" xfId="0" applyFont="1" applyBorder="1" applyAlignment="1">
      <alignment horizontal="center"/>
    </xf>
    <xf numFmtId="0" fontId="49" fillId="0" borderId="61" xfId="0" applyFont="1" applyBorder="1" applyAlignment="1">
      <alignment horizontal="center"/>
    </xf>
    <xf numFmtId="0" fontId="0" fillId="0" borderId="28" xfId="0" applyBorder="1" applyAlignment="1">
      <alignment horizontal="left" wrapText="1"/>
    </xf>
    <xf numFmtId="0" fontId="44" fillId="2" borderId="100" xfId="1" applyFont="1" applyFill="1" applyBorder="1"/>
    <xf numFmtId="0" fontId="2" fillId="0" borderId="34" xfId="3" applyFont="1" applyBorder="1" applyAlignment="1">
      <alignment horizontal="left"/>
    </xf>
    <xf numFmtId="0" fontId="43" fillId="2" borderId="74" xfId="1" applyFont="1" applyFill="1" applyBorder="1"/>
    <xf numFmtId="0" fontId="43" fillId="2" borderId="79" xfId="1" applyFont="1" applyFill="1" applyBorder="1" applyAlignment="1"/>
    <xf numFmtId="0" fontId="43" fillId="2" borderId="74" xfId="1" applyFont="1" applyFill="1" applyBorder="1" applyAlignment="1">
      <alignment horizontal="center"/>
    </xf>
    <xf numFmtId="0" fontId="43" fillId="2" borderId="75" xfId="1" applyFont="1" applyFill="1" applyBorder="1" applyAlignment="1">
      <alignment horizontal="center"/>
    </xf>
    <xf numFmtId="0" fontId="43" fillId="2" borderId="102" xfId="1" applyFont="1" applyFill="1" applyBorder="1" applyAlignment="1">
      <alignment horizontal="center"/>
    </xf>
    <xf numFmtId="0" fontId="43" fillId="2" borderId="103" xfId="1" applyFont="1" applyFill="1" applyBorder="1" applyAlignment="1">
      <alignment horizontal="center"/>
    </xf>
    <xf numFmtId="0" fontId="14" fillId="5" borderId="88" xfId="1" applyFont="1" applyFill="1" applyBorder="1" applyAlignment="1">
      <alignment horizontal="center" vertical="center" wrapText="1"/>
    </xf>
    <xf numFmtId="0" fontId="14" fillId="5" borderId="84" xfId="1" applyFont="1" applyFill="1" applyBorder="1" applyAlignment="1">
      <alignment horizontal="center" vertical="center" wrapText="1"/>
    </xf>
    <xf numFmtId="0" fontId="14" fillId="5" borderId="98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14" fillId="5" borderId="13" xfId="1" applyFont="1" applyFill="1" applyBorder="1" applyAlignment="1">
      <alignment horizontal="center" vertical="center" wrapText="1"/>
    </xf>
    <xf numFmtId="0" fontId="5" fillId="2" borderId="34" xfId="1" applyFill="1" applyBorder="1"/>
    <xf numFmtId="0" fontId="44" fillId="2" borderId="34" xfId="1" applyFont="1" applyFill="1" applyBorder="1" applyAlignment="1">
      <alignment horizontal="center"/>
    </xf>
    <xf numFmtId="0" fontId="2" fillId="0" borderId="38" xfId="3" applyBorder="1"/>
    <xf numFmtId="0" fontId="44" fillId="2" borderId="101" xfId="1" applyFont="1" applyFill="1" applyBorder="1" applyAlignment="1">
      <alignment horizontal="center"/>
    </xf>
    <xf numFmtId="0" fontId="2" fillId="0" borderId="87" xfId="3" applyFont="1" applyBorder="1" applyAlignment="1">
      <alignment horizontal="left"/>
    </xf>
    <xf numFmtId="0" fontId="2" fillId="2" borderId="87" xfId="1" applyFont="1" applyFill="1" applyBorder="1" applyAlignment="1">
      <alignment horizontal="left"/>
    </xf>
    <xf numFmtId="0" fontId="2" fillId="0" borderId="76" xfId="3" applyFont="1" applyBorder="1" applyAlignment="1">
      <alignment horizontal="left"/>
    </xf>
    <xf numFmtId="0" fontId="2" fillId="2" borderId="95" xfId="1" applyFont="1" applyFill="1" applyBorder="1" applyAlignment="1">
      <alignment horizontal="left"/>
    </xf>
    <xf numFmtId="0" fontId="2" fillId="2" borderId="95" xfId="1" applyFont="1" applyFill="1" applyBorder="1" applyAlignment="1">
      <alignment horizontal="center"/>
    </xf>
    <xf numFmtId="0" fontId="0" fillId="0" borderId="42" xfId="0" applyBorder="1" applyAlignment="1">
      <alignment horizontal="left" wrapText="1"/>
    </xf>
    <xf numFmtId="0" fontId="2" fillId="2" borderId="42" xfId="1" applyFont="1" applyFill="1" applyBorder="1" applyAlignment="1">
      <alignment horizontal="left"/>
    </xf>
    <xf numFmtId="0" fontId="2" fillId="2" borderId="42" xfId="1" applyFont="1" applyFill="1" applyBorder="1" applyAlignment="1">
      <alignment horizontal="center"/>
    </xf>
    <xf numFmtId="0" fontId="2" fillId="0" borderId="68" xfId="3" applyFont="1" applyBorder="1"/>
    <xf numFmtId="0" fontId="2" fillId="0" borderId="42" xfId="3" applyFont="1" applyBorder="1"/>
    <xf numFmtId="0" fontId="2" fillId="2" borderId="48" xfId="1" applyFont="1" applyFill="1" applyBorder="1" applyAlignment="1">
      <alignment horizontal="center"/>
    </xf>
    <xf numFmtId="0" fontId="44" fillId="2" borderId="57" xfId="1" applyFont="1" applyFill="1" applyBorder="1"/>
    <xf numFmtId="0" fontId="44" fillId="2" borderId="63" xfId="1" applyFont="1" applyFill="1" applyBorder="1"/>
    <xf numFmtId="0" fontId="44" fillId="2" borderId="72" xfId="1" applyFont="1" applyFill="1" applyBorder="1"/>
    <xf numFmtId="0" fontId="0" fillId="0" borderId="57" xfId="0" applyFont="1" applyBorder="1" applyAlignment="1">
      <alignment horizontal="left"/>
    </xf>
    <xf numFmtId="0" fontId="0" fillId="0" borderId="63" xfId="0" applyBorder="1" applyAlignment="1">
      <alignment horizontal="left"/>
    </xf>
    <xf numFmtId="0" fontId="0" fillId="0" borderId="63" xfId="0" applyFill="1" applyBorder="1" applyAlignment="1">
      <alignment horizontal="left"/>
    </xf>
    <xf numFmtId="0" fontId="0" fillId="0" borderId="72" xfId="0" applyFill="1" applyBorder="1" applyAlignment="1">
      <alignment horizontal="left"/>
    </xf>
    <xf numFmtId="0" fontId="2" fillId="0" borderId="94" xfId="3" applyFont="1" applyBorder="1" applyAlignment="1">
      <alignment horizontal="left"/>
    </xf>
    <xf numFmtId="0" fontId="2" fillId="0" borderId="95" xfId="3" applyFont="1" applyBorder="1" applyAlignment="1">
      <alignment horizontal="left"/>
    </xf>
    <xf numFmtId="0" fontId="0" fillId="0" borderId="41" xfId="0" applyBorder="1" applyAlignment="1">
      <alignment horizontal="left" wrapText="1"/>
    </xf>
    <xf numFmtId="0" fontId="0" fillId="0" borderId="49" xfId="0" applyBorder="1" applyAlignment="1">
      <alignment horizontal="left" wrapText="1"/>
    </xf>
    <xf numFmtId="0" fontId="2" fillId="0" borderId="48" xfId="3" applyFont="1" applyBorder="1" applyAlignment="1">
      <alignment horizontal="left"/>
    </xf>
    <xf numFmtId="0" fontId="2" fillId="2" borderId="48" xfId="1" applyFont="1" applyFill="1" applyBorder="1" applyAlignment="1">
      <alignment horizontal="left"/>
    </xf>
    <xf numFmtId="0" fontId="2" fillId="2" borderId="94" xfId="1" applyFont="1" applyFill="1" applyBorder="1" applyAlignment="1">
      <alignment horizontal="left"/>
    </xf>
    <xf numFmtId="0" fontId="2" fillId="2" borderId="41" xfId="1" applyFont="1" applyFill="1" applyBorder="1" applyAlignment="1">
      <alignment horizontal="left"/>
    </xf>
    <xf numFmtId="0" fontId="2" fillId="2" borderId="49" xfId="1" applyFont="1" applyFill="1" applyBorder="1" applyAlignment="1">
      <alignment horizontal="left"/>
    </xf>
    <xf numFmtId="0" fontId="0" fillId="0" borderId="97" xfId="0" applyFill="1" applyBorder="1" applyAlignment="1">
      <alignment horizontal="center"/>
    </xf>
    <xf numFmtId="0" fontId="26" fillId="0" borderId="90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" fillId="0" borderId="67" xfId="3" applyBorder="1" applyAlignment="1">
      <alignment horizontal="center"/>
    </xf>
    <xf numFmtId="0" fontId="26" fillId="0" borderId="104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/>
    </xf>
    <xf numFmtId="0" fontId="0" fillId="0" borderId="105" xfId="0" applyBorder="1" applyAlignment="1">
      <alignment horizontal="center" vertical="center" wrapText="1"/>
    </xf>
    <xf numFmtId="0" fontId="21" fillId="0" borderId="105" xfId="0" applyFont="1" applyBorder="1" applyAlignment="1">
      <alignment horizontal="center" vertical="center" wrapText="1"/>
    </xf>
    <xf numFmtId="0" fontId="0" fillId="0" borderId="97" xfId="0" applyBorder="1" applyAlignment="1">
      <alignment horizontal="center"/>
    </xf>
    <xf numFmtId="0" fontId="2" fillId="0" borderId="20" xfId="3" applyFont="1" applyBorder="1" applyAlignment="1">
      <alignment horizontal="left"/>
    </xf>
    <xf numFmtId="0" fontId="2" fillId="0" borderId="32" xfId="3" applyFont="1" applyBorder="1" applyAlignment="1">
      <alignment horizontal="left"/>
    </xf>
    <xf numFmtId="0" fontId="20" fillId="0" borderId="74" xfId="0" applyFont="1" applyBorder="1"/>
    <xf numFmtId="0" fontId="43" fillId="2" borderId="102" xfId="1" applyFont="1" applyFill="1" applyBorder="1" applyAlignment="1">
      <alignment horizontal="right"/>
    </xf>
    <xf numFmtId="0" fontId="43" fillId="2" borderId="74" xfId="1" applyFont="1" applyFill="1" applyBorder="1" applyAlignment="1">
      <alignment horizontal="right"/>
    </xf>
    <xf numFmtId="0" fontId="5" fillId="0" borderId="13" xfId="1" applyBorder="1" applyAlignment="1">
      <alignment horizontal="center"/>
    </xf>
    <xf numFmtId="0" fontId="5" fillId="0" borderId="9" xfId="1" applyBorder="1" applyAlignment="1">
      <alignment horizontal="center"/>
    </xf>
    <xf numFmtId="0" fontId="53" fillId="7" borderId="0" xfId="0" applyFont="1" applyFill="1" applyBorder="1" applyAlignment="1">
      <alignment horizontal="center"/>
    </xf>
    <xf numFmtId="0" fontId="5" fillId="0" borderId="0" xfId="1" applyBorder="1" applyAlignment="1">
      <alignment horizontal="center"/>
    </xf>
    <xf numFmtId="0" fontId="5" fillId="0" borderId="98" xfId="1" applyBorder="1" applyAlignment="1">
      <alignment horizontal="center"/>
    </xf>
    <xf numFmtId="0" fontId="5" fillId="0" borderId="4" xfId="1" applyBorder="1" applyAlignment="1">
      <alignment horizontal="center"/>
    </xf>
    <xf numFmtId="0" fontId="5" fillId="0" borderId="8" xfId="1" applyBorder="1" applyAlignment="1">
      <alignment horizontal="center"/>
    </xf>
    <xf numFmtId="0" fontId="5" fillId="0" borderId="0" xfId="1" applyFont="1" applyAlignment="1">
      <alignment horizontal="center"/>
    </xf>
    <xf numFmtId="20" fontId="5" fillId="0" borderId="83" xfId="1" applyNumberFormat="1" applyFont="1" applyBorder="1" applyAlignment="1">
      <alignment horizontal="center" shrinkToFit="1"/>
    </xf>
    <xf numFmtId="0" fontId="4" fillId="0" borderId="0" xfId="1" applyFont="1" applyBorder="1" applyAlignment="1">
      <alignment horizontal="center" vertical="top" shrinkToFit="1"/>
    </xf>
    <xf numFmtId="0" fontId="5" fillId="0" borderId="3" xfId="1" applyFont="1" applyBorder="1" applyAlignment="1">
      <alignment horizontal="center" shrinkToFit="1"/>
    </xf>
    <xf numFmtId="0" fontId="45" fillId="0" borderId="52" xfId="0" applyFont="1" applyBorder="1" applyAlignment="1">
      <alignment horizontal="center" wrapText="1"/>
    </xf>
    <xf numFmtId="0" fontId="4" fillId="0" borderId="5" xfId="1" applyFont="1" applyBorder="1" applyAlignment="1">
      <alignment horizontal="center" vertical="top" shrinkToFit="1"/>
    </xf>
    <xf numFmtId="0" fontId="2" fillId="0" borderId="36" xfId="1" applyFont="1" applyBorder="1" applyAlignment="1">
      <alignment horizontal="center" shrinkToFit="1"/>
    </xf>
    <xf numFmtId="0" fontId="2" fillId="0" borderId="53" xfId="1" applyFont="1" applyBorder="1" applyAlignment="1">
      <alignment horizontal="center" shrinkToFit="1"/>
    </xf>
    <xf numFmtId="0" fontId="5" fillId="0" borderId="0" xfId="1" applyAlignment="1">
      <alignment horizontal="center" shrinkToFit="1"/>
    </xf>
    <xf numFmtId="0" fontId="5" fillId="0" borderId="84" xfId="1" applyBorder="1" applyAlignment="1">
      <alignment horizontal="center" shrinkToFit="1"/>
    </xf>
    <xf numFmtId="0" fontId="5" fillId="0" borderId="5" xfId="1" applyFill="1" applyBorder="1" applyAlignment="1">
      <alignment horizontal="center" shrinkToFit="1"/>
    </xf>
    <xf numFmtId="0" fontId="5" fillId="0" borderId="0" xfId="1" applyBorder="1" applyAlignment="1">
      <alignment horizontal="center" shrinkToFit="1"/>
    </xf>
    <xf numFmtId="0" fontId="5" fillId="0" borderId="83" xfId="1" applyFont="1" applyBorder="1" applyAlignment="1">
      <alignment horizontal="center" shrinkToFit="1"/>
    </xf>
    <xf numFmtId="0" fontId="5" fillId="0" borderId="7" xfId="1" applyFont="1" applyBorder="1" applyAlignment="1">
      <alignment horizontal="center" shrinkToFit="1"/>
    </xf>
    <xf numFmtId="0" fontId="5" fillId="0" borderId="8" xfId="1" applyFont="1" applyFill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5" xfId="1" applyBorder="1" applyAlignment="1">
      <alignment horizontal="center" shrinkToFit="1"/>
    </xf>
    <xf numFmtId="0" fontId="5" fillId="0" borderId="0" xfId="1" applyFill="1" applyBorder="1" applyAlignment="1">
      <alignment horizontal="center" shrinkToFit="1"/>
    </xf>
    <xf numFmtId="0" fontId="5" fillId="0" borderId="9" xfId="1" applyFont="1" applyBorder="1" applyAlignment="1">
      <alignment horizontal="center" shrinkToFit="1"/>
    </xf>
    <xf numFmtId="0" fontId="1" fillId="0" borderId="85" xfId="1" applyFont="1" applyBorder="1" applyAlignment="1">
      <alignment horizontal="center" shrinkToFit="1"/>
    </xf>
    <xf numFmtId="0" fontId="5" fillId="0" borderId="8" xfId="1" applyFill="1" applyBorder="1" applyAlignment="1">
      <alignment horizontal="center" shrinkToFit="1"/>
    </xf>
    <xf numFmtId="0" fontId="3" fillId="0" borderId="2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49" fontId="59" fillId="0" borderId="52" xfId="0" applyNumberFormat="1" applyFont="1" applyBorder="1" applyAlignment="1">
      <alignment horizontal="center" wrapText="1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0718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130255</xdr:rowOff>
    </xdr:from>
    <xdr:to>
      <xdr:col>10</xdr:col>
      <xdr:colOff>230367</xdr:colOff>
      <xdr:row>17</xdr:row>
      <xdr:rowOff>80591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36111" y="3194468"/>
          <a:ext cx="563596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2" name="Obrázek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336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6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8" name="Obrázek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3" name="Obrázek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6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95575" y="1495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13835" y="304990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9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2" name="Obrázek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6" name="Obrázek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1" name="Obrázek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4528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2034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6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1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4" name="Obrázek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8" name="Obrázek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3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3" name="Obrázek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0" y="1495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14775" y="30765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62225" y="15240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05250" y="30861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87963" y="1499490"/>
          <a:ext cx="547384" cy="531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02558" y="3058686"/>
          <a:ext cx="547384" cy="53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42543" y="4635377"/>
          <a:ext cx="547385" cy="53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7950" y="14668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213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744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289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8209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58590" y="30289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592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365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7950" y="14668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213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8209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58590" y="30289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592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365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7330" y="4598670"/>
          <a:ext cx="548357" cy="539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8209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58590" y="30289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9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592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365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7330" y="4598670"/>
          <a:ext cx="548357" cy="539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2" name="Obrázek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592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365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8209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58590" y="30289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6" name="Obrázek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592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365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7330" y="4598670"/>
          <a:ext cx="548357" cy="539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8209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58590" y="302895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1" name="Obrázek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0330" y="145923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66210" y="3036570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7330" y="4598670"/>
          <a:ext cx="548357" cy="539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1.xml"/><Relationship Id="rId18" Type="http://schemas.openxmlformats.org/officeDocument/2006/relationships/control" Target="../activeX/activeX16.xml"/><Relationship Id="rId26" Type="http://schemas.openxmlformats.org/officeDocument/2006/relationships/control" Target="../activeX/activeX24.xml"/><Relationship Id="rId39" Type="http://schemas.openxmlformats.org/officeDocument/2006/relationships/control" Target="../activeX/activeX37.xml"/><Relationship Id="rId21" Type="http://schemas.openxmlformats.org/officeDocument/2006/relationships/control" Target="../activeX/activeX19.xml"/><Relationship Id="rId34" Type="http://schemas.openxmlformats.org/officeDocument/2006/relationships/control" Target="../activeX/activeX32.xml"/><Relationship Id="rId42" Type="http://schemas.openxmlformats.org/officeDocument/2006/relationships/control" Target="../activeX/activeX40.xml"/><Relationship Id="rId47" Type="http://schemas.openxmlformats.org/officeDocument/2006/relationships/control" Target="../activeX/activeX45.xml"/><Relationship Id="rId50" Type="http://schemas.openxmlformats.org/officeDocument/2006/relationships/control" Target="../activeX/activeX48.xml"/><Relationship Id="rId55" Type="http://schemas.openxmlformats.org/officeDocument/2006/relationships/control" Target="../activeX/activeX53.xml"/><Relationship Id="rId63" Type="http://schemas.openxmlformats.org/officeDocument/2006/relationships/control" Target="../activeX/activeX61.xml"/><Relationship Id="rId68" Type="http://schemas.openxmlformats.org/officeDocument/2006/relationships/control" Target="../activeX/activeX66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29" Type="http://schemas.openxmlformats.org/officeDocument/2006/relationships/control" Target="../activeX/activeX2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24" Type="http://schemas.openxmlformats.org/officeDocument/2006/relationships/control" Target="../activeX/activeX22.xml"/><Relationship Id="rId32" Type="http://schemas.openxmlformats.org/officeDocument/2006/relationships/control" Target="../activeX/activeX30.xml"/><Relationship Id="rId37" Type="http://schemas.openxmlformats.org/officeDocument/2006/relationships/control" Target="../activeX/activeX35.xml"/><Relationship Id="rId40" Type="http://schemas.openxmlformats.org/officeDocument/2006/relationships/control" Target="../activeX/activeX38.xml"/><Relationship Id="rId45" Type="http://schemas.openxmlformats.org/officeDocument/2006/relationships/control" Target="../activeX/activeX43.xml"/><Relationship Id="rId53" Type="http://schemas.openxmlformats.org/officeDocument/2006/relationships/control" Target="../activeX/activeX51.xml"/><Relationship Id="rId58" Type="http://schemas.openxmlformats.org/officeDocument/2006/relationships/control" Target="../activeX/activeX56.xml"/><Relationship Id="rId66" Type="http://schemas.openxmlformats.org/officeDocument/2006/relationships/control" Target="../activeX/activeX64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23" Type="http://schemas.openxmlformats.org/officeDocument/2006/relationships/control" Target="../activeX/activeX21.xml"/><Relationship Id="rId28" Type="http://schemas.openxmlformats.org/officeDocument/2006/relationships/control" Target="../activeX/activeX26.xml"/><Relationship Id="rId36" Type="http://schemas.openxmlformats.org/officeDocument/2006/relationships/control" Target="../activeX/activeX34.xml"/><Relationship Id="rId49" Type="http://schemas.openxmlformats.org/officeDocument/2006/relationships/control" Target="../activeX/activeX47.xml"/><Relationship Id="rId57" Type="http://schemas.openxmlformats.org/officeDocument/2006/relationships/control" Target="../activeX/activeX55.xml"/><Relationship Id="rId61" Type="http://schemas.openxmlformats.org/officeDocument/2006/relationships/control" Target="../activeX/activeX59.xml"/><Relationship Id="rId10" Type="http://schemas.openxmlformats.org/officeDocument/2006/relationships/control" Target="../activeX/activeX8.xml"/><Relationship Id="rId19" Type="http://schemas.openxmlformats.org/officeDocument/2006/relationships/control" Target="../activeX/activeX17.xml"/><Relationship Id="rId31" Type="http://schemas.openxmlformats.org/officeDocument/2006/relationships/control" Target="../activeX/activeX29.xml"/><Relationship Id="rId44" Type="http://schemas.openxmlformats.org/officeDocument/2006/relationships/control" Target="../activeX/activeX42.xml"/><Relationship Id="rId52" Type="http://schemas.openxmlformats.org/officeDocument/2006/relationships/control" Target="../activeX/activeX50.xml"/><Relationship Id="rId60" Type="http://schemas.openxmlformats.org/officeDocument/2006/relationships/control" Target="../activeX/activeX58.xml"/><Relationship Id="rId65" Type="http://schemas.openxmlformats.org/officeDocument/2006/relationships/control" Target="../activeX/activeX63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20.xml"/><Relationship Id="rId27" Type="http://schemas.openxmlformats.org/officeDocument/2006/relationships/control" Target="../activeX/activeX25.xml"/><Relationship Id="rId30" Type="http://schemas.openxmlformats.org/officeDocument/2006/relationships/control" Target="../activeX/activeX28.xml"/><Relationship Id="rId35" Type="http://schemas.openxmlformats.org/officeDocument/2006/relationships/control" Target="../activeX/activeX33.xml"/><Relationship Id="rId43" Type="http://schemas.openxmlformats.org/officeDocument/2006/relationships/control" Target="../activeX/activeX41.xml"/><Relationship Id="rId48" Type="http://schemas.openxmlformats.org/officeDocument/2006/relationships/control" Target="../activeX/activeX46.xml"/><Relationship Id="rId56" Type="http://schemas.openxmlformats.org/officeDocument/2006/relationships/control" Target="../activeX/activeX54.xml"/><Relationship Id="rId64" Type="http://schemas.openxmlformats.org/officeDocument/2006/relationships/control" Target="../activeX/activeX62.xml"/><Relationship Id="rId69" Type="http://schemas.openxmlformats.org/officeDocument/2006/relationships/control" Target="../activeX/activeX67.xml"/><Relationship Id="rId8" Type="http://schemas.openxmlformats.org/officeDocument/2006/relationships/control" Target="../activeX/activeX6.xml"/><Relationship Id="rId51" Type="http://schemas.openxmlformats.org/officeDocument/2006/relationships/control" Target="../activeX/activeX49.xml"/><Relationship Id="rId3" Type="http://schemas.openxmlformats.org/officeDocument/2006/relationships/control" Target="../activeX/activeX1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5" Type="http://schemas.openxmlformats.org/officeDocument/2006/relationships/control" Target="../activeX/activeX23.xml"/><Relationship Id="rId33" Type="http://schemas.openxmlformats.org/officeDocument/2006/relationships/control" Target="../activeX/activeX31.xml"/><Relationship Id="rId38" Type="http://schemas.openxmlformats.org/officeDocument/2006/relationships/control" Target="../activeX/activeX36.xml"/><Relationship Id="rId46" Type="http://schemas.openxmlformats.org/officeDocument/2006/relationships/control" Target="../activeX/activeX44.xml"/><Relationship Id="rId59" Type="http://schemas.openxmlformats.org/officeDocument/2006/relationships/control" Target="../activeX/activeX57.xml"/><Relationship Id="rId67" Type="http://schemas.openxmlformats.org/officeDocument/2006/relationships/control" Target="../activeX/activeX65.xml"/><Relationship Id="rId20" Type="http://schemas.openxmlformats.org/officeDocument/2006/relationships/control" Target="../activeX/activeX18.xml"/><Relationship Id="rId41" Type="http://schemas.openxmlformats.org/officeDocument/2006/relationships/control" Target="../activeX/activeX39.xml"/><Relationship Id="rId54" Type="http://schemas.openxmlformats.org/officeDocument/2006/relationships/control" Target="../activeX/activeX52.xml"/><Relationship Id="rId62" Type="http://schemas.openxmlformats.org/officeDocument/2006/relationships/control" Target="../activeX/activeX6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F32" sqref="F32"/>
    </sheetView>
  </sheetViews>
  <sheetFormatPr defaultRowHeight="15"/>
  <cols>
    <col min="1" max="1" width="3.7109375" customWidth="1"/>
    <col min="2" max="2" width="11.28515625" customWidth="1"/>
    <col min="3" max="3" width="41.7109375" customWidth="1"/>
    <col min="4" max="4" width="35.42578125" bestFit="1" customWidth="1"/>
    <col min="5" max="5" width="6.28515625" customWidth="1"/>
    <col min="7" max="7" width="15.5703125" customWidth="1"/>
    <col min="8" max="8" width="11.140625" customWidth="1"/>
    <col min="255" max="255" width="3.7109375" customWidth="1"/>
    <col min="256" max="256" width="11.28515625" customWidth="1"/>
    <col min="257" max="257" width="6" bestFit="1" customWidth="1"/>
    <col min="258" max="258" width="6.85546875" bestFit="1" customWidth="1"/>
    <col min="259" max="259" width="41.7109375" customWidth="1"/>
    <col min="260" max="260" width="35.42578125" bestFit="1" customWidth="1"/>
    <col min="261" max="261" width="6.28515625" customWidth="1"/>
    <col min="263" max="263" width="15.5703125" customWidth="1"/>
    <col min="264" max="264" width="11.140625" customWidth="1"/>
    <col min="511" max="511" width="3.7109375" customWidth="1"/>
    <col min="512" max="512" width="11.28515625" customWidth="1"/>
    <col min="513" max="513" width="6" bestFit="1" customWidth="1"/>
    <col min="514" max="514" width="6.85546875" bestFit="1" customWidth="1"/>
    <col min="515" max="515" width="41.7109375" customWidth="1"/>
    <col min="516" max="516" width="35.42578125" bestFit="1" customWidth="1"/>
    <col min="517" max="517" width="6.28515625" customWidth="1"/>
    <col min="519" max="519" width="15.5703125" customWidth="1"/>
    <col min="520" max="520" width="11.140625" customWidth="1"/>
    <col min="767" max="767" width="3.7109375" customWidth="1"/>
    <col min="768" max="768" width="11.28515625" customWidth="1"/>
    <col min="769" max="769" width="6" bestFit="1" customWidth="1"/>
    <col min="770" max="770" width="6.85546875" bestFit="1" customWidth="1"/>
    <col min="771" max="771" width="41.7109375" customWidth="1"/>
    <col min="772" max="772" width="35.42578125" bestFit="1" customWidth="1"/>
    <col min="773" max="773" width="6.28515625" customWidth="1"/>
    <col min="775" max="775" width="15.5703125" customWidth="1"/>
    <col min="776" max="776" width="11.140625" customWidth="1"/>
    <col min="1023" max="1023" width="3.7109375" customWidth="1"/>
    <col min="1024" max="1024" width="11.28515625" customWidth="1"/>
    <col min="1025" max="1025" width="6" bestFit="1" customWidth="1"/>
    <col min="1026" max="1026" width="6.85546875" bestFit="1" customWidth="1"/>
    <col min="1027" max="1027" width="41.7109375" customWidth="1"/>
    <col min="1028" max="1028" width="35.42578125" bestFit="1" customWidth="1"/>
    <col min="1029" max="1029" width="6.28515625" customWidth="1"/>
    <col min="1031" max="1031" width="15.5703125" customWidth="1"/>
    <col min="1032" max="1032" width="11.140625" customWidth="1"/>
    <col min="1279" max="1279" width="3.7109375" customWidth="1"/>
    <col min="1280" max="1280" width="11.28515625" customWidth="1"/>
    <col min="1281" max="1281" width="6" bestFit="1" customWidth="1"/>
    <col min="1282" max="1282" width="6.85546875" bestFit="1" customWidth="1"/>
    <col min="1283" max="1283" width="41.7109375" customWidth="1"/>
    <col min="1284" max="1284" width="35.42578125" bestFit="1" customWidth="1"/>
    <col min="1285" max="1285" width="6.28515625" customWidth="1"/>
    <col min="1287" max="1287" width="15.5703125" customWidth="1"/>
    <col min="1288" max="1288" width="11.140625" customWidth="1"/>
    <col min="1535" max="1535" width="3.7109375" customWidth="1"/>
    <col min="1536" max="1536" width="11.28515625" customWidth="1"/>
    <col min="1537" max="1537" width="6" bestFit="1" customWidth="1"/>
    <col min="1538" max="1538" width="6.85546875" bestFit="1" customWidth="1"/>
    <col min="1539" max="1539" width="41.7109375" customWidth="1"/>
    <col min="1540" max="1540" width="35.42578125" bestFit="1" customWidth="1"/>
    <col min="1541" max="1541" width="6.28515625" customWidth="1"/>
    <col min="1543" max="1543" width="15.5703125" customWidth="1"/>
    <col min="1544" max="1544" width="11.140625" customWidth="1"/>
    <col min="1791" max="1791" width="3.7109375" customWidth="1"/>
    <col min="1792" max="1792" width="11.28515625" customWidth="1"/>
    <col min="1793" max="1793" width="6" bestFit="1" customWidth="1"/>
    <col min="1794" max="1794" width="6.85546875" bestFit="1" customWidth="1"/>
    <col min="1795" max="1795" width="41.7109375" customWidth="1"/>
    <col min="1796" max="1796" width="35.42578125" bestFit="1" customWidth="1"/>
    <col min="1797" max="1797" width="6.28515625" customWidth="1"/>
    <col min="1799" max="1799" width="15.5703125" customWidth="1"/>
    <col min="1800" max="1800" width="11.140625" customWidth="1"/>
    <col min="2047" max="2047" width="3.7109375" customWidth="1"/>
    <col min="2048" max="2048" width="11.28515625" customWidth="1"/>
    <col min="2049" max="2049" width="6" bestFit="1" customWidth="1"/>
    <col min="2050" max="2050" width="6.85546875" bestFit="1" customWidth="1"/>
    <col min="2051" max="2051" width="41.7109375" customWidth="1"/>
    <col min="2052" max="2052" width="35.42578125" bestFit="1" customWidth="1"/>
    <col min="2053" max="2053" width="6.28515625" customWidth="1"/>
    <col min="2055" max="2055" width="15.5703125" customWidth="1"/>
    <col min="2056" max="2056" width="11.140625" customWidth="1"/>
    <col min="2303" max="2303" width="3.7109375" customWidth="1"/>
    <col min="2304" max="2304" width="11.28515625" customWidth="1"/>
    <col min="2305" max="2305" width="6" bestFit="1" customWidth="1"/>
    <col min="2306" max="2306" width="6.85546875" bestFit="1" customWidth="1"/>
    <col min="2307" max="2307" width="41.7109375" customWidth="1"/>
    <col min="2308" max="2308" width="35.42578125" bestFit="1" customWidth="1"/>
    <col min="2309" max="2309" width="6.28515625" customWidth="1"/>
    <col min="2311" max="2311" width="15.5703125" customWidth="1"/>
    <col min="2312" max="2312" width="11.140625" customWidth="1"/>
    <col min="2559" max="2559" width="3.7109375" customWidth="1"/>
    <col min="2560" max="2560" width="11.28515625" customWidth="1"/>
    <col min="2561" max="2561" width="6" bestFit="1" customWidth="1"/>
    <col min="2562" max="2562" width="6.85546875" bestFit="1" customWidth="1"/>
    <col min="2563" max="2563" width="41.7109375" customWidth="1"/>
    <col min="2564" max="2564" width="35.42578125" bestFit="1" customWidth="1"/>
    <col min="2565" max="2565" width="6.28515625" customWidth="1"/>
    <col min="2567" max="2567" width="15.5703125" customWidth="1"/>
    <col min="2568" max="2568" width="11.140625" customWidth="1"/>
    <col min="2815" max="2815" width="3.7109375" customWidth="1"/>
    <col min="2816" max="2816" width="11.28515625" customWidth="1"/>
    <col min="2817" max="2817" width="6" bestFit="1" customWidth="1"/>
    <col min="2818" max="2818" width="6.85546875" bestFit="1" customWidth="1"/>
    <col min="2819" max="2819" width="41.7109375" customWidth="1"/>
    <col min="2820" max="2820" width="35.42578125" bestFit="1" customWidth="1"/>
    <col min="2821" max="2821" width="6.28515625" customWidth="1"/>
    <col min="2823" max="2823" width="15.5703125" customWidth="1"/>
    <col min="2824" max="2824" width="11.140625" customWidth="1"/>
    <col min="3071" max="3071" width="3.7109375" customWidth="1"/>
    <col min="3072" max="3072" width="11.28515625" customWidth="1"/>
    <col min="3073" max="3073" width="6" bestFit="1" customWidth="1"/>
    <col min="3074" max="3074" width="6.85546875" bestFit="1" customWidth="1"/>
    <col min="3075" max="3075" width="41.7109375" customWidth="1"/>
    <col min="3076" max="3076" width="35.42578125" bestFit="1" customWidth="1"/>
    <col min="3077" max="3077" width="6.28515625" customWidth="1"/>
    <col min="3079" max="3079" width="15.5703125" customWidth="1"/>
    <col min="3080" max="3080" width="11.140625" customWidth="1"/>
    <col min="3327" max="3327" width="3.7109375" customWidth="1"/>
    <col min="3328" max="3328" width="11.28515625" customWidth="1"/>
    <col min="3329" max="3329" width="6" bestFit="1" customWidth="1"/>
    <col min="3330" max="3330" width="6.85546875" bestFit="1" customWidth="1"/>
    <col min="3331" max="3331" width="41.7109375" customWidth="1"/>
    <col min="3332" max="3332" width="35.42578125" bestFit="1" customWidth="1"/>
    <col min="3333" max="3333" width="6.28515625" customWidth="1"/>
    <col min="3335" max="3335" width="15.5703125" customWidth="1"/>
    <col min="3336" max="3336" width="11.140625" customWidth="1"/>
    <col min="3583" max="3583" width="3.7109375" customWidth="1"/>
    <col min="3584" max="3584" width="11.28515625" customWidth="1"/>
    <col min="3585" max="3585" width="6" bestFit="1" customWidth="1"/>
    <col min="3586" max="3586" width="6.85546875" bestFit="1" customWidth="1"/>
    <col min="3587" max="3587" width="41.7109375" customWidth="1"/>
    <col min="3588" max="3588" width="35.42578125" bestFit="1" customWidth="1"/>
    <col min="3589" max="3589" width="6.28515625" customWidth="1"/>
    <col min="3591" max="3591" width="15.5703125" customWidth="1"/>
    <col min="3592" max="3592" width="11.140625" customWidth="1"/>
    <col min="3839" max="3839" width="3.7109375" customWidth="1"/>
    <col min="3840" max="3840" width="11.28515625" customWidth="1"/>
    <col min="3841" max="3841" width="6" bestFit="1" customWidth="1"/>
    <col min="3842" max="3842" width="6.85546875" bestFit="1" customWidth="1"/>
    <col min="3843" max="3843" width="41.7109375" customWidth="1"/>
    <col min="3844" max="3844" width="35.42578125" bestFit="1" customWidth="1"/>
    <col min="3845" max="3845" width="6.28515625" customWidth="1"/>
    <col min="3847" max="3847" width="15.5703125" customWidth="1"/>
    <col min="3848" max="3848" width="11.140625" customWidth="1"/>
    <col min="4095" max="4095" width="3.7109375" customWidth="1"/>
    <col min="4096" max="4096" width="11.28515625" customWidth="1"/>
    <col min="4097" max="4097" width="6" bestFit="1" customWidth="1"/>
    <col min="4098" max="4098" width="6.85546875" bestFit="1" customWidth="1"/>
    <col min="4099" max="4099" width="41.7109375" customWidth="1"/>
    <col min="4100" max="4100" width="35.42578125" bestFit="1" customWidth="1"/>
    <col min="4101" max="4101" width="6.28515625" customWidth="1"/>
    <col min="4103" max="4103" width="15.5703125" customWidth="1"/>
    <col min="4104" max="4104" width="11.140625" customWidth="1"/>
    <col min="4351" max="4351" width="3.7109375" customWidth="1"/>
    <col min="4352" max="4352" width="11.28515625" customWidth="1"/>
    <col min="4353" max="4353" width="6" bestFit="1" customWidth="1"/>
    <col min="4354" max="4354" width="6.85546875" bestFit="1" customWidth="1"/>
    <col min="4355" max="4355" width="41.7109375" customWidth="1"/>
    <col min="4356" max="4356" width="35.42578125" bestFit="1" customWidth="1"/>
    <col min="4357" max="4357" width="6.28515625" customWidth="1"/>
    <col min="4359" max="4359" width="15.5703125" customWidth="1"/>
    <col min="4360" max="4360" width="11.140625" customWidth="1"/>
    <col min="4607" max="4607" width="3.7109375" customWidth="1"/>
    <col min="4608" max="4608" width="11.28515625" customWidth="1"/>
    <col min="4609" max="4609" width="6" bestFit="1" customWidth="1"/>
    <col min="4610" max="4610" width="6.85546875" bestFit="1" customWidth="1"/>
    <col min="4611" max="4611" width="41.7109375" customWidth="1"/>
    <col min="4612" max="4612" width="35.42578125" bestFit="1" customWidth="1"/>
    <col min="4613" max="4613" width="6.28515625" customWidth="1"/>
    <col min="4615" max="4615" width="15.5703125" customWidth="1"/>
    <col min="4616" max="4616" width="11.140625" customWidth="1"/>
    <col min="4863" max="4863" width="3.7109375" customWidth="1"/>
    <col min="4864" max="4864" width="11.28515625" customWidth="1"/>
    <col min="4865" max="4865" width="6" bestFit="1" customWidth="1"/>
    <col min="4866" max="4866" width="6.85546875" bestFit="1" customWidth="1"/>
    <col min="4867" max="4867" width="41.7109375" customWidth="1"/>
    <col min="4868" max="4868" width="35.42578125" bestFit="1" customWidth="1"/>
    <col min="4869" max="4869" width="6.28515625" customWidth="1"/>
    <col min="4871" max="4871" width="15.5703125" customWidth="1"/>
    <col min="4872" max="4872" width="11.140625" customWidth="1"/>
    <col min="5119" max="5119" width="3.7109375" customWidth="1"/>
    <col min="5120" max="5120" width="11.28515625" customWidth="1"/>
    <col min="5121" max="5121" width="6" bestFit="1" customWidth="1"/>
    <col min="5122" max="5122" width="6.85546875" bestFit="1" customWidth="1"/>
    <col min="5123" max="5123" width="41.7109375" customWidth="1"/>
    <col min="5124" max="5124" width="35.42578125" bestFit="1" customWidth="1"/>
    <col min="5125" max="5125" width="6.28515625" customWidth="1"/>
    <col min="5127" max="5127" width="15.5703125" customWidth="1"/>
    <col min="5128" max="5128" width="11.140625" customWidth="1"/>
    <col min="5375" max="5375" width="3.7109375" customWidth="1"/>
    <col min="5376" max="5376" width="11.28515625" customWidth="1"/>
    <col min="5377" max="5377" width="6" bestFit="1" customWidth="1"/>
    <col min="5378" max="5378" width="6.85546875" bestFit="1" customWidth="1"/>
    <col min="5379" max="5379" width="41.7109375" customWidth="1"/>
    <col min="5380" max="5380" width="35.42578125" bestFit="1" customWidth="1"/>
    <col min="5381" max="5381" width="6.28515625" customWidth="1"/>
    <col min="5383" max="5383" width="15.5703125" customWidth="1"/>
    <col min="5384" max="5384" width="11.140625" customWidth="1"/>
    <col min="5631" max="5631" width="3.7109375" customWidth="1"/>
    <col min="5632" max="5632" width="11.28515625" customWidth="1"/>
    <col min="5633" max="5633" width="6" bestFit="1" customWidth="1"/>
    <col min="5634" max="5634" width="6.85546875" bestFit="1" customWidth="1"/>
    <col min="5635" max="5635" width="41.7109375" customWidth="1"/>
    <col min="5636" max="5636" width="35.42578125" bestFit="1" customWidth="1"/>
    <col min="5637" max="5637" width="6.28515625" customWidth="1"/>
    <col min="5639" max="5639" width="15.5703125" customWidth="1"/>
    <col min="5640" max="5640" width="11.140625" customWidth="1"/>
    <col min="5887" max="5887" width="3.7109375" customWidth="1"/>
    <col min="5888" max="5888" width="11.28515625" customWidth="1"/>
    <col min="5889" max="5889" width="6" bestFit="1" customWidth="1"/>
    <col min="5890" max="5890" width="6.85546875" bestFit="1" customWidth="1"/>
    <col min="5891" max="5891" width="41.7109375" customWidth="1"/>
    <col min="5892" max="5892" width="35.42578125" bestFit="1" customWidth="1"/>
    <col min="5893" max="5893" width="6.28515625" customWidth="1"/>
    <col min="5895" max="5895" width="15.5703125" customWidth="1"/>
    <col min="5896" max="5896" width="11.140625" customWidth="1"/>
    <col min="6143" max="6143" width="3.7109375" customWidth="1"/>
    <col min="6144" max="6144" width="11.28515625" customWidth="1"/>
    <col min="6145" max="6145" width="6" bestFit="1" customWidth="1"/>
    <col min="6146" max="6146" width="6.85546875" bestFit="1" customWidth="1"/>
    <col min="6147" max="6147" width="41.7109375" customWidth="1"/>
    <col min="6148" max="6148" width="35.42578125" bestFit="1" customWidth="1"/>
    <col min="6149" max="6149" width="6.28515625" customWidth="1"/>
    <col min="6151" max="6151" width="15.5703125" customWidth="1"/>
    <col min="6152" max="6152" width="11.140625" customWidth="1"/>
    <col min="6399" max="6399" width="3.7109375" customWidth="1"/>
    <col min="6400" max="6400" width="11.28515625" customWidth="1"/>
    <col min="6401" max="6401" width="6" bestFit="1" customWidth="1"/>
    <col min="6402" max="6402" width="6.85546875" bestFit="1" customWidth="1"/>
    <col min="6403" max="6403" width="41.7109375" customWidth="1"/>
    <col min="6404" max="6404" width="35.42578125" bestFit="1" customWidth="1"/>
    <col min="6405" max="6405" width="6.28515625" customWidth="1"/>
    <col min="6407" max="6407" width="15.5703125" customWidth="1"/>
    <col min="6408" max="6408" width="11.140625" customWidth="1"/>
    <col min="6655" max="6655" width="3.7109375" customWidth="1"/>
    <col min="6656" max="6656" width="11.28515625" customWidth="1"/>
    <col min="6657" max="6657" width="6" bestFit="1" customWidth="1"/>
    <col min="6658" max="6658" width="6.85546875" bestFit="1" customWidth="1"/>
    <col min="6659" max="6659" width="41.7109375" customWidth="1"/>
    <col min="6660" max="6660" width="35.42578125" bestFit="1" customWidth="1"/>
    <col min="6661" max="6661" width="6.28515625" customWidth="1"/>
    <col min="6663" max="6663" width="15.5703125" customWidth="1"/>
    <col min="6664" max="6664" width="11.140625" customWidth="1"/>
    <col min="6911" max="6911" width="3.7109375" customWidth="1"/>
    <col min="6912" max="6912" width="11.28515625" customWidth="1"/>
    <col min="6913" max="6913" width="6" bestFit="1" customWidth="1"/>
    <col min="6914" max="6914" width="6.85546875" bestFit="1" customWidth="1"/>
    <col min="6915" max="6915" width="41.7109375" customWidth="1"/>
    <col min="6916" max="6916" width="35.42578125" bestFit="1" customWidth="1"/>
    <col min="6917" max="6917" width="6.28515625" customWidth="1"/>
    <col min="6919" max="6919" width="15.5703125" customWidth="1"/>
    <col min="6920" max="6920" width="11.140625" customWidth="1"/>
    <col min="7167" max="7167" width="3.7109375" customWidth="1"/>
    <col min="7168" max="7168" width="11.28515625" customWidth="1"/>
    <col min="7169" max="7169" width="6" bestFit="1" customWidth="1"/>
    <col min="7170" max="7170" width="6.85546875" bestFit="1" customWidth="1"/>
    <col min="7171" max="7171" width="41.7109375" customWidth="1"/>
    <col min="7172" max="7172" width="35.42578125" bestFit="1" customWidth="1"/>
    <col min="7173" max="7173" width="6.28515625" customWidth="1"/>
    <col min="7175" max="7175" width="15.5703125" customWidth="1"/>
    <col min="7176" max="7176" width="11.140625" customWidth="1"/>
    <col min="7423" max="7423" width="3.7109375" customWidth="1"/>
    <col min="7424" max="7424" width="11.28515625" customWidth="1"/>
    <col min="7425" max="7425" width="6" bestFit="1" customWidth="1"/>
    <col min="7426" max="7426" width="6.85546875" bestFit="1" customWidth="1"/>
    <col min="7427" max="7427" width="41.7109375" customWidth="1"/>
    <col min="7428" max="7428" width="35.42578125" bestFit="1" customWidth="1"/>
    <col min="7429" max="7429" width="6.28515625" customWidth="1"/>
    <col min="7431" max="7431" width="15.5703125" customWidth="1"/>
    <col min="7432" max="7432" width="11.140625" customWidth="1"/>
    <col min="7679" max="7679" width="3.7109375" customWidth="1"/>
    <col min="7680" max="7680" width="11.28515625" customWidth="1"/>
    <col min="7681" max="7681" width="6" bestFit="1" customWidth="1"/>
    <col min="7682" max="7682" width="6.85546875" bestFit="1" customWidth="1"/>
    <col min="7683" max="7683" width="41.7109375" customWidth="1"/>
    <col min="7684" max="7684" width="35.42578125" bestFit="1" customWidth="1"/>
    <col min="7685" max="7685" width="6.28515625" customWidth="1"/>
    <col min="7687" max="7687" width="15.5703125" customWidth="1"/>
    <col min="7688" max="7688" width="11.140625" customWidth="1"/>
    <col min="7935" max="7935" width="3.7109375" customWidth="1"/>
    <col min="7936" max="7936" width="11.28515625" customWidth="1"/>
    <col min="7937" max="7937" width="6" bestFit="1" customWidth="1"/>
    <col min="7938" max="7938" width="6.85546875" bestFit="1" customWidth="1"/>
    <col min="7939" max="7939" width="41.7109375" customWidth="1"/>
    <col min="7940" max="7940" width="35.42578125" bestFit="1" customWidth="1"/>
    <col min="7941" max="7941" width="6.28515625" customWidth="1"/>
    <col min="7943" max="7943" width="15.5703125" customWidth="1"/>
    <col min="7944" max="7944" width="11.140625" customWidth="1"/>
    <col min="8191" max="8191" width="3.7109375" customWidth="1"/>
    <col min="8192" max="8192" width="11.28515625" customWidth="1"/>
    <col min="8193" max="8193" width="6" bestFit="1" customWidth="1"/>
    <col min="8194" max="8194" width="6.85546875" bestFit="1" customWidth="1"/>
    <col min="8195" max="8195" width="41.7109375" customWidth="1"/>
    <col min="8196" max="8196" width="35.42578125" bestFit="1" customWidth="1"/>
    <col min="8197" max="8197" width="6.28515625" customWidth="1"/>
    <col min="8199" max="8199" width="15.5703125" customWidth="1"/>
    <col min="8200" max="8200" width="11.140625" customWidth="1"/>
    <col min="8447" max="8447" width="3.7109375" customWidth="1"/>
    <col min="8448" max="8448" width="11.28515625" customWidth="1"/>
    <col min="8449" max="8449" width="6" bestFit="1" customWidth="1"/>
    <col min="8450" max="8450" width="6.85546875" bestFit="1" customWidth="1"/>
    <col min="8451" max="8451" width="41.7109375" customWidth="1"/>
    <col min="8452" max="8452" width="35.42578125" bestFit="1" customWidth="1"/>
    <col min="8453" max="8453" width="6.28515625" customWidth="1"/>
    <col min="8455" max="8455" width="15.5703125" customWidth="1"/>
    <col min="8456" max="8456" width="11.140625" customWidth="1"/>
    <col min="8703" max="8703" width="3.7109375" customWidth="1"/>
    <col min="8704" max="8704" width="11.28515625" customWidth="1"/>
    <col min="8705" max="8705" width="6" bestFit="1" customWidth="1"/>
    <col min="8706" max="8706" width="6.85546875" bestFit="1" customWidth="1"/>
    <col min="8707" max="8707" width="41.7109375" customWidth="1"/>
    <col min="8708" max="8708" width="35.42578125" bestFit="1" customWidth="1"/>
    <col min="8709" max="8709" width="6.28515625" customWidth="1"/>
    <col min="8711" max="8711" width="15.5703125" customWidth="1"/>
    <col min="8712" max="8712" width="11.140625" customWidth="1"/>
    <col min="8959" max="8959" width="3.7109375" customWidth="1"/>
    <col min="8960" max="8960" width="11.28515625" customWidth="1"/>
    <col min="8961" max="8961" width="6" bestFit="1" customWidth="1"/>
    <col min="8962" max="8962" width="6.85546875" bestFit="1" customWidth="1"/>
    <col min="8963" max="8963" width="41.7109375" customWidth="1"/>
    <col min="8964" max="8964" width="35.42578125" bestFit="1" customWidth="1"/>
    <col min="8965" max="8965" width="6.28515625" customWidth="1"/>
    <col min="8967" max="8967" width="15.5703125" customWidth="1"/>
    <col min="8968" max="8968" width="11.140625" customWidth="1"/>
    <col min="9215" max="9215" width="3.7109375" customWidth="1"/>
    <col min="9216" max="9216" width="11.28515625" customWidth="1"/>
    <col min="9217" max="9217" width="6" bestFit="1" customWidth="1"/>
    <col min="9218" max="9218" width="6.85546875" bestFit="1" customWidth="1"/>
    <col min="9219" max="9219" width="41.7109375" customWidth="1"/>
    <col min="9220" max="9220" width="35.42578125" bestFit="1" customWidth="1"/>
    <col min="9221" max="9221" width="6.28515625" customWidth="1"/>
    <col min="9223" max="9223" width="15.5703125" customWidth="1"/>
    <col min="9224" max="9224" width="11.140625" customWidth="1"/>
    <col min="9471" max="9471" width="3.7109375" customWidth="1"/>
    <col min="9472" max="9472" width="11.28515625" customWidth="1"/>
    <col min="9473" max="9473" width="6" bestFit="1" customWidth="1"/>
    <col min="9474" max="9474" width="6.85546875" bestFit="1" customWidth="1"/>
    <col min="9475" max="9475" width="41.7109375" customWidth="1"/>
    <col min="9476" max="9476" width="35.42578125" bestFit="1" customWidth="1"/>
    <col min="9477" max="9477" width="6.28515625" customWidth="1"/>
    <col min="9479" max="9479" width="15.5703125" customWidth="1"/>
    <col min="9480" max="9480" width="11.140625" customWidth="1"/>
    <col min="9727" max="9727" width="3.7109375" customWidth="1"/>
    <col min="9728" max="9728" width="11.28515625" customWidth="1"/>
    <col min="9729" max="9729" width="6" bestFit="1" customWidth="1"/>
    <col min="9730" max="9730" width="6.85546875" bestFit="1" customWidth="1"/>
    <col min="9731" max="9731" width="41.7109375" customWidth="1"/>
    <col min="9732" max="9732" width="35.42578125" bestFit="1" customWidth="1"/>
    <col min="9733" max="9733" width="6.28515625" customWidth="1"/>
    <col min="9735" max="9735" width="15.5703125" customWidth="1"/>
    <col min="9736" max="9736" width="11.140625" customWidth="1"/>
    <col min="9983" max="9983" width="3.7109375" customWidth="1"/>
    <col min="9984" max="9984" width="11.28515625" customWidth="1"/>
    <col min="9985" max="9985" width="6" bestFit="1" customWidth="1"/>
    <col min="9986" max="9986" width="6.85546875" bestFit="1" customWidth="1"/>
    <col min="9987" max="9987" width="41.7109375" customWidth="1"/>
    <col min="9988" max="9988" width="35.42578125" bestFit="1" customWidth="1"/>
    <col min="9989" max="9989" width="6.28515625" customWidth="1"/>
    <col min="9991" max="9991" width="15.5703125" customWidth="1"/>
    <col min="9992" max="9992" width="11.140625" customWidth="1"/>
    <col min="10239" max="10239" width="3.7109375" customWidth="1"/>
    <col min="10240" max="10240" width="11.28515625" customWidth="1"/>
    <col min="10241" max="10241" width="6" bestFit="1" customWidth="1"/>
    <col min="10242" max="10242" width="6.85546875" bestFit="1" customWidth="1"/>
    <col min="10243" max="10243" width="41.7109375" customWidth="1"/>
    <col min="10244" max="10244" width="35.42578125" bestFit="1" customWidth="1"/>
    <col min="10245" max="10245" width="6.28515625" customWidth="1"/>
    <col min="10247" max="10247" width="15.5703125" customWidth="1"/>
    <col min="10248" max="10248" width="11.140625" customWidth="1"/>
    <col min="10495" max="10495" width="3.7109375" customWidth="1"/>
    <col min="10496" max="10496" width="11.28515625" customWidth="1"/>
    <col min="10497" max="10497" width="6" bestFit="1" customWidth="1"/>
    <col min="10498" max="10498" width="6.85546875" bestFit="1" customWidth="1"/>
    <col min="10499" max="10499" width="41.7109375" customWidth="1"/>
    <col min="10500" max="10500" width="35.42578125" bestFit="1" customWidth="1"/>
    <col min="10501" max="10501" width="6.28515625" customWidth="1"/>
    <col min="10503" max="10503" width="15.5703125" customWidth="1"/>
    <col min="10504" max="10504" width="11.140625" customWidth="1"/>
    <col min="10751" max="10751" width="3.7109375" customWidth="1"/>
    <col min="10752" max="10752" width="11.28515625" customWidth="1"/>
    <col min="10753" max="10753" width="6" bestFit="1" customWidth="1"/>
    <col min="10754" max="10754" width="6.85546875" bestFit="1" customWidth="1"/>
    <col min="10755" max="10755" width="41.7109375" customWidth="1"/>
    <col min="10756" max="10756" width="35.42578125" bestFit="1" customWidth="1"/>
    <col min="10757" max="10757" width="6.28515625" customWidth="1"/>
    <col min="10759" max="10759" width="15.5703125" customWidth="1"/>
    <col min="10760" max="10760" width="11.140625" customWidth="1"/>
    <col min="11007" max="11007" width="3.7109375" customWidth="1"/>
    <col min="11008" max="11008" width="11.28515625" customWidth="1"/>
    <col min="11009" max="11009" width="6" bestFit="1" customWidth="1"/>
    <col min="11010" max="11010" width="6.85546875" bestFit="1" customWidth="1"/>
    <col min="11011" max="11011" width="41.7109375" customWidth="1"/>
    <col min="11012" max="11012" width="35.42578125" bestFit="1" customWidth="1"/>
    <col min="11013" max="11013" width="6.28515625" customWidth="1"/>
    <col min="11015" max="11015" width="15.5703125" customWidth="1"/>
    <col min="11016" max="11016" width="11.140625" customWidth="1"/>
    <col min="11263" max="11263" width="3.7109375" customWidth="1"/>
    <col min="11264" max="11264" width="11.28515625" customWidth="1"/>
    <col min="11265" max="11265" width="6" bestFit="1" customWidth="1"/>
    <col min="11266" max="11266" width="6.85546875" bestFit="1" customWidth="1"/>
    <col min="11267" max="11267" width="41.7109375" customWidth="1"/>
    <col min="11268" max="11268" width="35.42578125" bestFit="1" customWidth="1"/>
    <col min="11269" max="11269" width="6.28515625" customWidth="1"/>
    <col min="11271" max="11271" width="15.5703125" customWidth="1"/>
    <col min="11272" max="11272" width="11.140625" customWidth="1"/>
    <col min="11519" max="11519" width="3.7109375" customWidth="1"/>
    <col min="11520" max="11520" width="11.28515625" customWidth="1"/>
    <col min="11521" max="11521" width="6" bestFit="1" customWidth="1"/>
    <col min="11522" max="11522" width="6.85546875" bestFit="1" customWidth="1"/>
    <col min="11523" max="11523" width="41.7109375" customWidth="1"/>
    <col min="11524" max="11524" width="35.42578125" bestFit="1" customWidth="1"/>
    <col min="11525" max="11525" width="6.28515625" customWidth="1"/>
    <col min="11527" max="11527" width="15.5703125" customWidth="1"/>
    <col min="11528" max="11528" width="11.140625" customWidth="1"/>
    <col min="11775" max="11775" width="3.7109375" customWidth="1"/>
    <col min="11776" max="11776" width="11.28515625" customWidth="1"/>
    <col min="11777" max="11777" width="6" bestFit="1" customWidth="1"/>
    <col min="11778" max="11778" width="6.85546875" bestFit="1" customWidth="1"/>
    <col min="11779" max="11779" width="41.7109375" customWidth="1"/>
    <col min="11780" max="11780" width="35.42578125" bestFit="1" customWidth="1"/>
    <col min="11781" max="11781" width="6.28515625" customWidth="1"/>
    <col min="11783" max="11783" width="15.5703125" customWidth="1"/>
    <col min="11784" max="11784" width="11.140625" customWidth="1"/>
    <col min="12031" max="12031" width="3.7109375" customWidth="1"/>
    <col min="12032" max="12032" width="11.28515625" customWidth="1"/>
    <col min="12033" max="12033" width="6" bestFit="1" customWidth="1"/>
    <col min="12034" max="12034" width="6.85546875" bestFit="1" customWidth="1"/>
    <col min="12035" max="12035" width="41.7109375" customWidth="1"/>
    <col min="12036" max="12036" width="35.42578125" bestFit="1" customWidth="1"/>
    <col min="12037" max="12037" width="6.28515625" customWidth="1"/>
    <col min="12039" max="12039" width="15.5703125" customWidth="1"/>
    <col min="12040" max="12040" width="11.140625" customWidth="1"/>
    <col min="12287" max="12287" width="3.7109375" customWidth="1"/>
    <col min="12288" max="12288" width="11.28515625" customWidth="1"/>
    <col min="12289" max="12289" width="6" bestFit="1" customWidth="1"/>
    <col min="12290" max="12290" width="6.85546875" bestFit="1" customWidth="1"/>
    <col min="12291" max="12291" width="41.7109375" customWidth="1"/>
    <col min="12292" max="12292" width="35.42578125" bestFit="1" customWidth="1"/>
    <col min="12293" max="12293" width="6.28515625" customWidth="1"/>
    <col min="12295" max="12295" width="15.5703125" customWidth="1"/>
    <col min="12296" max="12296" width="11.140625" customWidth="1"/>
    <col min="12543" max="12543" width="3.7109375" customWidth="1"/>
    <col min="12544" max="12544" width="11.28515625" customWidth="1"/>
    <col min="12545" max="12545" width="6" bestFit="1" customWidth="1"/>
    <col min="12546" max="12546" width="6.85546875" bestFit="1" customWidth="1"/>
    <col min="12547" max="12547" width="41.7109375" customWidth="1"/>
    <col min="12548" max="12548" width="35.42578125" bestFit="1" customWidth="1"/>
    <col min="12549" max="12549" width="6.28515625" customWidth="1"/>
    <col min="12551" max="12551" width="15.5703125" customWidth="1"/>
    <col min="12552" max="12552" width="11.140625" customWidth="1"/>
    <col min="12799" max="12799" width="3.7109375" customWidth="1"/>
    <col min="12800" max="12800" width="11.28515625" customWidth="1"/>
    <col min="12801" max="12801" width="6" bestFit="1" customWidth="1"/>
    <col min="12802" max="12802" width="6.85546875" bestFit="1" customWidth="1"/>
    <col min="12803" max="12803" width="41.7109375" customWidth="1"/>
    <col min="12804" max="12804" width="35.42578125" bestFit="1" customWidth="1"/>
    <col min="12805" max="12805" width="6.28515625" customWidth="1"/>
    <col min="12807" max="12807" width="15.5703125" customWidth="1"/>
    <col min="12808" max="12808" width="11.140625" customWidth="1"/>
    <col min="13055" max="13055" width="3.7109375" customWidth="1"/>
    <col min="13056" max="13056" width="11.28515625" customWidth="1"/>
    <col min="13057" max="13057" width="6" bestFit="1" customWidth="1"/>
    <col min="13058" max="13058" width="6.85546875" bestFit="1" customWidth="1"/>
    <col min="13059" max="13059" width="41.7109375" customWidth="1"/>
    <col min="13060" max="13060" width="35.42578125" bestFit="1" customWidth="1"/>
    <col min="13061" max="13061" width="6.28515625" customWidth="1"/>
    <col min="13063" max="13063" width="15.5703125" customWidth="1"/>
    <col min="13064" max="13064" width="11.140625" customWidth="1"/>
    <col min="13311" max="13311" width="3.7109375" customWidth="1"/>
    <col min="13312" max="13312" width="11.28515625" customWidth="1"/>
    <col min="13313" max="13313" width="6" bestFit="1" customWidth="1"/>
    <col min="13314" max="13314" width="6.85546875" bestFit="1" customWidth="1"/>
    <col min="13315" max="13315" width="41.7109375" customWidth="1"/>
    <col min="13316" max="13316" width="35.42578125" bestFit="1" customWidth="1"/>
    <col min="13317" max="13317" width="6.28515625" customWidth="1"/>
    <col min="13319" max="13319" width="15.5703125" customWidth="1"/>
    <col min="13320" max="13320" width="11.140625" customWidth="1"/>
    <col min="13567" max="13567" width="3.7109375" customWidth="1"/>
    <col min="13568" max="13568" width="11.28515625" customWidth="1"/>
    <col min="13569" max="13569" width="6" bestFit="1" customWidth="1"/>
    <col min="13570" max="13570" width="6.85546875" bestFit="1" customWidth="1"/>
    <col min="13571" max="13571" width="41.7109375" customWidth="1"/>
    <col min="13572" max="13572" width="35.42578125" bestFit="1" customWidth="1"/>
    <col min="13573" max="13573" width="6.28515625" customWidth="1"/>
    <col min="13575" max="13575" width="15.5703125" customWidth="1"/>
    <col min="13576" max="13576" width="11.140625" customWidth="1"/>
    <col min="13823" max="13823" width="3.7109375" customWidth="1"/>
    <col min="13824" max="13824" width="11.28515625" customWidth="1"/>
    <col min="13825" max="13825" width="6" bestFit="1" customWidth="1"/>
    <col min="13826" max="13826" width="6.85546875" bestFit="1" customWidth="1"/>
    <col min="13827" max="13827" width="41.7109375" customWidth="1"/>
    <col min="13828" max="13828" width="35.42578125" bestFit="1" customWidth="1"/>
    <col min="13829" max="13829" width="6.28515625" customWidth="1"/>
    <col min="13831" max="13831" width="15.5703125" customWidth="1"/>
    <col min="13832" max="13832" width="11.140625" customWidth="1"/>
    <col min="14079" max="14079" width="3.7109375" customWidth="1"/>
    <col min="14080" max="14080" width="11.28515625" customWidth="1"/>
    <col min="14081" max="14081" width="6" bestFit="1" customWidth="1"/>
    <col min="14082" max="14082" width="6.85546875" bestFit="1" customWidth="1"/>
    <col min="14083" max="14083" width="41.7109375" customWidth="1"/>
    <col min="14084" max="14084" width="35.42578125" bestFit="1" customWidth="1"/>
    <col min="14085" max="14085" width="6.28515625" customWidth="1"/>
    <col min="14087" max="14087" width="15.5703125" customWidth="1"/>
    <col min="14088" max="14088" width="11.140625" customWidth="1"/>
    <col min="14335" max="14335" width="3.7109375" customWidth="1"/>
    <col min="14336" max="14336" width="11.28515625" customWidth="1"/>
    <col min="14337" max="14337" width="6" bestFit="1" customWidth="1"/>
    <col min="14338" max="14338" width="6.85546875" bestFit="1" customWidth="1"/>
    <col min="14339" max="14339" width="41.7109375" customWidth="1"/>
    <col min="14340" max="14340" width="35.42578125" bestFit="1" customWidth="1"/>
    <col min="14341" max="14341" width="6.28515625" customWidth="1"/>
    <col min="14343" max="14343" width="15.5703125" customWidth="1"/>
    <col min="14344" max="14344" width="11.140625" customWidth="1"/>
    <col min="14591" max="14591" width="3.7109375" customWidth="1"/>
    <col min="14592" max="14592" width="11.28515625" customWidth="1"/>
    <col min="14593" max="14593" width="6" bestFit="1" customWidth="1"/>
    <col min="14594" max="14594" width="6.85546875" bestFit="1" customWidth="1"/>
    <col min="14595" max="14595" width="41.7109375" customWidth="1"/>
    <col min="14596" max="14596" width="35.42578125" bestFit="1" customWidth="1"/>
    <col min="14597" max="14597" width="6.28515625" customWidth="1"/>
    <col min="14599" max="14599" width="15.5703125" customWidth="1"/>
    <col min="14600" max="14600" width="11.140625" customWidth="1"/>
    <col min="14847" max="14847" width="3.7109375" customWidth="1"/>
    <col min="14848" max="14848" width="11.28515625" customWidth="1"/>
    <col min="14849" max="14849" width="6" bestFit="1" customWidth="1"/>
    <col min="14850" max="14850" width="6.85546875" bestFit="1" customWidth="1"/>
    <col min="14851" max="14851" width="41.7109375" customWidth="1"/>
    <col min="14852" max="14852" width="35.42578125" bestFit="1" customWidth="1"/>
    <col min="14853" max="14853" width="6.28515625" customWidth="1"/>
    <col min="14855" max="14855" width="15.5703125" customWidth="1"/>
    <col min="14856" max="14856" width="11.140625" customWidth="1"/>
    <col min="15103" max="15103" width="3.7109375" customWidth="1"/>
    <col min="15104" max="15104" width="11.28515625" customWidth="1"/>
    <col min="15105" max="15105" width="6" bestFit="1" customWidth="1"/>
    <col min="15106" max="15106" width="6.85546875" bestFit="1" customWidth="1"/>
    <col min="15107" max="15107" width="41.7109375" customWidth="1"/>
    <col min="15108" max="15108" width="35.42578125" bestFit="1" customWidth="1"/>
    <col min="15109" max="15109" width="6.28515625" customWidth="1"/>
    <col min="15111" max="15111" width="15.5703125" customWidth="1"/>
    <col min="15112" max="15112" width="11.140625" customWidth="1"/>
    <col min="15359" max="15359" width="3.7109375" customWidth="1"/>
    <col min="15360" max="15360" width="11.28515625" customWidth="1"/>
    <col min="15361" max="15361" width="6" bestFit="1" customWidth="1"/>
    <col min="15362" max="15362" width="6.85546875" bestFit="1" customWidth="1"/>
    <col min="15363" max="15363" width="41.7109375" customWidth="1"/>
    <col min="15364" max="15364" width="35.42578125" bestFit="1" customWidth="1"/>
    <col min="15365" max="15365" width="6.28515625" customWidth="1"/>
    <col min="15367" max="15367" width="15.5703125" customWidth="1"/>
    <col min="15368" max="15368" width="11.140625" customWidth="1"/>
    <col min="15615" max="15615" width="3.7109375" customWidth="1"/>
    <col min="15616" max="15616" width="11.28515625" customWidth="1"/>
    <col min="15617" max="15617" width="6" bestFit="1" customWidth="1"/>
    <col min="15618" max="15618" width="6.85546875" bestFit="1" customWidth="1"/>
    <col min="15619" max="15619" width="41.7109375" customWidth="1"/>
    <col min="15620" max="15620" width="35.42578125" bestFit="1" customWidth="1"/>
    <col min="15621" max="15621" width="6.28515625" customWidth="1"/>
    <col min="15623" max="15623" width="15.5703125" customWidth="1"/>
    <col min="15624" max="15624" width="11.140625" customWidth="1"/>
    <col min="15871" max="15871" width="3.7109375" customWidth="1"/>
    <col min="15872" max="15872" width="11.28515625" customWidth="1"/>
    <col min="15873" max="15873" width="6" bestFit="1" customWidth="1"/>
    <col min="15874" max="15874" width="6.85546875" bestFit="1" customWidth="1"/>
    <col min="15875" max="15875" width="41.7109375" customWidth="1"/>
    <col min="15876" max="15876" width="35.42578125" bestFit="1" customWidth="1"/>
    <col min="15877" max="15877" width="6.28515625" customWidth="1"/>
    <col min="15879" max="15879" width="15.5703125" customWidth="1"/>
    <col min="15880" max="15880" width="11.140625" customWidth="1"/>
    <col min="16127" max="16127" width="3.7109375" customWidth="1"/>
    <col min="16128" max="16128" width="11.28515625" customWidth="1"/>
    <col min="16129" max="16129" width="6" bestFit="1" customWidth="1"/>
    <col min="16130" max="16130" width="6.85546875" bestFit="1" customWidth="1"/>
    <col min="16131" max="16131" width="41.7109375" customWidth="1"/>
    <col min="16132" max="16132" width="35.42578125" bestFit="1" customWidth="1"/>
    <col min="16133" max="16133" width="6.28515625" customWidth="1"/>
    <col min="16135" max="16135" width="15.5703125" customWidth="1"/>
    <col min="16136" max="16136" width="11.140625" customWidth="1"/>
  </cols>
  <sheetData>
    <row r="1" spans="1:8" ht="21" thickBot="1">
      <c r="A1" s="220" t="s">
        <v>90</v>
      </c>
      <c r="B1" s="220"/>
      <c r="C1" s="220"/>
      <c r="D1" s="220"/>
      <c r="E1" s="220"/>
    </row>
    <row r="2" spans="1:8">
      <c r="A2" s="44"/>
      <c r="B2" s="183" t="s">
        <v>72</v>
      </c>
      <c r="C2" s="184" t="s">
        <v>21</v>
      </c>
      <c r="D2" s="185" t="s">
        <v>73</v>
      </c>
      <c r="E2" s="44"/>
    </row>
    <row r="3" spans="1:8">
      <c r="A3" s="45"/>
      <c r="B3" s="186">
        <v>43520</v>
      </c>
      <c r="C3" s="190" t="s">
        <v>92</v>
      </c>
      <c r="D3" s="191" t="s">
        <v>113</v>
      </c>
    </row>
    <row r="4" spans="1:8">
      <c r="A4" s="45"/>
      <c r="B4" s="186">
        <v>43521</v>
      </c>
      <c r="C4" s="192" t="s">
        <v>93</v>
      </c>
      <c r="D4" s="191" t="s">
        <v>114</v>
      </c>
    </row>
    <row r="5" spans="1:8">
      <c r="A5" s="45"/>
      <c r="B5" s="186">
        <v>43521</v>
      </c>
      <c r="C5" s="192" t="s">
        <v>94</v>
      </c>
      <c r="D5" s="191" t="s">
        <v>114</v>
      </c>
      <c r="E5" s="46"/>
      <c r="F5" s="46"/>
    </row>
    <row r="6" spans="1:8">
      <c r="A6" s="45"/>
      <c r="B6" s="186">
        <v>43523</v>
      </c>
      <c r="C6" s="192" t="s">
        <v>95</v>
      </c>
      <c r="D6" s="191" t="s">
        <v>115</v>
      </c>
    </row>
    <row r="7" spans="1:8" s="48" customFormat="1">
      <c r="A7" s="45"/>
      <c r="B7" s="186">
        <v>43523</v>
      </c>
      <c r="C7" s="192" t="s">
        <v>96</v>
      </c>
      <c r="D7" s="191" t="s">
        <v>115</v>
      </c>
      <c r="E7"/>
      <c r="G7"/>
      <c r="H7"/>
    </row>
    <row r="8" spans="1:8" ht="15" customHeight="1">
      <c r="A8" s="45"/>
      <c r="B8" s="186">
        <v>43523</v>
      </c>
      <c r="C8" s="192" t="s">
        <v>97</v>
      </c>
      <c r="D8" s="191" t="s">
        <v>115</v>
      </c>
    </row>
    <row r="9" spans="1:8">
      <c r="A9" s="45"/>
      <c r="B9" s="186">
        <v>43523</v>
      </c>
      <c r="C9" s="192" t="s">
        <v>98</v>
      </c>
      <c r="D9" s="191" t="s">
        <v>115</v>
      </c>
    </row>
    <row r="10" spans="1:8">
      <c r="A10" s="45"/>
      <c r="B10" s="186">
        <v>43524</v>
      </c>
      <c r="C10" s="192" t="s">
        <v>99</v>
      </c>
      <c r="D10" s="191" t="s">
        <v>116</v>
      </c>
    </row>
    <row r="11" spans="1:8">
      <c r="A11" s="45"/>
      <c r="B11" s="186">
        <v>43524</v>
      </c>
      <c r="C11" s="192" t="s">
        <v>100</v>
      </c>
      <c r="D11" s="191" t="s">
        <v>116</v>
      </c>
      <c r="E11" s="48"/>
    </row>
    <row r="12" spans="1:8">
      <c r="A12" s="45"/>
      <c r="B12" s="186">
        <v>43527</v>
      </c>
      <c r="C12" s="192" t="s">
        <v>101</v>
      </c>
      <c r="D12" s="191" t="s">
        <v>117</v>
      </c>
      <c r="E12" s="48"/>
    </row>
    <row r="13" spans="1:8">
      <c r="A13" s="45"/>
      <c r="B13" s="186">
        <v>43527</v>
      </c>
      <c r="C13" s="192" t="s">
        <v>102</v>
      </c>
      <c r="D13" s="191" t="s">
        <v>117</v>
      </c>
      <c r="E13" s="48"/>
    </row>
    <row r="14" spans="1:8" ht="13.5" customHeight="1">
      <c r="A14" s="45"/>
      <c r="B14" s="186">
        <v>43527</v>
      </c>
      <c r="C14" s="193" t="s">
        <v>103</v>
      </c>
      <c r="D14" s="191" t="s">
        <v>118</v>
      </c>
      <c r="E14" s="48"/>
      <c r="F14" s="46"/>
    </row>
    <row r="15" spans="1:8" ht="13.15" customHeight="1">
      <c r="A15" s="47"/>
      <c r="B15" s="187">
        <v>43527</v>
      </c>
      <c r="C15" s="193" t="s">
        <v>104</v>
      </c>
      <c r="D15" s="191" t="s">
        <v>118</v>
      </c>
    </row>
    <row r="16" spans="1:8">
      <c r="B16" s="187">
        <v>43527</v>
      </c>
      <c r="C16" s="193" t="s">
        <v>105</v>
      </c>
      <c r="D16" s="191" t="s">
        <v>119</v>
      </c>
    </row>
    <row r="17" spans="1:4">
      <c r="A17" s="49"/>
      <c r="B17" s="188">
        <v>43527</v>
      </c>
      <c r="C17" s="193" t="s">
        <v>106</v>
      </c>
      <c r="D17" s="191" t="s">
        <v>119</v>
      </c>
    </row>
    <row r="18" spans="1:4">
      <c r="A18" s="49"/>
      <c r="B18" s="188">
        <v>43528</v>
      </c>
      <c r="C18" s="193" t="s">
        <v>85</v>
      </c>
      <c r="D18" s="191" t="s">
        <v>120</v>
      </c>
    </row>
    <row r="19" spans="1:4">
      <c r="A19" s="49"/>
      <c r="B19" s="188">
        <v>43528</v>
      </c>
      <c r="C19" s="193" t="s">
        <v>107</v>
      </c>
      <c r="D19" s="191" t="s">
        <v>121</v>
      </c>
    </row>
    <row r="20" spans="1:4" ht="13.15" customHeight="1">
      <c r="A20" s="163"/>
      <c r="B20" s="188">
        <v>43528</v>
      </c>
      <c r="C20" s="193" t="s">
        <v>108</v>
      </c>
      <c r="D20" s="191" t="s">
        <v>121</v>
      </c>
    </row>
    <row r="21" spans="1:4">
      <c r="A21" s="49"/>
      <c r="B21" s="188">
        <v>43528</v>
      </c>
      <c r="C21" s="193" t="s">
        <v>109</v>
      </c>
      <c r="D21" s="191" t="s">
        <v>122</v>
      </c>
    </row>
    <row r="22" spans="1:4">
      <c r="A22" s="164"/>
      <c r="B22" s="188">
        <v>43528</v>
      </c>
      <c r="C22" s="193" t="s">
        <v>110</v>
      </c>
      <c r="D22" s="191" t="s">
        <v>122</v>
      </c>
    </row>
    <row r="23" spans="1:4">
      <c r="A23" s="164"/>
      <c r="B23" s="188">
        <v>43529</v>
      </c>
      <c r="C23" s="193" t="s">
        <v>111</v>
      </c>
      <c r="D23" s="191" t="s">
        <v>123</v>
      </c>
    </row>
    <row r="24" spans="1:4" ht="15.75" thickBot="1">
      <c r="B24" s="189">
        <v>43529</v>
      </c>
      <c r="C24" s="194" t="s">
        <v>112</v>
      </c>
      <c r="D24" s="195" t="s">
        <v>123</v>
      </c>
    </row>
    <row r="25" spans="1:4">
      <c r="D25" s="49"/>
    </row>
    <row r="47" spans="7:7">
      <c r="G47" t="s">
        <v>91</v>
      </c>
    </row>
  </sheetData>
  <sheetProtection selectLockedCells="1" selectUnlockedCells="1"/>
  <mergeCells count="1">
    <mergeCell ref="A1:E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S29"/>
  <sheetViews>
    <sheetView workbookViewId="0">
      <selection activeCell="L36" sqref="L36"/>
    </sheetView>
  </sheetViews>
  <sheetFormatPr defaultColWidth="8.85546875" defaultRowHeight="12.75"/>
  <cols>
    <col min="1" max="1" width="3" style="18" customWidth="1"/>
    <col min="2" max="2" width="38" style="18" bestFit="1" customWidth="1"/>
    <col min="3" max="3" width="5.85546875" style="18" customWidth="1"/>
    <col min="4" max="4" width="18.7109375" style="18" customWidth="1"/>
    <col min="5" max="5" width="4.7109375" style="18" customWidth="1"/>
    <col min="6" max="6" width="5.85546875" style="18" customWidth="1"/>
    <col min="7" max="7" width="20.7109375" style="18" customWidth="1"/>
    <col min="8" max="8" width="4.7109375" style="29" customWidth="1"/>
    <col min="9" max="9" width="5.85546875" style="29" customWidth="1"/>
    <col min="10" max="10" width="16" style="29" customWidth="1"/>
    <col min="11" max="11" width="4.7109375" style="29" customWidth="1"/>
    <col min="12" max="12" width="5.85546875" style="29" customWidth="1"/>
    <col min="13" max="13" width="16" style="29" customWidth="1"/>
    <col min="14" max="14" width="4.7109375" style="29" customWidth="1"/>
    <col min="15" max="15" width="5.5703125" style="29" customWidth="1"/>
    <col min="16" max="16" width="16" style="29" customWidth="1"/>
    <col min="17" max="17" width="4.7109375" style="29" customWidth="1"/>
    <col min="18" max="18" width="12" style="29" customWidth="1"/>
    <col min="19" max="19" width="10.7109375" style="18" customWidth="1"/>
    <col min="20" max="267" width="8.85546875" style="18"/>
    <col min="268" max="268" width="3" style="18" customWidth="1"/>
    <col min="269" max="270" width="8.85546875" style="18"/>
    <col min="271" max="271" width="17.42578125" style="18" customWidth="1"/>
    <col min="272" max="273" width="8.85546875" style="18"/>
    <col min="274" max="274" width="36.85546875" style="18" customWidth="1"/>
    <col min="275" max="523" width="8.85546875" style="18"/>
    <col min="524" max="524" width="3" style="18" customWidth="1"/>
    <col min="525" max="526" width="8.85546875" style="18"/>
    <col min="527" max="527" width="17.42578125" style="18" customWidth="1"/>
    <col min="528" max="529" width="8.85546875" style="18"/>
    <col min="530" max="530" width="36.85546875" style="18" customWidth="1"/>
    <col min="531" max="779" width="8.85546875" style="18"/>
    <col min="780" max="780" width="3" style="18" customWidth="1"/>
    <col min="781" max="782" width="8.85546875" style="18"/>
    <col min="783" max="783" width="17.42578125" style="18" customWidth="1"/>
    <col min="784" max="785" width="8.85546875" style="18"/>
    <col min="786" max="786" width="36.85546875" style="18" customWidth="1"/>
    <col min="787" max="1035" width="8.85546875" style="18"/>
    <col min="1036" max="1036" width="3" style="18" customWidth="1"/>
    <col min="1037" max="1038" width="8.85546875" style="18"/>
    <col min="1039" max="1039" width="17.42578125" style="18" customWidth="1"/>
    <col min="1040" max="1041" width="8.85546875" style="18"/>
    <col min="1042" max="1042" width="36.85546875" style="18" customWidth="1"/>
    <col min="1043" max="1291" width="8.85546875" style="18"/>
    <col min="1292" max="1292" width="3" style="18" customWidth="1"/>
    <col min="1293" max="1294" width="8.85546875" style="18"/>
    <col min="1295" max="1295" width="17.42578125" style="18" customWidth="1"/>
    <col min="1296" max="1297" width="8.85546875" style="18"/>
    <col min="1298" max="1298" width="36.85546875" style="18" customWidth="1"/>
    <col min="1299" max="1547" width="8.85546875" style="18"/>
    <col min="1548" max="1548" width="3" style="18" customWidth="1"/>
    <col min="1549" max="1550" width="8.85546875" style="18"/>
    <col min="1551" max="1551" width="17.42578125" style="18" customWidth="1"/>
    <col min="1552" max="1553" width="8.85546875" style="18"/>
    <col min="1554" max="1554" width="36.85546875" style="18" customWidth="1"/>
    <col min="1555" max="1803" width="8.85546875" style="18"/>
    <col min="1804" max="1804" width="3" style="18" customWidth="1"/>
    <col min="1805" max="1806" width="8.85546875" style="18"/>
    <col min="1807" max="1807" width="17.42578125" style="18" customWidth="1"/>
    <col min="1808" max="1809" width="8.85546875" style="18"/>
    <col min="1810" max="1810" width="36.85546875" style="18" customWidth="1"/>
    <col min="1811" max="2059" width="8.85546875" style="18"/>
    <col min="2060" max="2060" width="3" style="18" customWidth="1"/>
    <col min="2061" max="2062" width="8.85546875" style="18"/>
    <col min="2063" max="2063" width="17.42578125" style="18" customWidth="1"/>
    <col min="2064" max="2065" width="8.85546875" style="18"/>
    <col min="2066" max="2066" width="36.85546875" style="18" customWidth="1"/>
    <col min="2067" max="2315" width="8.85546875" style="18"/>
    <col min="2316" max="2316" width="3" style="18" customWidth="1"/>
    <col min="2317" max="2318" width="8.85546875" style="18"/>
    <col min="2319" max="2319" width="17.42578125" style="18" customWidth="1"/>
    <col min="2320" max="2321" width="8.85546875" style="18"/>
    <col min="2322" max="2322" width="36.85546875" style="18" customWidth="1"/>
    <col min="2323" max="2571" width="8.85546875" style="18"/>
    <col min="2572" max="2572" width="3" style="18" customWidth="1"/>
    <col min="2573" max="2574" width="8.85546875" style="18"/>
    <col min="2575" max="2575" width="17.42578125" style="18" customWidth="1"/>
    <col min="2576" max="2577" width="8.85546875" style="18"/>
    <col min="2578" max="2578" width="36.85546875" style="18" customWidth="1"/>
    <col min="2579" max="2827" width="8.85546875" style="18"/>
    <col min="2828" max="2828" width="3" style="18" customWidth="1"/>
    <col min="2829" max="2830" width="8.85546875" style="18"/>
    <col min="2831" max="2831" width="17.42578125" style="18" customWidth="1"/>
    <col min="2832" max="2833" width="8.85546875" style="18"/>
    <col min="2834" max="2834" width="36.85546875" style="18" customWidth="1"/>
    <col min="2835" max="3083" width="8.85546875" style="18"/>
    <col min="3084" max="3084" width="3" style="18" customWidth="1"/>
    <col min="3085" max="3086" width="8.85546875" style="18"/>
    <col min="3087" max="3087" width="17.42578125" style="18" customWidth="1"/>
    <col min="3088" max="3089" width="8.85546875" style="18"/>
    <col min="3090" max="3090" width="36.85546875" style="18" customWidth="1"/>
    <col min="3091" max="3339" width="8.85546875" style="18"/>
    <col min="3340" max="3340" width="3" style="18" customWidth="1"/>
    <col min="3341" max="3342" width="8.85546875" style="18"/>
    <col min="3343" max="3343" width="17.42578125" style="18" customWidth="1"/>
    <col min="3344" max="3345" width="8.85546875" style="18"/>
    <col min="3346" max="3346" width="36.85546875" style="18" customWidth="1"/>
    <col min="3347" max="3595" width="8.85546875" style="18"/>
    <col min="3596" max="3596" width="3" style="18" customWidth="1"/>
    <col min="3597" max="3598" width="8.85546875" style="18"/>
    <col min="3599" max="3599" width="17.42578125" style="18" customWidth="1"/>
    <col min="3600" max="3601" width="8.85546875" style="18"/>
    <col min="3602" max="3602" width="36.85546875" style="18" customWidth="1"/>
    <col min="3603" max="3851" width="8.85546875" style="18"/>
    <col min="3852" max="3852" width="3" style="18" customWidth="1"/>
    <col min="3853" max="3854" width="8.85546875" style="18"/>
    <col min="3855" max="3855" width="17.42578125" style="18" customWidth="1"/>
    <col min="3856" max="3857" width="8.85546875" style="18"/>
    <col min="3858" max="3858" width="36.85546875" style="18" customWidth="1"/>
    <col min="3859" max="4107" width="8.85546875" style="18"/>
    <col min="4108" max="4108" width="3" style="18" customWidth="1"/>
    <col min="4109" max="4110" width="8.85546875" style="18"/>
    <col min="4111" max="4111" width="17.42578125" style="18" customWidth="1"/>
    <col min="4112" max="4113" width="8.85546875" style="18"/>
    <col min="4114" max="4114" width="36.85546875" style="18" customWidth="1"/>
    <col min="4115" max="4363" width="8.85546875" style="18"/>
    <col min="4364" max="4364" width="3" style="18" customWidth="1"/>
    <col min="4365" max="4366" width="8.85546875" style="18"/>
    <col min="4367" max="4367" width="17.42578125" style="18" customWidth="1"/>
    <col min="4368" max="4369" width="8.85546875" style="18"/>
    <col min="4370" max="4370" width="36.85546875" style="18" customWidth="1"/>
    <col min="4371" max="4619" width="8.85546875" style="18"/>
    <col min="4620" max="4620" width="3" style="18" customWidth="1"/>
    <col min="4621" max="4622" width="8.85546875" style="18"/>
    <col min="4623" max="4623" width="17.42578125" style="18" customWidth="1"/>
    <col min="4624" max="4625" width="8.85546875" style="18"/>
    <col min="4626" max="4626" width="36.85546875" style="18" customWidth="1"/>
    <col min="4627" max="4875" width="8.85546875" style="18"/>
    <col min="4876" max="4876" width="3" style="18" customWidth="1"/>
    <col min="4877" max="4878" width="8.85546875" style="18"/>
    <col min="4879" max="4879" width="17.42578125" style="18" customWidth="1"/>
    <col min="4880" max="4881" width="8.85546875" style="18"/>
    <col min="4882" max="4882" width="36.85546875" style="18" customWidth="1"/>
    <col min="4883" max="5131" width="8.85546875" style="18"/>
    <col min="5132" max="5132" width="3" style="18" customWidth="1"/>
    <col min="5133" max="5134" width="8.85546875" style="18"/>
    <col min="5135" max="5135" width="17.42578125" style="18" customWidth="1"/>
    <col min="5136" max="5137" width="8.85546875" style="18"/>
    <col min="5138" max="5138" width="36.85546875" style="18" customWidth="1"/>
    <col min="5139" max="5387" width="8.85546875" style="18"/>
    <col min="5388" max="5388" width="3" style="18" customWidth="1"/>
    <col min="5389" max="5390" width="8.85546875" style="18"/>
    <col min="5391" max="5391" width="17.42578125" style="18" customWidth="1"/>
    <col min="5392" max="5393" width="8.85546875" style="18"/>
    <col min="5394" max="5394" width="36.85546875" style="18" customWidth="1"/>
    <col min="5395" max="5643" width="8.85546875" style="18"/>
    <col min="5644" max="5644" width="3" style="18" customWidth="1"/>
    <col min="5645" max="5646" width="8.85546875" style="18"/>
    <col min="5647" max="5647" width="17.42578125" style="18" customWidth="1"/>
    <col min="5648" max="5649" width="8.85546875" style="18"/>
    <col min="5650" max="5650" width="36.85546875" style="18" customWidth="1"/>
    <col min="5651" max="5899" width="8.85546875" style="18"/>
    <col min="5900" max="5900" width="3" style="18" customWidth="1"/>
    <col min="5901" max="5902" width="8.85546875" style="18"/>
    <col min="5903" max="5903" width="17.42578125" style="18" customWidth="1"/>
    <col min="5904" max="5905" width="8.85546875" style="18"/>
    <col min="5906" max="5906" width="36.85546875" style="18" customWidth="1"/>
    <col min="5907" max="6155" width="8.85546875" style="18"/>
    <col min="6156" max="6156" width="3" style="18" customWidth="1"/>
    <col min="6157" max="6158" width="8.85546875" style="18"/>
    <col min="6159" max="6159" width="17.42578125" style="18" customWidth="1"/>
    <col min="6160" max="6161" width="8.85546875" style="18"/>
    <col min="6162" max="6162" width="36.85546875" style="18" customWidth="1"/>
    <col min="6163" max="6411" width="8.85546875" style="18"/>
    <col min="6412" max="6412" width="3" style="18" customWidth="1"/>
    <col min="6413" max="6414" width="8.85546875" style="18"/>
    <col min="6415" max="6415" width="17.42578125" style="18" customWidth="1"/>
    <col min="6416" max="6417" width="8.85546875" style="18"/>
    <col min="6418" max="6418" width="36.85546875" style="18" customWidth="1"/>
    <col min="6419" max="6667" width="8.85546875" style="18"/>
    <col min="6668" max="6668" width="3" style="18" customWidth="1"/>
    <col min="6669" max="6670" width="8.85546875" style="18"/>
    <col min="6671" max="6671" width="17.42578125" style="18" customWidth="1"/>
    <col min="6672" max="6673" width="8.85546875" style="18"/>
    <col min="6674" max="6674" width="36.85546875" style="18" customWidth="1"/>
    <col min="6675" max="6923" width="8.85546875" style="18"/>
    <col min="6924" max="6924" width="3" style="18" customWidth="1"/>
    <col min="6925" max="6926" width="8.85546875" style="18"/>
    <col min="6927" max="6927" width="17.42578125" style="18" customWidth="1"/>
    <col min="6928" max="6929" width="8.85546875" style="18"/>
    <col min="6930" max="6930" width="36.85546875" style="18" customWidth="1"/>
    <col min="6931" max="7179" width="8.85546875" style="18"/>
    <col min="7180" max="7180" width="3" style="18" customWidth="1"/>
    <col min="7181" max="7182" width="8.85546875" style="18"/>
    <col min="7183" max="7183" width="17.42578125" style="18" customWidth="1"/>
    <col min="7184" max="7185" width="8.85546875" style="18"/>
    <col min="7186" max="7186" width="36.85546875" style="18" customWidth="1"/>
    <col min="7187" max="7435" width="8.85546875" style="18"/>
    <col min="7436" max="7436" width="3" style="18" customWidth="1"/>
    <col min="7437" max="7438" width="8.85546875" style="18"/>
    <col min="7439" max="7439" width="17.42578125" style="18" customWidth="1"/>
    <col min="7440" max="7441" width="8.85546875" style="18"/>
    <col min="7442" max="7442" width="36.85546875" style="18" customWidth="1"/>
    <col min="7443" max="7691" width="8.85546875" style="18"/>
    <col min="7692" max="7692" width="3" style="18" customWidth="1"/>
    <col min="7693" max="7694" width="8.85546875" style="18"/>
    <col min="7695" max="7695" width="17.42578125" style="18" customWidth="1"/>
    <col min="7696" max="7697" width="8.85546875" style="18"/>
    <col min="7698" max="7698" width="36.85546875" style="18" customWidth="1"/>
    <col min="7699" max="7947" width="8.85546875" style="18"/>
    <col min="7948" max="7948" width="3" style="18" customWidth="1"/>
    <col min="7949" max="7950" width="8.85546875" style="18"/>
    <col min="7951" max="7951" width="17.42578125" style="18" customWidth="1"/>
    <col min="7952" max="7953" width="8.85546875" style="18"/>
    <col min="7954" max="7954" width="36.85546875" style="18" customWidth="1"/>
    <col min="7955" max="8203" width="8.85546875" style="18"/>
    <col min="8204" max="8204" width="3" style="18" customWidth="1"/>
    <col min="8205" max="8206" width="8.85546875" style="18"/>
    <col min="8207" max="8207" width="17.42578125" style="18" customWidth="1"/>
    <col min="8208" max="8209" width="8.85546875" style="18"/>
    <col min="8210" max="8210" width="36.85546875" style="18" customWidth="1"/>
    <col min="8211" max="8459" width="8.85546875" style="18"/>
    <col min="8460" max="8460" width="3" style="18" customWidth="1"/>
    <col min="8461" max="8462" width="8.85546875" style="18"/>
    <col min="8463" max="8463" width="17.42578125" style="18" customWidth="1"/>
    <col min="8464" max="8465" width="8.85546875" style="18"/>
    <col min="8466" max="8466" width="36.85546875" style="18" customWidth="1"/>
    <col min="8467" max="8715" width="8.85546875" style="18"/>
    <col min="8716" max="8716" width="3" style="18" customWidth="1"/>
    <col min="8717" max="8718" width="8.85546875" style="18"/>
    <col min="8719" max="8719" width="17.42578125" style="18" customWidth="1"/>
    <col min="8720" max="8721" width="8.85546875" style="18"/>
    <col min="8722" max="8722" width="36.85546875" style="18" customWidth="1"/>
    <col min="8723" max="8971" width="8.85546875" style="18"/>
    <col min="8972" max="8972" width="3" style="18" customWidth="1"/>
    <col min="8973" max="8974" width="8.85546875" style="18"/>
    <col min="8975" max="8975" width="17.42578125" style="18" customWidth="1"/>
    <col min="8976" max="8977" width="8.85546875" style="18"/>
    <col min="8978" max="8978" width="36.85546875" style="18" customWidth="1"/>
    <col min="8979" max="9227" width="8.85546875" style="18"/>
    <col min="9228" max="9228" width="3" style="18" customWidth="1"/>
    <col min="9229" max="9230" width="8.85546875" style="18"/>
    <col min="9231" max="9231" width="17.42578125" style="18" customWidth="1"/>
    <col min="9232" max="9233" width="8.85546875" style="18"/>
    <col min="9234" max="9234" width="36.85546875" style="18" customWidth="1"/>
    <col min="9235" max="9483" width="8.85546875" style="18"/>
    <col min="9484" max="9484" width="3" style="18" customWidth="1"/>
    <col min="9485" max="9486" width="8.85546875" style="18"/>
    <col min="9487" max="9487" width="17.42578125" style="18" customWidth="1"/>
    <col min="9488" max="9489" width="8.85546875" style="18"/>
    <col min="9490" max="9490" width="36.85546875" style="18" customWidth="1"/>
    <col min="9491" max="9739" width="8.85546875" style="18"/>
    <col min="9740" max="9740" width="3" style="18" customWidth="1"/>
    <col min="9741" max="9742" width="8.85546875" style="18"/>
    <col min="9743" max="9743" width="17.42578125" style="18" customWidth="1"/>
    <col min="9744" max="9745" width="8.85546875" style="18"/>
    <col min="9746" max="9746" width="36.85546875" style="18" customWidth="1"/>
    <col min="9747" max="9995" width="8.85546875" style="18"/>
    <col min="9996" max="9996" width="3" style="18" customWidth="1"/>
    <col min="9997" max="9998" width="8.85546875" style="18"/>
    <col min="9999" max="9999" width="17.42578125" style="18" customWidth="1"/>
    <col min="10000" max="10001" width="8.85546875" style="18"/>
    <col min="10002" max="10002" width="36.85546875" style="18" customWidth="1"/>
    <col min="10003" max="10251" width="8.85546875" style="18"/>
    <col min="10252" max="10252" width="3" style="18" customWidth="1"/>
    <col min="10253" max="10254" width="8.85546875" style="18"/>
    <col min="10255" max="10255" width="17.42578125" style="18" customWidth="1"/>
    <col min="10256" max="10257" width="8.85546875" style="18"/>
    <col min="10258" max="10258" width="36.85546875" style="18" customWidth="1"/>
    <col min="10259" max="10507" width="8.85546875" style="18"/>
    <col min="10508" max="10508" width="3" style="18" customWidth="1"/>
    <col min="10509" max="10510" width="8.85546875" style="18"/>
    <col min="10511" max="10511" width="17.42578125" style="18" customWidth="1"/>
    <col min="10512" max="10513" width="8.85546875" style="18"/>
    <col min="10514" max="10514" width="36.85546875" style="18" customWidth="1"/>
    <col min="10515" max="10763" width="8.85546875" style="18"/>
    <col min="10764" max="10764" width="3" style="18" customWidth="1"/>
    <col min="10765" max="10766" width="8.85546875" style="18"/>
    <col min="10767" max="10767" width="17.42578125" style="18" customWidth="1"/>
    <col min="10768" max="10769" width="8.85546875" style="18"/>
    <col min="10770" max="10770" width="36.85546875" style="18" customWidth="1"/>
    <col min="10771" max="11019" width="8.85546875" style="18"/>
    <col min="11020" max="11020" width="3" style="18" customWidth="1"/>
    <col min="11021" max="11022" width="8.85546875" style="18"/>
    <col min="11023" max="11023" width="17.42578125" style="18" customWidth="1"/>
    <col min="11024" max="11025" width="8.85546875" style="18"/>
    <col min="11026" max="11026" width="36.85546875" style="18" customWidth="1"/>
    <col min="11027" max="11275" width="8.85546875" style="18"/>
    <col min="11276" max="11276" width="3" style="18" customWidth="1"/>
    <col min="11277" max="11278" width="8.85546875" style="18"/>
    <col min="11279" max="11279" width="17.42578125" style="18" customWidth="1"/>
    <col min="11280" max="11281" width="8.85546875" style="18"/>
    <col min="11282" max="11282" width="36.85546875" style="18" customWidth="1"/>
    <col min="11283" max="11531" width="8.85546875" style="18"/>
    <col min="11532" max="11532" width="3" style="18" customWidth="1"/>
    <col min="11533" max="11534" width="8.85546875" style="18"/>
    <col min="11535" max="11535" width="17.42578125" style="18" customWidth="1"/>
    <col min="11536" max="11537" width="8.85546875" style="18"/>
    <col min="11538" max="11538" width="36.85546875" style="18" customWidth="1"/>
    <col min="11539" max="11787" width="8.85546875" style="18"/>
    <col min="11788" max="11788" width="3" style="18" customWidth="1"/>
    <col min="11789" max="11790" width="8.85546875" style="18"/>
    <col min="11791" max="11791" width="17.42578125" style="18" customWidth="1"/>
    <col min="11792" max="11793" width="8.85546875" style="18"/>
    <col min="11794" max="11794" width="36.85546875" style="18" customWidth="1"/>
    <col min="11795" max="12043" width="8.85546875" style="18"/>
    <col min="12044" max="12044" width="3" style="18" customWidth="1"/>
    <col min="12045" max="12046" width="8.85546875" style="18"/>
    <col min="12047" max="12047" width="17.42578125" style="18" customWidth="1"/>
    <col min="12048" max="12049" width="8.85546875" style="18"/>
    <col min="12050" max="12050" width="36.85546875" style="18" customWidth="1"/>
    <col min="12051" max="12299" width="8.85546875" style="18"/>
    <col min="12300" max="12300" width="3" style="18" customWidth="1"/>
    <col min="12301" max="12302" width="8.85546875" style="18"/>
    <col min="12303" max="12303" width="17.42578125" style="18" customWidth="1"/>
    <col min="12304" max="12305" width="8.85546875" style="18"/>
    <col min="12306" max="12306" width="36.85546875" style="18" customWidth="1"/>
    <col min="12307" max="12555" width="8.85546875" style="18"/>
    <col min="12556" max="12556" width="3" style="18" customWidth="1"/>
    <col min="12557" max="12558" width="8.85546875" style="18"/>
    <col min="12559" max="12559" width="17.42578125" style="18" customWidth="1"/>
    <col min="12560" max="12561" width="8.85546875" style="18"/>
    <col min="12562" max="12562" width="36.85546875" style="18" customWidth="1"/>
    <col min="12563" max="12811" width="8.85546875" style="18"/>
    <col min="12812" max="12812" width="3" style="18" customWidth="1"/>
    <col min="12813" max="12814" width="8.85546875" style="18"/>
    <col min="12815" max="12815" width="17.42578125" style="18" customWidth="1"/>
    <col min="12816" max="12817" width="8.85546875" style="18"/>
    <col min="12818" max="12818" width="36.85546875" style="18" customWidth="1"/>
    <col min="12819" max="13067" width="8.85546875" style="18"/>
    <col min="13068" max="13068" width="3" style="18" customWidth="1"/>
    <col min="13069" max="13070" width="8.85546875" style="18"/>
    <col min="13071" max="13071" width="17.42578125" style="18" customWidth="1"/>
    <col min="13072" max="13073" width="8.85546875" style="18"/>
    <col min="13074" max="13074" width="36.85546875" style="18" customWidth="1"/>
    <col min="13075" max="13323" width="8.85546875" style="18"/>
    <col min="13324" max="13324" width="3" style="18" customWidth="1"/>
    <col min="13325" max="13326" width="8.85546875" style="18"/>
    <col min="13327" max="13327" width="17.42578125" style="18" customWidth="1"/>
    <col min="13328" max="13329" width="8.85546875" style="18"/>
    <col min="13330" max="13330" width="36.85546875" style="18" customWidth="1"/>
    <col min="13331" max="13579" width="8.85546875" style="18"/>
    <col min="13580" max="13580" width="3" style="18" customWidth="1"/>
    <col min="13581" max="13582" width="8.85546875" style="18"/>
    <col min="13583" max="13583" width="17.42578125" style="18" customWidth="1"/>
    <col min="13584" max="13585" width="8.85546875" style="18"/>
    <col min="13586" max="13586" width="36.85546875" style="18" customWidth="1"/>
    <col min="13587" max="13835" width="8.85546875" style="18"/>
    <col min="13836" max="13836" width="3" style="18" customWidth="1"/>
    <col min="13837" max="13838" width="8.85546875" style="18"/>
    <col min="13839" max="13839" width="17.42578125" style="18" customWidth="1"/>
    <col min="13840" max="13841" width="8.85546875" style="18"/>
    <col min="13842" max="13842" width="36.85546875" style="18" customWidth="1"/>
    <col min="13843" max="14091" width="8.85546875" style="18"/>
    <col min="14092" max="14092" width="3" style="18" customWidth="1"/>
    <col min="14093" max="14094" width="8.85546875" style="18"/>
    <col min="14095" max="14095" width="17.42578125" style="18" customWidth="1"/>
    <col min="14096" max="14097" width="8.85546875" style="18"/>
    <col min="14098" max="14098" width="36.85546875" style="18" customWidth="1"/>
    <col min="14099" max="14347" width="8.85546875" style="18"/>
    <col min="14348" max="14348" width="3" style="18" customWidth="1"/>
    <col min="14349" max="14350" width="8.85546875" style="18"/>
    <col min="14351" max="14351" width="17.42578125" style="18" customWidth="1"/>
    <col min="14352" max="14353" width="8.85546875" style="18"/>
    <col min="14354" max="14354" width="36.85546875" style="18" customWidth="1"/>
    <col min="14355" max="14603" width="8.85546875" style="18"/>
    <col min="14604" max="14604" width="3" style="18" customWidth="1"/>
    <col min="14605" max="14606" width="8.85546875" style="18"/>
    <col min="14607" max="14607" width="17.42578125" style="18" customWidth="1"/>
    <col min="14608" max="14609" width="8.85546875" style="18"/>
    <col min="14610" max="14610" width="36.85546875" style="18" customWidth="1"/>
    <col min="14611" max="14859" width="8.85546875" style="18"/>
    <col min="14860" max="14860" width="3" style="18" customWidth="1"/>
    <col min="14861" max="14862" width="8.85546875" style="18"/>
    <col min="14863" max="14863" width="17.42578125" style="18" customWidth="1"/>
    <col min="14864" max="14865" width="8.85546875" style="18"/>
    <col min="14866" max="14866" width="36.85546875" style="18" customWidth="1"/>
    <col min="14867" max="15115" width="8.85546875" style="18"/>
    <col min="15116" max="15116" width="3" style="18" customWidth="1"/>
    <col min="15117" max="15118" width="8.85546875" style="18"/>
    <col min="15119" max="15119" width="17.42578125" style="18" customWidth="1"/>
    <col min="15120" max="15121" width="8.85546875" style="18"/>
    <col min="15122" max="15122" width="36.85546875" style="18" customWidth="1"/>
    <col min="15123" max="15371" width="8.85546875" style="18"/>
    <col min="15372" max="15372" width="3" style="18" customWidth="1"/>
    <col min="15373" max="15374" width="8.85546875" style="18"/>
    <col min="15375" max="15375" width="17.42578125" style="18" customWidth="1"/>
    <col min="15376" max="15377" width="8.85546875" style="18"/>
    <col min="15378" max="15378" width="36.85546875" style="18" customWidth="1"/>
    <col min="15379" max="15627" width="8.85546875" style="18"/>
    <col min="15628" max="15628" width="3" style="18" customWidth="1"/>
    <col min="15629" max="15630" width="8.85546875" style="18"/>
    <col min="15631" max="15631" width="17.42578125" style="18" customWidth="1"/>
    <col min="15632" max="15633" width="8.85546875" style="18"/>
    <col min="15634" max="15634" width="36.85546875" style="18" customWidth="1"/>
    <col min="15635" max="15883" width="8.85546875" style="18"/>
    <col min="15884" max="15884" width="3" style="18" customWidth="1"/>
    <col min="15885" max="15886" width="8.85546875" style="18"/>
    <col min="15887" max="15887" width="17.42578125" style="18" customWidth="1"/>
    <col min="15888" max="15889" width="8.85546875" style="18"/>
    <col min="15890" max="15890" width="36.85546875" style="18" customWidth="1"/>
    <col min="15891" max="16139" width="8.85546875" style="18"/>
    <col min="16140" max="16140" width="3" style="18" customWidth="1"/>
    <col min="16141" max="16142" width="8.85546875" style="18"/>
    <col min="16143" max="16143" width="17.42578125" style="18" customWidth="1"/>
    <col min="16144" max="16145" width="8.85546875" style="18"/>
    <col min="16146" max="16146" width="36.85546875" style="18" customWidth="1"/>
    <col min="16147" max="16384" width="8.85546875" style="18"/>
  </cols>
  <sheetData>
    <row r="1" spans="1:19" ht="13.15" customHeight="1">
      <c r="A1" s="482" t="s">
        <v>125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4"/>
    </row>
    <row r="2" spans="1:19" ht="13.15" customHeight="1">
      <c r="A2" s="485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486"/>
    </row>
    <row r="3" spans="1:19" ht="24.6" customHeight="1" thickBot="1">
      <c r="A3" s="487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9"/>
    </row>
    <row r="4" spans="1:19" s="19" customFormat="1" ht="15" thickBot="1">
      <c r="A4" s="476"/>
      <c r="B4" s="477" t="s">
        <v>41</v>
      </c>
      <c r="C4" s="478" t="s">
        <v>42</v>
      </c>
      <c r="D4" s="479" t="s">
        <v>43</v>
      </c>
      <c r="E4" s="480" t="s">
        <v>44</v>
      </c>
      <c r="F4" s="481" t="s">
        <v>42</v>
      </c>
      <c r="G4" s="479" t="s">
        <v>43</v>
      </c>
      <c r="H4" s="480" t="s">
        <v>44</v>
      </c>
      <c r="I4" s="481" t="s">
        <v>42</v>
      </c>
      <c r="J4" s="479" t="s">
        <v>43</v>
      </c>
      <c r="K4" s="480" t="s">
        <v>44</v>
      </c>
      <c r="L4" s="478" t="s">
        <v>42</v>
      </c>
      <c r="M4" s="479" t="s">
        <v>43</v>
      </c>
      <c r="N4" s="480" t="s">
        <v>44</v>
      </c>
      <c r="O4" s="481" t="s">
        <v>42</v>
      </c>
      <c r="P4" s="479" t="s">
        <v>43</v>
      </c>
      <c r="Q4" s="480" t="s">
        <v>44</v>
      </c>
      <c r="R4" s="479" t="s">
        <v>45</v>
      </c>
      <c r="S4" s="480" t="s">
        <v>46</v>
      </c>
    </row>
    <row r="5" spans="1:19" ht="14.45" customHeight="1">
      <c r="A5" s="505">
        <v>1</v>
      </c>
      <c r="B5" s="508" t="s">
        <v>92</v>
      </c>
      <c r="C5" s="512">
        <v>3963</v>
      </c>
      <c r="D5" s="494" t="s">
        <v>140</v>
      </c>
      <c r="E5" s="513"/>
      <c r="F5" s="512">
        <v>5960</v>
      </c>
      <c r="G5" s="494" t="s">
        <v>141</v>
      </c>
      <c r="H5" s="497"/>
      <c r="I5" s="518"/>
      <c r="J5" s="495"/>
      <c r="K5" s="497"/>
      <c r="L5" s="496"/>
      <c r="M5" s="494"/>
      <c r="N5" s="497"/>
      <c r="O5" s="496"/>
      <c r="P5" s="494"/>
      <c r="Q5" s="497"/>
      <c r="R5" s="495" t="s">
        <v>142</v>
      </c>
      <c r="S5" s="498" t="s">
        <v>143</v>
      </c>
    </row>
    <row r="6" spans="1:19" ht="15">
      <c r="A6" s="506">
        <v>2</v>
      </c>
      <c r="B6" s="509" t="s">
        <v>93</v>
      </c>
      <c r="C6" s="167">
        <v>5857</v>
      </c>
      <c r="D6" s="155" t="s">
        <v>155</v>
      </c>
      <c r="E6" s="168"/>
      <c r="F6" s="167">
        <v>6302</v>
      </c>
      <c r="G6" s="155" t="s">
        <v>156</v>
      </c>
      <c r="H6" s="170"/>
      <c r="I6" s="519"/>
      <c r="J6" s="156"/>
      <c r="K6" s="170"/>
      <c r="L6" s="169"/>
      <c r="M6" s="155"/>
      <c r="N6" s="170"/>
      <c r="O6" s="169"/>
      <c r="P6" s="155"/>
      <c r="Q6" s="170"/>
      <c r="R6" s="156"/>
      <c r="S6" s="150" t="s">
        <v>149</v>
      </c>
    </row>
    <row r="7" spans="1:19" ht="15">
      <c r="A7" s="506">
        <v>3</v>
      </c>
      <c r="B7" s="509" t="s">
        <v>94</v>
      </c>
      <c r="C7" s="167">
        <v>6303</v>
      </c>
      <c r="D7" s="155" t="s">
        <v>157</v>
      </c>
      <c r="E7" s="168"/>
      <c r="F7" s="167">
        <v>6643</v>
      </c>
      <c r="G7" s="155" t="s">
        <v>158</v>
      </c>
      <c r="H7" s="170"/>
      <c r="I7" s="519"/>
      <c r="J7" s="156"/>
      <c r="K7" s="170"/>
      <c r="L7" s="169"/>
      <c r="M7" s="155"/>
      <c r="N7" s="170"/>
      <c r="O7" s="169"/>
      <c r="P7" s="155"/>
      <c r="Q7" s="170"/>
      <c r="R7" s="156"/>
      <c r="S7" s="150" t="s">
        <v>149</v>
      </c>
    </row>
    <row r="8" spans="1:19" ht="15">
      <c r="A8" s="506">
        <v>4</v>
      </c>
      <c r="B8" s="509" t="s">
        <v>95</v>
      </c>
      <c r="C8" s="167">
        <v>5287</v>
      </c>
      <c r="D8" s="155" t="s">
        <v>164</v>
      </c>
      <c r="E8" s="168"/>
      <c r="F8" s="514">
        <v>6257</v>
      </c>
      <c r="G8" s="473" t="s">
        <v>163</v>
      </c>
      <c r="H8" s="170"/>
      <c r="I8" s="519"/>
      <c r="J8" s="156"/>
      <c r="K8" s="170"/>
      <c r="L8" s="169"/>
      <c r="M8" s="155"/>
      <c r="N8" s="170"/>
      <c r="O8" s="169"/>
      <c r="P8" s="155"/>
      <c r="Q8" s="170"/>
      <c r="R8" s="156"/>
      <c r="S8" s="150" t="s">
        <v>146</v>
      </c>
    </row>
    <row r="9" spans="1:19" ht="15">
      <c r="A9" s="506">
        <v>5</v>
      </c>
      <c r="B9" s="509" t="s">
        <v>96</v>
      </c>
      <c r="C9" s="514">
        <v>5268</v>
      </c>
      <c r="D9" s="473" t="s">
        <v>162</v>
      </c>
      <c r="E9" s="168"/>
      <c r="F9" s="514">
        <v>5264</v>
      </c>
      <c r="G9" s="473" t="s">
        <v>161</v>
      </c>
      <c r="H9" s="170"/>
      <c r="I9" s="519"/>
      <c r="J9" s="156"/>
      <c r="K9" s="170"/>
      <c r="L9" s="169"/>
      <c r="M9" s="155"/>
      <c r="N9" s="170"/>
      <c r="O9" s="169"/>
      <c r="P9" s="155"/>
      <c r="Q9" s="170"/>
      <c r="R9" s="156"/>
      <c r="S9" s="150" t="s">
        <v>146</v>
      </c>
    </row>
    <row r="10" spans="1:19" ht="15">
      <c r="A10" s="506">
        <v>6</v>
      </c>
      <c r="B10" s="509" t="s">
        <v>97</v>
      </c>
      <c r="C10" s="514">
        <v>5277</v>
      </c>
      <c r="D10" s="473" t="s">
        <v>166</v>
      </c>
      <c r="E10" s="168"/>
      <c r="F10" s="514">
        <v>6006</v>
      </c>
      <c r="G10" s="473" t="s">
        <v>165</v>
      </c>
      <c r="H10" s="170"/>
      <c r="I10" s="519"/>
      <c r="J10" s="156"/>
      <c r="K10" s="170"/>
      <c r="L10" s="169"/>
      <c r="M10" s="155"/>
      <c r="N10" s="170"/>
      <c r="O10" s="169"/>
      <c r="P10" s="155"/>
      <c r="Q10" s="170"/>
      <c r="R10" s="156"/>
      <c r="S10" s="150" t="s">
        <v>146</v>
      </c>
    </row>
    <row r="11" spans="1:19" ht="15">
      <c r="A11" s="506">
        <v>7</v>
      </c>
      <c r="B11" s="509" t="s">
        <v>98</v>
      </c>
      <c r="C11" s="514">
        <v>5238</v>
      </c>
      <c r="D11" s="473" t="s">
        <v>159</v>
      </c>
      <c r="E11" s="168"/>
      <c r="F11" s="514">
        <v>5243</v>
      </c>
      <c r="G11" s="473" t="s">
        <v>160</v>
      </c>
      <c r="H11" s="170"/>
      <c r="I11" s="519"/>
      <c r="J11" s="156"/>
      <c r="K11" s="170"/>
      <c r="L11" s="169"/>
      <c r="M11" s="155"/>
      <c r="N11" s="170"/>
      <c r="O11" s="169"/>
      <c r="P11" s="155"/>
      <c r="Q11" s="170"/>
      <c r="R11" s="156"/>
      <c r="S11" s="150" t="s">
        <v>146</v>
      </c>
    </row>
    <row r="12" spans="1:19" ht="15" customHeight="1">
      <c r="A12" s="506">
        <v>8</v>
      </c>
      <c r="B12" s="509" t="s">
        <v>99</v>
      </c>
      <c r="C12" s="514">
        <v>4652</v>
      </c>
      <c r="D12" s="473" t="s">
        <v>169</v>
      </c>
      <c r="E12" s="168"/>
      <c r="F12" s="514">
        <v>6289</v>
      </c>
      <c r="G12" s="473" t="s">
        <v>168</v>
      </c>
      <c r="H12" s="170"/>
      <c r="I12" s="519"/>
      <c r="J12" s="156"/>
      <c r="K12" s="170"/>
      <c r="L12" s="169"/>
      <c r="M12" s="155"/>
      <c r="N12" s="170"/>
      <c r="O12" s="169"/>
      <c r="P12" s="155"/>
      <c r="Q12" s="170"/>
      <c r="R12" s="156"/>
      <c r="S12" s="150" t="s">
        <v>150</v>
      </c>
    </row>
    <row r="13" spans="1:19" ht="15">
      <c r="A13" s="506">
        <v>9</v>
      </c>
      <c r="B13" s="509" t="s">
        <v>100</v>
      </c>
      <c r="C13" s="514">
        <v>3657</v>
      </c>
      <c r="D13" s="473" t="s">
        <v>170</v>
      </c>
      <c r="E13" s="168"/>
      <c r="F13" s="514">
        <v>6227</v>
      </c>
      <c r="G13" s="473" t="s">
        <v>171</v>
      </c>
      <c r="H13" s="170"/>
      <c r="I13" s="514">
        <v>6077</v>
      </c>
      <c r="J13" s="473" t="s">
        <v>167</v>
      </c>
      <c r="K13" s="170"/>
      <c r="L13" s="169"/>
      <c r="M13" s="155"/>
      <c r="N13" s="170"/>
      <c r="O13" s="169"/>
      <c r="P13" s="155"/>
      <c r="Q13" s="170"/>
      <c r="R13" s="156"/>
      <c r="S13" s="150" t="s">
        <v>150</v>
      </c>
    </row>
    <row r="14" spans="1:19" ht="15">
      <c r="A14" s="506">
        <v>10</v>
      </c>
      <c r="B14" s="509" t="s">
        <v>101</v>
      </c>
      <c r="C14" s="514">
        <v>4386</v>
      </c>
      <c r="D14" s="473" t="s">
        <v>174</v>
      </c>
      <c r="E14" s="168"/>
      <c r="F14" s="514">
        <v>4391</v>
      </c>
      <c r="G14" s="473" t="s">
        <v>173</v>
      </c>
      <c r="H14" s="170"/>
      <c r="I14" s="514">
        <v>6639</v>
      </c>
      <c r="J14" s="473" t="s">
        <v>172</v>
      </c>
      <c r="K14" s="170"/>
      <c r="L14" s="169"/>
      <c r="M14" s="155"/>
      <c r="N14" s="170"/>
      <c r="O14" s="169"/>
      <c r="P14" s="155"/>
      <c r="Q14" s="170"/>
      <c r="R14" s="156"/>
      <c r="S14" s="150" t="s">
        <v>151</v>
      </c>
    </row>
    <row r="15" spans="1:19" ht="15">
      <c r="A15" s="506">
        <v>11</v>
      </c>
      <c r="B15" s="510" t="s">
        <v>103</v>
      </c>
      <c r="C15" s="514">
        <v>5903</v>
      </c>
      <c r="D15" s="473" t="s">
        <v>175</v>
      </c>
      <c r="E15" s="168"/>
      <c r="F15" s="514">
        <v>5908</v>
      </c>
      <c r="G15" s="473" t="s">
        <v>178</v>
      </c>
      <c r="H15" s="170"/>
      <c r="I15" s="519"/>
      <c r="J15" s="156"/>
      <c r="K15" s="170"/>
      <c r="L15" s="169"/>
      <c r="M15" s="155"/>
      <c r="N15" s="170"/>
      <c r="O15" s="169"/>
      <c r="P15" s="155"/>
      <c r="Q15" s="170"/>
      <c r="R15" s="156"/>
      <c r="S15" s="150" t="s">
        <v>152</v>
      </c>
    </row>
    <row r="16" spans="1:19" ht="15">
      <c r="A16" s="506">
        <v>12</v>
      </c>
      <c r="B16" s="510" t="s">
        <v>104</v>
      </c>
      <c r="C16" s="514">
        <v>5901</v>
      </c>
      <c r="D16" s="473" t="s">
        <v>176</v>
      </c>
      <c r="E16" s="168"/>
      <c r="F16" s="514">
        <v>6455</v>
      </c>
      <c r="G16" s="473" t="s">
        <v>177</v>
      </c>
      <c r="H16" s="170"/>
      <c r="I16" s="519"/>
      <c r="J16" s="156"/>
      <c r="K16" s="170"/>
      <c r="L16" s="169"/>
      <c r="M16" s="155"/>
      <c r="N16" s="170"/>
      <c r="O16" s="169"/>
      <c r="P16" s="155"/>
      <c r="Q16" s="170"/>
      <c r="R16" s="156"/>
      <c r="S16" s="150" t="s">
        <v>152</v>
      </c>
    </row>
    <row r="17" spans="1:19" ht="15" customHeight="1">
      <c r="A17" s="506">
        <v>13</v>
      </c>
      <c r="B17" s="510" t="s">
        <v>105</v>
      </c>
      <c r="C17" s="514">
        <v>5573</v>
      </c>
      <c r="D17" s="473" t="s">
        <v>181</v>
      </c>
      <c r="E17" s="168"/>
      <c r="F17" s="514">
        <v>6372</v>
      </c>
      <c r="G17" s="473" t="s">
        <v>180</v>
      </c>
      <c r="H17" s="170"/>
      <c r="I17" s="519"/>
      <c r="J17" s="156"/>
      <c r="K17" s="170"/>
      <c r="L17" s="169"/>
      <c r="M17" s="155"/>
      <c r="N17" s="170"/>
      <c r="O17" s="169"/>
      <c r="P17" s="155"/>
      <c r="Q17" s="170"/>
      <c r="R17" s="156"/>
      <c r="S17" s="150" t="s">
        <v>154</v>
      </c>
    </row>
    <row r="18" spans="1:19" ht="15">
      <c r="A18" s="506">
        <v>14</v>
      </c>
      <c r="B18" s="510" t="s">
        <v>106</v>
      </c>
      <c r="C18" s="514">
        <v>6724</v>
      </c>
      <c r="D18" s="473" t="s">
        <v>182</v>
      </c>
      <c r="E18" s="168"/>
      <c r="F18" s="514">
        <v>6371</v>
      </c>
      <c r="G18" s="473" t="s">
        <v>179</v>
      </c>
      <c r="H18" s="170"/>
      <c r="I18" s="519"/>
      <c r="J18" s="156"/>
      <c r="K18" s="170"/>
      <c r="L18" s="169"/>
      <c r="M18" s="155"/>
      <c r="N18" s="170"/>
      <c r="O18" s="169"/>
      <c r="P18" s="155"/>
      <c r="Q18" s="170"/>
      <c r="R18" s="156"/>
      <c r="S18" s="150" t="s">
        <v>154</v>
      </c>
    </row>
    <row r="19" spans="1:19" ht="15">
      <c r="A19" s="506">
        <v>15</v>
      </c>
      <c r="B19" s="510" t="s">
        <v>85</v>
      </c>
      <c r="C19" s="167">
        <v>4000</v>
      </c>
      <c r="D19" s="155" t="s">
        <v>183</v>
      </c>
      <c r="E19" s="168"/>
      <c r="F19" s="167">
        <v>5843</v>
      </c>
      <c r="G19" s="155" t="s">
        <v>184</v>
      </c>
      <c r="H19" s="170"/>
      <c r="I19" s="519"/>
      <c r="J19" s="156"/>
      <c r="K19" s="170"/>
      <c r="L19" s="169"/>
      <c r="M19" s="155"/>
      <c r="N19" s="170"/>
      <c r="O19" s="169"/>
      <c r="P19" s="155"/>
      <c r="Q19" s="170"/>
      <c r="R19" s="156"/>
      <c r="S19" s="150" t="s">
        <v>153</v>
      </c>
    </row>
    <row r="20" spans="1:19" ht="15">
      <c r="A20" s="506">
        <v>16</v>
      </c>
      <c r="B20" s="510" t="s">
        <v>107</v>
      </c>
      <c r="C20" s="167">
        <v>3981</v>
      </c>
      <c r="D20" s="155" t="s">
        <v>185</v>
      </c>
      <c r="E20" s="168"/>
      <c r="F20" s="167">
        <v>4653</v>
      </c>
      <c r="G20" s="155" t="s">
        <v>186</v>
      </c>
      <c r="H20" s="170"/>
      <c r="I20" s="519"/>
      <c r="J20" s="156"/>
      <c r="K20" s="170"/>
      <c r="L20" s="169"/>
      <c r="M20" s="155"/>
      <c r="N20" s="170"/>
      <c r="O20" s="169"/>
      <c r="P20" s="155"/>
      <c r="Q20" s="170"/>
      <c r="R20" s="156"/>
      <c r="S20" s="150" t="s">
        <v>144</v>
      </c>
    </row>
    <row r="21" spans="1:19" ht="14.45" customHeight="1">
      <c r="A21" s="506">
        <v>17</v>
      </c>
      <c r="B21" s="510" t="s">
        <v>108</v>
      </c>
      <c r="C21" s="167">
        <v>6037</v>
      </c>
      <c r="D21" s="155" t="s">
        <v>189</v>
      </c>
      <c r="E21" s="168"/>
      <c r="F21" s="167">
        <v>6041</v>
      </c>
      <c r="G21" s="155" t="s">
        <v>188</v>
      </c>
      <c r="H21" s="170"/>
      <c r="I21" s="519">
        <v>4654</v>
      </c>
      <c r="J21" s="156" t="s">
        <v>187</v>
      </c>
      <c r="K21" s="170"/>
      <c r="L21" s="169"/>
      <c r="M21" s="155"/>
      <c r="N21" s="170"/>
      <c r="O21" s="169"/>
      <c r="P21" s="155"/>
      <c r="Q21" s="170"/>
      <c r="R21" s="156"/>
      <c r="S21" s="150" t="s">
        <v>145</v>
      </c>
    </row>
    <row r="22" spans="1:19" ht="15">
      <c r="A22" s="506">
        <v>18</v>
      </c>
      <c r="B22" s="510" t="s">
        <v>109</v>
      </c>
      <c r="C22" s="514">
        <v>3726</v>
      </c>
      <c r="D22" s="473" t="s">
        <v>190</v>
      </c>
      <c r="E22" s="168"/>
      <c r="F22" s="514">
        <v>4523</v>
      </c>
      <c r="G22" s="473" t="s">
        <v>192</v>
      </c>
      <c r="H22" s="170"/>
      <c r="I22" s="514">
        <v>5153</v>
      </c>
      <c r="J22" s="473" t="s">
        <v>195</v>
      </c>
      <c r="K22" s="170"/>
      <c r="L22" s="169"/>
      <c r="M22" s="155"/>
      <c r="N22" s="170"/>
      <c r="O22" s="169"/>
      <c r="P22" s="155"/>
      <c r="Q22" s="170"/>
      <c r="R22" s="156"/>
      <c r="S22" s="150" t="s">
        <v>148</v>
      </c>
    </row>
    <row r="23" spans="1:19" ht="15">
      <c r="A23" s="506">
        <v>19</v>
      </c>
      <c r="B23" s="510" t="s">
        <v>110</v>
      </c>
      <c r="C23" s="514">
        <v>3727</v>
      </c>
      <c r="D23" s="473" t="s">
        <v>191</v>
      </c>
      <c r="E23" s="168"/>
      <c r="F23" s="514">
        <v>5826</v>
      </c>
      <c r="G23" s="473" t="s">
        <v>194</v>
      </c>
      <c r="H23" s="170"/>
      <c r="I23" s="514">
        <v>4527</v>
      </c>
      <c r="J23" s="473" t="s">
        <v>193</v>
      </c>
      <c r="K23" s="170"/>
      <c r="L23" s="169"/>
      <c r="M23" s="155"/>
      <c r="N23" s="170"/>
      <c r="O23" s="169"/>
      <c r="P23" s="155"/>
      <c r="Q23" s="170"/>
      <c r="R23" s="156"/>
      <c r="S23" s="150" t="s">
        <v>148</v>
      </c>
    </row>
    <row r="24" spans="1:19" ht="15">
      <c r="A24" s="506">
        <v>20</v>
      </c>
      <c r="B24" s="510" t="s">
        <v>111</v>
      </c>
      <c r="C24" s="514">
        <v>6397</v>
      </c>
      <c r="D24" s="473" t="s">
        <v>196</v>
      </c>
      <c r="E24" s="168"/>
      <c r="F24" s="514">
        <v>6404</v>
      </c>
      <c r="G24" s="473" t="s">
        <v>197</v>
      </c>
      <c r="H24" s="170"/>
      <c r="I24" s="519"/>
      <c r="J24" s="156"/>
      <c r="K24" s="170"/>
      <c r="L24" s="169"/>
      <c r="M24" s="155"/>
      <c r="N24" s="170"/>
      <c r="O24" s="169"/>
      <c r="P24" s="155"/>
      <c r="Q24" s="170"/>
      <c r="R24" s="156"/>
      <c r="S24" s="150" t="s">
        <v>147</v>
      </c>
    </row>
    <row r="25" spans="1:19" ht="15.75" thickBot="1">
      <c r="A25" s="507">
        <v>21</v>
      </c>
      <c r="B25" s="511" t="s">
        <v>112</v>
      </c>
      <c r="C25" s="515">
        <v>6647</v>
      </c>
      <c r="D25" s="499" t="s">
        <v>198</v>
      </c>
      <c r="E25" s="516"/>
      <c r="F25" s="515">
        <v>6648</v>
      </c>
      <c r="G25" s="499" t="s">
        <v>199</v>
      </c>
      <c r="H25" s="517"/>
      <c r="I25" s="520"/>
      <c r="J25" s="500"/>
      <c r="K25" s="504"/>
      <c r="L25" s="502"/>
      <c r="M25" s="503"/>
      <c r="N25" s="504"/>
      <c r="O25" s="502"/>
      <c r="P25" s="503"/>
      <c r="Q25" s="504"/>
      <c r="R25" s="501"/>
      <c r="S25" s="504" t="s">
        <v>147</v>
      </c>
    </row>
    <row r="26" spans="1:19" ht="15">
      <c r="A26" s="474">
        <v>22</v>
      </c>
      <c r="B26" s="490"/>
      <c r="C26" s="58"/>
      <c r="D26" s="58"/>
      <c r="E26" s="58"/>
      <c r="F26" s="58"/>
      <c r="G26" s="58"/>
      <c r="H26" s="491"/>
      <c r="I26" s="491"/>
      <c r="J26" s="491"/>
      <c r="K26" s="491"/>
      <c r="L26" s="492"/>
      <c r="M26" s="58"/>
      <c r="N26" s="493"/>
      <c r="O26" s="492"/>
      <c r="P26" s="58"/>
      <c r="Q26" s="493"/>
      <c r="R26" s="491"/>
      <c r="S26" s="491"/>
    </row>
    <row r="27" spans="1:19" ht="15">
      <c r="A27" s="52">
        <v>23</v>
      </c>
      <c r="B27" s="53"/>
      <c r="C27" s="53"/>
      <c r="D27" s="53"/>
      <c r="E27" s="53"/>
      <c r="F27" s="53"/>
      <c r="G27" s="53"/>
      <c r="H27" s="56"/>
      <c r="I27" s="56"/>
      <c r="J27" s="56"/>
      <c r="K27" s="56"/>
      <c r="L27" s="54"/>
      <c r="M27" s="53"/>
      <c r="N27" s="55"/>
      <c r="O27" s="54"/>
      <c r="P27" s="53"/>
      <c r="Q27" s="55"/>
      <c r="R27" s="56"/>
      <c r="S27" s="56"/>
    </row>
    <row r="28" spans="1:19" ht="15">
      <c r="A28" s="52">
        <v>24</v>
      </c>
      <c r="B28" s="53"/>
      <c r="C28" s="53"/>
      <c r="D28" s="53"/>
      <c r="E28" s="53"/>
      <c r="F28" s="53"/>
      <c r="G28" s="53"/>
      <c r="H28" s="56"/>
      <c r="I28" s="56"/>
      <c r="J28" s="56"/>
      <c r="K28" s="56"/>
      <c r="L28" s="54"/>
      <c r="M28" s="53"/>
      <c r="N28" s="55"/>
      <c r="O28" s="54"/>
      <c r="P28" s="53"/>
      <c r="Q28" s="55"/>
      <c r="R28" s="56"/>
      <c r="S28" s="56"/>
    </row>
    <row r="29" spans="1:19" ht="15">
      <c r="A29" s="52">
        <v>25</v>
      </c>
      <c r="B29" s="53"/>
      <c r="C29" s="53"/>
      <c r="D29" s="53"/>
      <c r="E29" s="53"/>
      <c r="F29" s="53"/>
      <c r="G29" s="53"/>
      <c r="H29" s="56"/>
      <c r="I29" s="56"/>
      <c r="J29" s="56"/>
      <c r="K29" s="56"/>
      <c r="L29" s="54"/>
      <c r="M29" s="53"/>
      <c r="N29" s="55"/>
      <c r="O29" s="54"/>
      <c r="P29" s="53"/>
      <c r="Q29" s="55"/>
      <c r="R29" s="56"/>
      <c r="S29" s="56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8" fitToHeight="0" orientation="landscape" r:id="rId1"/>
  <headerFooter alignWithMargins="0"/>
  <legacyDrawing r:id="rId2"/>
  <controls>
    <control shapeId="1149" r:id="rId3" name="Control 125"/>
    <control shapeId="1148" r:id="rId4" name="Control 124"/>
    <control shapeId="1147" r:id="rId5" name="Control 123"/>
    <control shapeId="1146" r:id="rId6" name="Control 122"/>
    <control shapeId="1145" r:id="rId7" name="Control 121"/>
    <control shapeId="1144" r:id="rId8" name="Control 120"/>
    <control shapeId="1143" r:id="rId9" name="Control 119"/>
    <control shapeId="1142" r:id="rId10" name="Control 118"/>
    <control shapeId="1141" r:id="rId11" name="Control 117"/>
    <control shapeId="1140" r:id="rId12" name="Control 116"/>
    <control shapeId="1139" r:id="rId13" name="Control 115"/>
    <control shapeId="1138" r:id="rId14" name="Control 114"/>
    <control shapeId="1137" r:id="rId15" name="Control 113"/>
    <control shapeId="1136" r:id="rId16" name="Control 112"/>
    <control shapeId="1135" r:id="rId17" name="Control 111"/>
    <control shapeId="1134" r:id="rId18" name="Control 110"/>
    <control shapeId="1133" r:id="rId19" name="Control 109"/>
    <control shapeId="1132" r:id="rId20" name="Control 108"/>
    <control shapeId="1131" r:id="rId21" name="Control 107"/>
    <control shapeId="1130" r:id="rId22" name="Control 106"/>
    <control shapeId="1129" r:id="rId23" name="Control 105"/>
    <control shapeId="1128" r:id="rId24" name="Control 104"/>
    <control shapeId="1127" r:id="rId25" name="Control 103"/>
    <control shapeId="1126" r:id="rId26" name="Control 102"/>
    <control shapeId="1125" r:id="rId27" name="Control 101"/>
    <control shapeId="1124" r:id="rId28" name="Control 100"/>
    <control shapeId="1123" r:id="rId29" name="Control 99"/>
    <control shapeId="1122" r:id="rId30" name="Control 98"/>
    <control shapeId="1121" r:id="rId31" name="Control 97"/>
    <control shapeId="1120" r:id="rId32" name="Control 96"/>
    <control shapeId="1119" r:id="rId33" name="Control 95"/>
    <control shapeId="1118" r:id="rId34" name="Control 94"/>
    <control shapeId="1117" r:id="rId35" name="Control 93"/>
    <control shapeId="1116" r:id="rId36" name="Control 92"/>
    <control shapeId="1115" r:id="rId37" name="Control 91"/>
    <control shapeId="1114" r:id="rId38" name="Control 90"/>
    <control shapeId="1113" r:id="rId39" name="Control 89"/>
    <control shapeId="1112" r:id="rId40" name="Control 88"/>
    <control shapeId="1111" r:id="rId41" name="Control 87"/>
    <control shapeId="1108" r:id="rId42" name="Control 84"/>
    <control shapeId="1107" r:id="rId43" name="Control 83"/>
    <control shapeId="1106" r:id="rId44" name="Control 82"/>
    <control shapeId="1105" r:id="rId45" name="Control 81"/>
    <control shapeId="1104" r:id="rId46" name="Control 80"/>
    <control shapeId="1103" r:id="rId47" name="Control 79"/>
    <control shapeId="1102" r:id="rId48" name="Control 78"/>
    <control shapeId="1101" r:id="rId49" name="Control 77"/>
    <control shapeId="1100" r:id="rId50" name="Control 76"/>
    <control shapeId="1099" r:id="rId51" name="Control 75"/>
    <control shapeId="1078" r:id="rId52" name="Control 54"/>
    <control shapeId="1077" r:id="rId53" name="Control 53"/>
    <control shapeId="1076" r:id="rId54" name="Control 52"/>
    <control shapeId="1075" r:id="rId55" name="Control 51"/>
    <control shapeId="1074" r:id="rId56" name="Control 50"/>
    <control shapeId="1073" r:id="rId57" name="Control 49"/>
    <control shapeId="1072" r:id="rId58" name="Control 48"/>
    <control shapeId="1071" r:id="rId59" name="Control 47"/>
    <control shapeId="1070" r:id="rId60" name="Control 46"/>
    <control shapeId="1069" r:id="rId61" name="Control 45"/>
    <control shapeId="1068" r:id="rId62" name="Control 44"/>
    <control shapeId="1067" r:id="rId63" name="Control 43"/>
    <control shapeId="1066" r:id="rId64" name="Control 42"/>
    <control shapeId="1065" r:id="rId65" name="Control 41"/>
    <control shapeId="1064" r:id="rId66" name="Control 40"/>
    <control shapeId="1063" r:id="rId67" name="Control 39"/>
    <control shapeId="1062" r:id="rId68" name="Control 38"/>
    <control shapeId="1061" r:id="rId69" name="Control 37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S29"/>
  <sheetViews>
    <sheetView tabSelected="1" workbookViewId="0">
      <selection activeCell="D16" sqref="D16"/>
    </sheetView>
  </sheetViews>
  <sheetFormatPr defaultRowHeight="15"/>
  <cols>
    <col min="1" max="1" width="9.5703125" bestFit="1" customWidth="1"/>
    <col min="2" max="2" width="38" style="18" bestFit="1" customWidth="1"/>
    <col min="3" max="3" width="5.85546875" style="18" customWidth="1"/>
    <col min="4" max="4" width="16" style="18" customWidth="1"/>
    <col min="5" max="5" width="4.7109375" style="18" customWidth="1"/>
    <col min="6" max="6" width="5.85546875" style="18" customWidth="1"/>
    <col min="7" max="7" width="16" style="18" customWidth="1"/>
    <col min="8" max="8" width="4.7109375" style="29" customWidth="1"/>
    <col min="9" max="9" width="5.85546875" style="29" customWidth="1"/>
    <col min="10" max="10" width="16" style="29" customWidth="1"/>
    <col min="11" max="11" width="4.7109375" style="29" customWidth="1"/>
    <col min="12" max="12" width="5.7109375" style="29" customWidth="1"/>
    <col min="13" max="13" width="16" style="29" customWidth="1"/>
    <col min="14" max="14" width="4.7109375" style="29" customWidth="1"/>
    <col min="15" max="15" width="5.42578125" style="29" customWidth="1"/>
    <col min="16" max="16" width="16" style="29" customWidth="1"/>
    <col min="17" max="17" width="4.7109375" style="29" customWidth="1"/>
    <col min="18" max="18" width="9.7109375" style="29" customWidth="1"/>
    <col min="19" max="19" width="8.85546875" style="18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20.100000000000001" customHeight="1">
      <c r="A2" s="228">
        <v>2</v>
      </c>
      <c r="B2" s="227" t="s">
        <v>138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20.100000000000001" customHeight="1" thickBot="1">
      <c r="A3" s="528"/>
      <c r="B3" s="529" t="s">
        <v>126</v>
      </c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</row>
    <row r="4" spans="1:19" ht="15.75" thickBot="1">
      <c r="A4" s="533" t="s">
        <v>7</v>
      </c>
      <c r="B4" s="477" t="s">
        <v>41</v>
      </c>
      <c r="C4" s="478" t="s">
        <v>42</v>
      </c>
      <c r="D4" s="479" t="s">
        <v>43</v>
      </c>
      <c r="E4" s="480" t="s">
        <v>47</v>
      </c>
      <c r="F4" s="478" t="s">
        <v>42</v>
      </c>
      <c r="G4" s="479" t="s">
        <v>43</v>
      </c>
      <c r="H4" s="480" t="s">
        <v>47</v>
      </c>
      <c r="I4" s="481" t="s">
        <v>42</v>
      </c>
      <c r="J4" s="479" t="s">
        <v>43</v>
      </c>
      <c r="K4" s="534" t="s">
        <v>47</v>
      </c>
      <c r="L4" s="535" t="s">
        <v>42</v>
      </c>
      <c r="M4" s="479" t="s">
        <v>43</v>
      </c>
      <c r="N4" s="480" t="s">
        <v>47</v>
      </c>
      <c r="O4" s="478" t="s">
        <v>42</v>
      </c>
      <c r="P4" s="479" t="s">
        <v>43</v>
      </c>
      <c r="Q4" s="480" t="s">
        <v>47</v>
      </c>
      <c r="R4" s="478" t="s">
        <v>45</v>
      </c>
      <c r="S4" s="480" t="s">
        <v>46</v>
      </c>
    </row>
    <row r="5" spans="1:19">
      <c r="A5" s="222" t="s">
        <v>8</v>
      </c>
      <c r="B5" s="530" t="s">
        <v>139</v>
      </c>
      <c r="C5" s="531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475"/>
    </row>
    <row r="6" spans="1:19">
      <c r="A6" s="223"/>
      <c r="B6" s="211" t="s">
        <v>93</v>
      </c>
      <c r="C6" s="214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55"/>
    </row>
    <row r="7" spans="1:19">
      <c r="A7" s="224"/>
      <c r="B7" s="212" t="s">
        <v>85</v>
      </c>
      <c r="C7" s="214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55"/>
    </row>
    <row r="8" spans="1:19">
      <c r="A8" s="224"/>
      <c r="B8" s="211" t="s">
        <v>100</v>
      </c>
      <c r="C8" s="214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55"/>
    </row>
    <row r="9" spans="1:19" ht="14.45" customHeight="1" thickBot="1">
      <c r="A9" s="226"/>
      <c r="B9" s="216" t="s">
        <v>112</v>
      </c>
      <c r="C9" s="214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55"/>
    </row>
    <row r="10" spans="1:19">
      <c r="A10" s="222" t="s">
        <v>6</v>
      </c>
      <c r="B10" s="215" t="s">
        <v>95</v>
      </c>
      <c r="C10" s="217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65"/>
    </row>
    <row r="11" spans="1:19">
      <c r="A11" s="223"/>
      <c r="B11" s="212" t="s">
        <v>111</v>
      </c>
      <c r="C11" s="209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53"/>
    </row>
    <row r="12" spans="1:19">
      <c r="A12" s="224"/>
      <c r="B12" s="211" t="s">
        <v>99</v>
      </c>
      <c r="C12" s="209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53"/>
    </row>
    <row r="13" spans="1:19">
      <c r="A13" s="224"/>
      <c r="B13" s="211" t="s">
        <v>94</v>
      </c>
      <c r="C13" s="209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53"/>
    </row>
    <row r="14" spans="1:19" ht="14.45" customHeight="1" thickBot="1">
      <c r="A14" s="224"/>
      <c r="B14" s="525" t="s">
        <v>127</v>
      </c>
      <c r="C14" s="218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57"/>
    </row>
    <row r="15" spans="1:19">
      <c r="A15" s="522" t="s">
        <v>9</v>
      </c>
      <c r="B15" s="210" t="s">
        <v>107</v>
      </c>
      <c r="C15" s="208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58"/>
    </row>
    <row r="16" spans="1:19">
      <c r="A16" s="523"/>
      <c r="B16" s="211" t="s">
        <v>96</v>
      </c>
      <c r="C16" s="209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53"/>
    </row>
    <row r="17" spans="1:19">
      <c r="A17" s="524"/>
      <c r="B17" s="212" t="s">
        <v>110</v>
      </c>
      <c r="C17" s="209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53"/>
    </row>
    <row r="18" spans="1:19">
      <c r="A18" s="524"/>
      <c r="B18" s="521" t="s">
        <v>106</v>
      </c>
      <c r="C18" s="209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53"/>
    </row>
    <row r="19" spans="1:19" ht="15.75" thickBot="1">
      <c r="A19" s="526"/>
      <c r="B19" s="213" t="s">
        <v>127</v>
      </c>
      <c r="C19" s="209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71"/>
    </row>
    <row r="20" spans="1:19">
      <c r="A20" s="222" t="s">
        <v>0</v>
      </c>
      <c r="B20" s="210" t="s">
        <v>109</v>
      </c>
      <c r="C20" s="217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73"/>
    </row>
    <row r="21" spans="1:19">
      <c r="A21" s="223"/>
      <c r="B21" s="212" t="s">
        <v>105</v>
      </c>
      <c r="C21" s="209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71"/>
    </row>
    <row r="22" spans="1:19">
      <c r="A22" s="224"/>
      <c r="B22" s="212" t="s">
        <v>104</v>
      </c>
      <c r="C22" s="219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72"/>
    </row>
    <row r="23" spans="1:19">
      <c r="A23" s="224"/>
      <c r="B23" s="211" t="s">
        <v>97</v>
      </c>
      <c r="C23" s="219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72"/>
    </row>
    <row r="24" spans="1:19" ht="14.45" customHeight="1" thickBot="1">
      <c r="A24" s="224"/>
      <c r="B24" s="213" t="s">
        <v>127</v>
      </c>
      <c r="C24" s="218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74"/>
    </row>
    <row r="25" spans="1:19">
      <c r="A25" s="225" t="s">
        <v>124</v>
      </c>
      <c r="B25" s="527" t="s">
        <v>92</v>
      </c>
      <c r="C25" s="217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73"/>
    </row>
    <row r="26" spans="1:19">
      <c r="A26" s="223"/>
      <c r="B26" s="212" t="s">
        <v>103</v>
      </c>
      <c r="C26" s="209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71"/>
    </row>
    <row r="27" spans="1:19">
      <c r="A27" s="224"/>
      <c r="B27" s="212" t="s">
        <v>108</v>
      </c>
      <c r="C27" s="219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72"/>
    </row>
    <row r="28" spans="1:19">
      <c r="A28" s="224"/>
      <c r="B28" s="211" t="s">
        <v>98</v>
      </c>
      <c r="C28" s="219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72"/>
    </row>
    <row r="29" spans="1:19" ht="15.75" thickBot="1">
      <c r="A29" s="226"/>
      <c r="B29" s="213" t="s">
        <v>127</v>
      </c>
      <c r="C29" s="218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74"/>
    </row>
  </sheetData>
  <mergeCells count="8">
    <mergeCell ref="A20:A24"/>
    <mergeCell ref="A25:A29"/>
    <mergeCell ref="B2:S2"/>
    <mergeCell ref="B3:S3"/>
    <mergeCell ref="A5:A9"/>
    <mergeCell ref="A10:A14"/>
    <mergeCell ref="A15:A19"/>
    <mergeCell ref="A2:A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BE92"/>
  <sheetViews>
    <sheetView showGridLines="0" zoomScale="94" zoomScaleNormal="94" workbookViewId="0">
      <selection activeCell="I39" sqref="I39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251" t="str">
        <f>'Nasazení do skupin'!B2</f>
        <v>PČNS starší žáci - dvojice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3"/>
      <c r="M2" s="253"/>
      <c r="N2" s="253"/>
      <c r="O2" s="252"/>
      <c r="P2" s="252"/>
      <c r="Q2" s="252"/>
      <c r="R2" s="252"/>
      <c r="S2" s="252"/>
      <c r="T2" s="252"/>
      <c r="U2" s="254"/>
    </row>
    <row r="3" spans="1:29" ht="15.75" thickBot="1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7"/>
    </row>
    <row r="4" spans="1:29" ht="32.25" customHeight="1" thickBot="1">
      <c r="A4" s="267" t="s">
        <v>8</v>
      </c>
      <c r="B4" s="268"/>
      <c r="C4" s="258" t="str">
        <f>'Nasazení do skupin'!B3</f>
        <v>Plzeň 9.3.2019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9">
      <c r="A5" s="269"/>
      <c r="B5" s="270"/>
      <c r="C5" s="252">
        <v>1</v>
      </c>
      <c r="D5" s="252"/>
      <c r="E5" s="254"/>
      <c r="F5" s="251">
        <v>2</v>
      </c>
      <c r="G5" s="252"/>
      <c r="H5" s="254"/>
      <c r="I5" s="251">
        <v>3</v>
      </c>
      <c r="J5" s="252"/>
      <c r="K5" s="254"/>
      <c r="L5" s="251">
        <v>4</v>
      </c>
      <c r="M5" s="252"/>
      <c r="N5" s="254"/>
      <c r="O5" s="251">
        <v>5</v>
      </c>
      <c r="P5" s="252"/>
      <c r="Q5" s="254"/>
      <c r="R5" s="261" t="s">
        <v>1</v>
      </c>
      <c r="S5" s="262"/>
      <c r="T5" s="263"/>
      <c r="U5" s="161" t="s">
        <v>2</v>
      </c>
    </row>
    <row r="6" spans="1:29" ht="15.75" thickBot="1">
      <c r="A6" s="271"/>
      <c r="B6" s="272"/>
      <c r="C6" s="309"/>
      <c r="D6" s="309"/>
      <c r="E6" s="310"/>
      <c r="F6" s="255"/>
      <c r="G6" s="256"/>
      <c r="H6" s="257"/>
      <c r="I6" s="255"/>
      <c r="J6" s="256"/>
      <c r="K6" s="257"/>
      <c r="L6" s="255"/>
      <c r="M6" s="256"/>
      <c r="N6" s="257"/>
      <c r="O6" s="255"/>
      <c r="P6" s="256"/>
      <c r="Q6" s="257"/>
      <c r="R6" s="264" t="s">
        <v>3</v>
      </c>
      <c r="S6" s="265"/>
      <c r="T6" s="266"/>
      <c r="U6" s="162" t="s">
        <v>4</v>
      </c>
    </row>
    <row r="7" spans="1:29" ht="15" customHeight="1">
      <c r="A7" s="273">
        <v>1</v>
      </c>
      <c r="B7" s="276" t="str">
        <f>'Nasazení do skupin'!B5</f>
        <v>NK CLIMAX Vsetín</v>
      </c>
      <c r="C7" s="311"/>
      <c r="D7" s="312"/>
      <c r="E7" s="313"/>
      <c r="F7" s="283"/>
      <c r="G7" s="285"/>
      <c r="H7" s="280"/>
      <c r="I7" s="283"/>
      <c r="J7" s="285"/>
      <c r="K7" s="280"/>
      <c r="L7" s="123"/>
      <c r="M7" s="123"/>
      <c r="N7" s="123"/>
      <c r="O7" s="283"/>
      <c r="P7" s="285"/>
      <c r="Q7" s="280"/>
      <c r="R7" s="249"/>
      <c r="S7" s="243"/>
      <c r="T7" s="245"/>
      <c r="U7" s="290"/>
      <c r="AB7" s="21"/>
    </row>
    <row r="8" spans="1:29" ht="15.75" customHeight="1" thickBot="1">
      <c r="A8" s="274"/>
      <c r="B8" s="277"/>
      <c r="C8" s="314"/>
      <c r="D8" s="315"/>
      <c r="E8" s="316"/>
      <c r="F8" s="284"/>
      <c r="G8" s="286"/>
      <c r="H8" s="281"/>
      <c r="I8" s="284"/>
      <c r="J8" s="286"/>
      <c r="K8" s="281"/>
      <c r="L8" s="160"/>
      <c r="M8" s="160"/>
      <c r="N8" s="160"/>
      <c r="O8" s="284"/>
      <c r="P8" s="286"/>
      <c r="Q8" s="281"/>
      <c r="R8" s="250"/>
      <c r="S8" s="244"/>
      <c r="T8" s="246"/>
      <c r="U8" s="291"/>
    </row>
    <row r="9" spans="1:29" ht="15" customHeight="1">
      <c r="A9" s="274"/>
      <c r="B9" s="277"/>
      <c r="C9" s="314"/>
      <c r="D9" s="315"/>
      <c r="E9" s="316"/>
      <c r="F9" s="296"/>
      <c r="G9" s="279"/>
      <c r="H9" s="282"/>
      <c r="I9" s="296"/>
      <c r="J9" s="279"/>
      <c r="K9" s="282"/>
      <c r="L9" s="158"/>
      <c r="M9" s="158"/>
      <c r="N9" s="158"/>
      <c r="O9" s="296"/>
      <c r="P9" s="279"/>
      <c r="Q9" s="282"/>
      <c r="R9" s="237"/>
      <c r="S9" s="239"/>
      <c r="T9" s="241"/>
      <c r="U9" s="288"/>
      <c r="AA9" s="21"/>
      <c r="AB9" s="21"/>
      <c r="AC9" s="21"/>
    </row>
    <row r="10" spans="1:29" ht="15.75" customHeight="1" thickBot="1">
      <c r="A10" s="275"/>
      <c r="B10" s="278"/>
      <c r="C10" s="317"/>
      <c r="D10" s="318"/>
      <c r="E10" s="319"/>
      <c r="F10" s="296"/>
      <c r="G10" s="279"/>
      <c r="H10" s="282"/>
      <c r="I10" s="297"/>
      <c r="J10" s="287"/>
      <c r="K10" s="293"/>
      <c r="L10" s="159"/>
      <c r="M10" s="159"/>
      <c r="N10" s="159"/>
      <c r="O10" s="297"/>
      <c r="P10" s="287"/>
      <c r="Q10" s="293"/>
      <c r="R10" s="238"/>
      <c r="S10" s="240"/>
      <c r="T10" s="242"/>
      <c r="U10" s="289"/>
      <c r="AA10" s="21"/>
      <c r="AB10" s="21"/>
      <c r="AC10" s="21"/>
    </row>
    <row r="11" spans="1:29" ht="15" customHeight="1">
      <c r="A11" s="273">
        <v>2</v>
      </c>
      <c r="B11" s="276" t="str">
        <f>'Nasazení do skupin'!B6</f>
        <v>TJ Dynamo ČEZ České Budějovice A</v>
      </c>
      <c r="C11" s="283"/>
      <c r="D11" s="285"/>
      <c r="E11" s="285"/>
      <c r="F11" s="298" t="s">
        <v>128</v>
      </c>
      <c r="G11" s="299"/>
      <c r="H11" s="300"/>
      <c r="I11" s="285"/>
      <c r="J11" s="285"/>
      <c r="K11" s="280"/>
      <c r="L11" s="123"/>
      <c r="M11" s="123"/>
      <c r="N11" s="123"/>
      <c r="O11" s="283"/>
      <c r="P11" s="285"/>
      <c r="Q11" s="280"/>
      <c r="R11" s="249"/>
      <c r="S11" s="243"/>
      <c r="T11" s="245"/>
      <c r="U11" s="290"/>
    </row>
    <row r="12" spans="1:29" ht="15.75" customHeight="1" thickBot="1">
      <c r="A12" s="274"/>
      <c r="B12" s="277"/>
      <c r="C12" s="284"/>
      <c r="D12" s="286"/>
      <c r="E12" s="286"/>
      <c r="F12" s="301"/>
      <c r="G12" s="302"/>
      <c r="H12" s="303"/>
      <c r="I12" s="286"/>
      <c r="J12" s="286"/>
      <c r="K12" s="281"/>
      <c r="L12" s="160"/>
      <c r="M12" s="160"/>
      <c r="N12" s="160"/>
      <c r="O12" s="284"/>
      <c r="P12" s="286"/>
      <c r="Q12" s="281"/>
      <c r="R12" s="250"/>
      <c r="S12" s="244"/>
      <c r="T12" s="246"/>
      <c r="U12" s="291"/>
    </row>
    <row r="13" spans="1:29" ht="15" customHeight="1">
      <c r="A13" s="274"/>
      <c r="B13" s="277"/>
      <c r="C13" s="296"/>
      <c r="D13" s="279"/>
      <c r="E13" s="279"/>
      <c r="F13" s="301"/>
      <c r="G13" s="302"/>
      <c r="H13" s="303"/>
      <c r="I13" s="279"/>
      <c r="J13" s="279"/>
      <c r="K13" s="282"/>
      <c r="L13" s="158"/>
      <c r="M13" s="158"/>
      <c r="N13" s="158"/>
      <c r="O13" s="296"/>
      <c r="P13" s="279"/>
      <c r="Q13" s="282"/>
      <c r="R13" s="237"/>
      <c r="S13" s="239"/>
      <c r="T13" s="241"/>
      <c r="U13" s="288"/>
    </row>
    <row r="14" spans="1:29" ht="15.75" customHeight="1" thickBot="1">
      <c r="A14" s="275"/>
      <c r="B14" s="278"/>
      <c r="C14" s="297"/>
      <c r="D14" s="287"/>
      <c r="E14" s="287"/>
      <c r="F14" s="304"/>
      <c r="G14" s="305"/>
      <c r="H14" s="306"/>
      <c r="I14" s="279"/>
      <c r="J14" s="279"/>
      <c r="K14" s="282"/>
      <c r="L14" s="158"/>
      <c r="M14" s="158"/>
      <c r="N14" s="158"/>
      <c r="O14" s="297"/>
      <c r="P14" s="287"/>
      <c r="Q14" s="293"/>
      <c r="R14" s="238"/>
      <c r="S14" s="240"/>
      <c r="T14" s="242"/>
      <c r="U14" s="289"/>
    </row>
    <row r="15" spans="1:29" ht="15" customHeight="1">
      <c r="A15" s="273">
        <v>3</v>
      </c>
      <c r="B15" s="276" t="str">
        <f>'Nasazení do skupin'!B7</f>
        <v>TJ Avia Čakovice</v>
      </c>
      <c r="C15" s="283"/>
      <c r="D15" s="285"/>
      <c r="E15" s="280"/>
      <c r="F15" s="307"/>
      <c r="G15" s="308"/>
      <c r="H15" s="308"/>
      <c r="I15" s="335"/>
      <c r="J15" s="336"/>
      <c r="K15" s="337"/>
      <c r="L15" s="283"/>
      <c r="M15" s="285"/>
      <c r="N15" s="280"/>
      <c r="O15" s="294"/>
      <c r="P15" s="294"/>
      <c r="Q15" s="320"/>
      <c r="R15" s="249"/>
      <c r="S15" s="243"/>
      <c r="T15" s="245"/>
      <c r="U15" s="290"/>
    </row>
    <row r="16" spans="1:29" ht="15.75" customHeight="1" thickBot="1">
      <c r="A16" s="274"/>
      <c r="B16" s="277"/>
      <c r="C16" s="284"/>
      <c r="D16" s="286"/>
      <c r="E16" s="281"/>
      <c r="F16" s="284"/>
      <c r="G16" s="286"/>
      <c r="H16" s="286"/>
      <c r="I16" s="338"/>
      <c r="J16" s="339"/>
      <c r="K16" s="340"/>
      <c r="L16" s="284"/>
      <c r="M16" s="286"/>
      <c r="N16" s="281"/>
      <c r="O16" s="295"/>
      <c r="P16" s="295"/>
      <c r="Q16" s="321"/>
      <c r="R16" s="250"/>
      <c r="S16" s="244"/>
      <c r="T16" s="246"/>
      <c r="U16" s="291"/>
    </row>
    <row r="17" spans="1:31" ht="15" customHeight="1">
      <c r="A17" s="274"/>
      <c r="B17" s="277"/>
      <c r="C17" s="296"/>
      <c r="D17" s="279"/>
      <c r="E17" s="282"/>
      <c r="F17" s="296"/>
      <c r="G17" s="279"/>
      <c r="H17" s="279"/>
      <c r="I17" s="338"/>
      <c r="J17" s="339"/>
      <c r="K17" s="340"/>
      <c r="L17" s="296"/>
      <c r="M17" s="279"/>
      <c r="N17" s="282"/>
      <c r="O17" s="333"/>
      <c r="P17" s="333"/>
      <c r="Q17" s="322"/>
      <c r="R17" s="237"/>
      <c r="S17" s="239"/>
      <c r="T17" s="241"/>
      <c r="U17" s="288"/>
    </row>
    <row r="18" spans="1:31" ht="15.75" customHeight="1" thickBot="1">
      <c r="A18" s="275"/>
      <c r="B18" s="278"/>
      <c r="C18" s="297"/>
      <c r="D18" s="287"/>
      <c r="E18" s="293"/>
      <c r="F18" s="297"/>
      <c r="G18" s="287"/>
      <c r="H18" s="287"/>
      <c r="I18" s="341"/>
      <c r="J18" s="342"/>
      <c r="K18" s="343"/>
      <c r="L18" s="297"/>
      <c r="M18" s="287"/>
      <c r="N18" s="293"/>
      <c r="O18" s="334"/>
      <c r="P18" s="334"/>
      <c r="Q18" s="323"/>
      <c r="R18" s="238"/>
      <c r="S18" s="240"/>
      <c r="T18" s="242"/>
      <c r="U18" s="289"/>
    </row>
    <row r="19" spans="1:31" ht="15" customHeight="1">
      <c r="A19" s="273">
        <v>4</v>
      </c>
      <c r="B19" s="276" t="str">
        <f>'Nasazení do skupin'!B8</f>
        <v>SK Liapor WITTE Karlovy Vary B</v>
      </c>
      <c r="C19" s="283"/>
      <c r="D19" s="285"/>
      <c r="E19" s="280"/>
      <c r="F19" s="283"/>
      <c r="G19" s="285"/>
      <c r="H19" s="280"/>
      <c r="I19" s="307"/>
      <c r="J19" s="308"/>
      <c r="K19" s="308"/>
      <c r="L19" s="324">
        <v>2019</v>
      </c>
      <c r="M19" s="325"/>
      <c r="N19" s="326"/>
      <c r="O19" s="283"/>
      <c r="P19" s="285"/>
      <c r="Q19" s="280"/>
      <c r="R19" s="243"/>
      <c r="S19" s="243"/>
      <c r="T19" s="245"/>
      <c r="U19" s="290"/>
    </row>
    <row r="20" spans="1:31" ht="15.75" customHeight="1" thickBot="1">
      <c r="A20" s="274"/>
      <c r="B20" s="277"/>
      <c r="C20" s="284"/>
      <c r="D20" s="286"/>
      <c r="E20" s="281"/>
      <c r="F20" s="284"/>
      <c r="G20" s="286"/>
      <c r="H20" s="281"/>
      <c r="I20" s="284"/>
      <c r="J20" s="286"/>
      <c r="K20" s="286"/>
      <c r="L20" s="327"/>
      <c r="M20" s="328"/>
      <c r="N20" s="329"/>
      <c r="O20" s="284"/>
      <c r="P20" s="286"/>
      <c r="Q20" s="281"/>
      <c r="R20" s="244"/>
      <c r="S20" s="244"/>
      <c r="T20" s="246"/>
      <c r="U20" s="291"/>
    </row>
    <row r="21" spans="1:31" ht="15" customHeight="1">
      <c r="A21" s="274"/>
      <c r="B21" s="277"/>
      <c r="C21" s="296"/>
      <c r="D21" s="279"/>
      <c r="E21" s="282"/>
      <c r="F21" s="296"/>
      <c r="G21" s="279"/>
      <c r="H21" s="282"/>
      <c r="I21" s="296"/>
      <c r="J21" s="279"/>
      <c r="K21" s="279"/>
      <c r="L21" s="327"/>
      <c r="M21" s="328"/>
      <c r="N21" s="329"/>
      <c r="O21" s="296"/>
      <c r="P21" s="279"/>
      <c r="Q21" s="282"/>
      <c r="R21" s="247"/>
      <c r="S21" s="239"/>
      <c r="T21" s="241"/>
      <c r="U21" s="288"/>
    </row>
    <row r="22" spans="1:31" ht="15.75" customHeight="1" thickBot="1">
      <c r="A22" s="275"/>
      <c r="B22" s="278"/>
      <c r="C22" s="297"/>
      <c r="D22" s="287"/>
      <c r="E22" s="293"/>
      <c r="F22" s="297"/>
      <c r="G22" s="287"/>
      <c r="H22" s="293"/>
      <c r="I22" s="297"/>
      <c r="J22" s="287"/>
      <c r="K22" s="287"/>
      <c r="L22" s="330"/>
      <c r="M22" s="331"/>
      <c r="N22" s="332"/>
      <c r="O22" s="297"/>
      <c r="P22" s="287"/>
      <c r="Q22" s="293"/>
      <c r="R22" s="248"/>
      <c r="S22" s="240"/>
      <c r="T22" s="242"/>
      <c r="U22" s="289"/>
    </row>
    <row r="23" spans="1:31" ht="15" customHeight="1">
      <c r="A23" s="273">
        <v>5</v>
      </c>
      <c r="B23" s="276" t="str">
        <f>'Nasazení do skupin'!B9</f>
        <v>T.J. Sokol Holice B</v>
      </c>
      <c r="C23" s="283"/>
      <c r="D23" s="285"/>
      <c r="E23" s="280"/>
      <c r="F23" s="283"/>
      <c r="G23" s="285"/>
      <c r="H23" s="280"/>
      <c r="I23" s="283"/>
      <c r="J23" s="285"/>
      <c r="K23" s="280"/>
      <c r="L23" s="123"/>
      <c r="M23" s="123"/>
      <c r="N23" s="123"/>
      <c r="O23" s="324"/>
      <c r="P23" s="325"/>
      <c r="Q23" s="326"/>
      <c r="R23" s="243"/>
      <c r="S23" s="243"/>
      <c r="T23" s="245"/>
      <c r="U23" s="290"/>
    </row>
    <row r="24" spans="1:31" ht="15.75" customHeight="1" thickBot="1">
      <c r="A24" s="274"/>
      <c r="B24" s="277"/>
      <c r="C24" s="284"/>
      <c r="D24" s="286"/>
      <c r="E24" s="281"/>
      <c r="F24" s="284"/>
      <c r="G24" s="286"/>
      <c r="H24" s="281"/>
      <c r="I24" s="284"/>
      <c r="J24" s="286"/>
      <c r="K24" s="281"/>
      <c r="L24" s="160"/>
      <c r="M24" s="160"/>
      <c r="N24" s="160"/>
      <c r="O24" s="327"/>
      <c r="P24" s="328"/>
      <c r="Q24" s="329"/>
      <c r="R24" s="244"/>
      <c r="S24" s="244"/>
      <c r="T24" s="246"/>
      <c r="U24" s="291"/>
    </row>
    <row r="25" spans="1:31" ht="15" customHeight="1">
      <c r="A25" s="274"/>
      <c r="B25" s="277"/>
      <c r="C25" s="296"/>
      <c r="D25" s="279"/>
      <c r="E25" s="282"/>
      <c r="F25" s="296"/>
      <c r="G25" s="279"/>
      <c r="H25" s="282"/>
      <c r="I25" s="296"/>
      <c r="J25" s="279"/>
      <c r="K25" s="282"/>
      <c r="L25" s="158"/>
      <c r="M25" s="158"/>
      <c r="N25" s="158"/>
      <c r="O25" s="327"/>
      <c r="P25" s="328"/>
      <c r="Q25" s="329"/>
      <c r="R25" s="247"/>
      <c r="S25" s="239"/>
      <c r="T25" s="241"/>
      <c r="U25" s="288"/>
    </row>
    <row r="26" spans="1:31" ht="15.75" customHeight="1" thickBot="1">
      <c r="A26" s="275"/>
      <c r="B26" s="278"/>
      <c r="C26" s="297"/>
      <c r="D26" s="287"/>
      <c r="E26" s="293"/>
      <c r="F26" s="297"/>
      <c r="G26" s="287"/>
      <c r="H26" s="293"/>
      <c r="I26" s="297"/>
      <c r="J26" s="287"/>
      <c r="K26" s="293"/>
      <c r="L26" s="159"/>
      <c r="M26" s="159"/>
      <c r="N26" s="159"/>
      <c r="O26" s="330"/>
      <c r="P26" s="331"/>
      <c r="Q26" s="332"/>
      <c r="R26" s="248"/>
      <c r="S26" s="240"/>
      <c r="T26" s="242"/>
      <c r="U26" s="289"/>
    </row>
    <row r="27" spans="1:31" ht="15" customHeight="1">
      <c r="A27" s="234"/>
      <c r="B27" s="235"/>
      <c r="C27" s="235"/>
      <c r="D27" s="292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2"/>
      <c r="S27" s="23"/>
      <c r="T27" s="23"/>
      <c r="U27" s="24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5" customHeight="1">
      <c r="A28" s="234"/>
      <c r="B28" s="235"/>
      <c r="C28" s="235"/>
      <c r="D28" s="292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5"/>
      <c r="S28" s="23"/>
      <c r="T28" s="21"/>
      <c r="U28" s="24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13.15" customHeight="1">
      <c r="A29" s="234"/>
      <c r="B29" s="235"/>
      <c r="C29" s="235"/>
      <c r="D29" s="292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2"/>
      <c r="S29" s="23"/>
      <c r="T29" s="23"/>
      <c r="U29" s="24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13.15" customHeight="1">
      <c r="A30" s="234"/>
      <c r="B30" s="235"/>
      <c r="C30" s="235"/>
      <c r="D30" s="292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5"/>
      <c r="S30" s="23"/>
      <c r="T30" s="21"/>
      <c r="U30" s="24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15" customHeight="1">
      <c r="A31" s="234"/>
      <c r="B31" s="235"/>
      <c r="C31" s="235"/>
      <c r="D31" s="292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2"/>
      <c r="S31" s="23"/>
      <c r="T31" s="23"/>
      <c r="U31" s="24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21.75" customHeight="1">
      <c r="A32" s="234"/>
      <c r="B32" s="235"/>
      <c r="C32" s="235"/>
      <c r="D32" s="292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5"/>
      <c r="S32" s="23"/>
      <c r="T32" s="21"/>
      <c r="U32" s="24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57" ht="15" customHeight="1">
      <c r="A33" s="234"/>
      <c r="B33" s="235"/>
      <c r="C33" s="235"/>
      <c r="D33" s="292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2"/>
      <c r="S33" s="23"/>
      <c r="T33" s="23"/>
      <c r="U33" s="24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57" ht="15" customHeight="1">
      <c r="A34" s="234"/>
      <c r="B34" s="235"/>
      <c r="C34" s="235"/>
      <c r="D34" s="292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5"/>
      <c r="S34" s="23"/>
      <c r="T34" s="21"/>
      <c r="U34" s="24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57" ht="15" customHeight="1">
      <c r="A35" s="234"/>
      <c r="B35" s="235"/>
      <c r="C35" s="235"/>
      <c r="D35" s="292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2"/>
      <c r="S35" s="23"/>
      <c r="T35" s="23"/>
      <c r="U35" s="24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57" ht="15" customHeight="1">
      <c r="A36" s="234"/>
      <c r="B36" s="235"/>
      <c r="C36" s="235"/>
      <c r="D36" s="292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5"/>
      <c r="S36" s="23"/>
      <c r="T36" s="21"/>
      <c r="U36" s="24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57" ht="23.25">
      <c r="S37" s="236"/>
      <c r="T37" s="236"/>
      <c r="U37" s="157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</row>
    <row r="39" spans="1:57"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</row>
    <row r="40" spans="1:57"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</row>
    <row r="41" spans="1:57" ht="20.25">
      <c r="W41" s="232"/>
      <c r="X41" s="232"/>
      <c r="Y41" s="232"/>
      <c r="Z41" s="232"/>
      <c r="AA41" s="232"/>
      <c r="AB41" s="232"/>
      <c r="AC41" s="232"/>
      <c r="AD41" s="229"/>
      <c r="AE41" s="229"/>
      <c r="AF41" s="229"/>
      <c r="AG41" s="229"/>
      <c r="AH41" s="229"/>
      <c r="AI41" s="229"/>
      <c r="AJ41" s="1"/>
      <c r="AK41" s="1"/>
      <c r="AL41" s="232"/>
      <c r="AM41" s="232"/>
      <c r="AN41" s="232"/>
      <c r="AO41" s="232"/>
      <c r="AP41" s="232"/>
      <c r="AQ41" s="232"/>
      <c r="AR41" s="5"/>
      <c r="AS41" s="4"/>
      <c r="AT41" s="4"/>
      <c r="AU41" s="4"/>
      <c r="AV41" s="4"/>
      <c r="AW41" s="4"/>
      <c r="AX41" s="232"/>
      <c r="AY41" s="232"/>
      <c r="AZ41" s="232"/>
      <c r="BA41" s="232"/>
      <c r="BB41" s="1"/>
      <c r="BC41" s="1"/>
      <c r="BD41" s="1"/>
      <c r="BE41" s="1"/>
    </row>
    <row r="43" spans="1:57" ht="20.25">
      <c r="W43" s="229"/>
      <c r="X43" s="229"/>
      <c r="Y43" s="229"/>
      <c r="Z43" s="229"/>
      <c r="AA43" s="229"/>
      <c r="AB43" s="229"/>
      <c r="AC43" s="229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1"/>
      <c r="AO43" s="229"/>
      <c r="AP43" s="229"/>
      <c r="AQ43" s="229"/>
      <c r="AR43" s="229"/>
      <c r="AS43" s="229"/>
      <c r="AT43" s="229"/>
      <c r="AU43" s="229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</row>
    <row r="46" spans="1:57" ht="15.75">
      <c r="W46" s="231"/>
      <c r="X46" s="231"/>
      <c r="Y46" s="231"/>
      <c r="Z46" s="231"/>
      <c r="AA46" s="231"/>
      <c r="AB46" s="231"/>
      <c r="AC46" s="2"/>
      <c r="AD46" s="231"/>
      <c r="AE46" s="231"/>
      <c r="AF46" s="2"/>
      <c r="AG46" s="2"/>
      <c r="AH46" s="2"/>
      <c r="AI46" s="231"/>
      <c r="AJ46" s="231"/>
      <c r="AK46" s="231"/>
      <c r="AL46" s="231"/>
      <c r="AM46" s="231"/>
      <c r="AN46" s="231"/>
      <c r="AO46" s="2"/>
      <c r="AP46" s="2"/>
      <c r="AQ46" s="2"/>
      <c r="AR46" s="2"/>
      <c r="AS46" s="2"/>
      <c r="AT46" s="2"/>
      <c r="AU46" s="231"/>
      <c r="AV46" s="231"/>
      <c r="AW46" s="231"/>
      <c r="AX46" s="231"/>
      <c r="AY46" s="231"/>
      <c r="AZ46" s="231"/>
      <c r="BA46" s="2"/>
      <c r="BB46" s="2"/>
      <c r="BC46" s="2"/>
      <c r="BD46" s="2"/>
      <c r="BE46" s="2"/>
    </row>
    <row r="49" spans="23:57" ht="15" customHeight="1"/>
    <row r="53" spans="23:57"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</row>
    <row r="54" spans="23:57"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</row>
    <row r="58" spans="23:57" ht="23.25"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</row>
    <row r="59" spans="23:57" ht="20.25">
      <c r="W59" s="232"/>
      <c r="X59" s="232"/>
      <c r="Y59" s="232"/>
      <c r="Z59" s="232"/>
      <c r="AA59" s="232"/>
      <c r="AB59" s="232"/>
      <c r="AC59" s="232"/>
      <c r="AD59" s="229"/>
      <c r="AE59" s="229"/>
      <c r="AF59" s="229"/>
      <c r="AG59" s="229"/>
      <c r="AH59" s="229"/>
      <c r="AI59" s="229"/>
      <c r="AJ59" s="1"/>
      <c r="AK59" s="1"/>
      <c r="AL59" s="232"/>
      <c r="AM59" s="232"/>
      <c r="AN59" s="232"/>
      <c r="AO59" s="232"/>
      <c r="AP59" s="232"/>
      <c r="AQ59" s="232"/>
      <c r="AR59" s="5"/>
      <c r="AS59" s="4"/>
      <c r="AT59" s="4"/>
      <c r="AU59" s="4"/>
      <c r="AV59" s="4"/>
      <c r="AW59" s="4"/>
      <c r="AX59" s="232"/>
      <c r="AY59" s="232"/>
      <c r="AZ59" s="232"/>
      <c r="BA59" s="232"/>
      <c r="BB59" s="1"/>
      <c r="BC59" s="1"/>
      <c r="BD59" s="1"/>
      <c r="BE59" s="1"/>
    </row>
    <row r="61" spans="23:57" ht="20.25">
      <c r="W61" s="229"/>
      <c r="X61" s="229"/>
      <c r="Y61" s="229"/>
      <c r="Z61" s="229"/>
      <c r="AA61" s="229"/>
      <c r="AB61" s="229"/>
      <c r="AC61" s="229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1"/>
      <c r="AO61" s="229"/>
      <c r="AP61" s="229"/>
      <c r="AQ61" s="229"/>
      <c r="AR61" s="229"/>
      <c r="AS61" s="229"/>
      <c r="AT61" s="229"/>
      <c r="AU61" s="229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</row>
    <row r="64" spans="23:57" ht="15.75">
      <c r="W64" s="231"/>
      <c r="X64" s="231"/>
      <c r="Y64" s="231"/>
      <c r="Z64" s="231"/>
      <c r="AA64" s="231"/>
      <c r="AB64" s="231"/>
      <c r="AC64" s="2"/>
      <c r="AD64" s="231"/>
      <c r="AE64" s="231"/>
      <c r="AF64" s="2"/>
      <c r="AG64" s="2"/>
      <c r="AH64" s="2"/>
      <c r="AI64" s="231"/>
      <c r="AJ64" s="231"/>
      <c r="AK64" s="231"/>
      <c r="AL64" s="231"/>
      <c r="AM64" s="231"/>
      <c r="AN64" s="231"/>
      <c r="AO64" s="2"/>
      <c r="AP64" s="2"/>
      <c r="AQ64" s="2"/>
      <c r="AR64" s="2"/>
      <c r="AS64" s="2"/>
      <c r="AT64" s="2"/>
      <c r="AU64" s="231"/>
      <c r="AV64" s="231"/>
      <c r="AW64" s="231"/>
      <c r="AX64" s="231"/>
      <c r="AY64" s="231"/>
      <c r="AZ64" s="231"/>
      <c r="BA64" s="2"/>
      <c r="BB64" s="2"/>
      <c r="BC64" s="2"/>
      <c r="BD64" s="2"/>
      <c r="BE64" s="2"/>
    </row>
    <row r="67" spans="23:57" ht="15" customHeight="1"/>
    <row r="71" spans="23:57"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2"/>
    </row>
    <row r="72" spans="23:57"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32"/>
    </row>
    <row r="76" spans="23:57" ht="23.25"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</row>
    <row r="78" spans="23:57" ht="23.25"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</row>
    <row r="79" spans="23:57" ht="20.25">
      <c r="W79" s="232"/>
      <c r="X79" s="232"/>
      <c r="Y79" s="232"/>
      <c r="Z79" s="232"/>
      <c r="AA79" s="232"/>
      <c r="AB79" s="232"/>
      <c r="AC79" s="232"/>
      <c r="AD79" s="229"/>
      <c r="AE79" s="229"/>
      <c r="AF79" s="229"/>
      <c r="AG79" s="229"/>
      <c r="AH79" s="229"/>
      <c r="AI79" s="229"/>
      <c r="AJ79" s="1"/>
      <c r="AK79" s="1"/>
      <c r="AL79" s="232"/>
      <c r="AM79" s="232"/>
      <c r="AN79" s="232"/>
      <c r="AO79" s="232"/>
      <c r="AP79" s="232"/>
      <c r="AQ79" s="232"/>
      <c r="AR79" s="5"/>
      <c r="AS79" s="4"/>
      <c r="AT79" s="4"/>
      <c r="AU79" s="4"/>
      <c r="AV79" s="4"/>
      <c r="AW79" s="4"/>
      <c r="AX79" s="232"/>
      <c r="AY79" s="232"/>
      <c r="AZ79" s="232"/>
      <c r="BA79" s="232"/>
      <c r="BB79" s="1"/>
      <c r="BC79" s="1"/>
      <c r="BD79" s="1"/>
      <c r="BE79" s="1"/>
    </row>
    <row r="81" spans="23:57" ht="20.25">
      <c r="W81" s="229"/>
      <c r="X81" s="229"/>
      <c r="Y81" s="229"/>
      <c r="Z81" s="229"/>
      <c r="AA81" s="229"/>
      <c r="AB81" s="229"/>
      <c r="AC81" s="229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1"/>
      <c r="AO81" s="229"/>
      <c r="AP81" s="229"/>
      <c r="AQ81" s="229"/>
      <c r="AR81" s="229"/>
      <c r="AS81" s="229"/>
      <c r="AT81" s="229"/>
      <c r="AU81" s="229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</row>
    <row r="84" spans="23:57" ht="15.75">
      <c r="W84" s="231"/>
      <c r="X84" s="231"/>
      <c r="Y84" s="231"/>
      <c r="Z84" s="231"/>
      <c r="AA84" s="231"/>
      <c r="AB84" s="231"/>
      <c r="AC84" s="2"/>
      <c r="AD84" s="231"/>
      <c r="AE84" s="231"/>
      <c r="AF84" s="2"/>
      <c r="AG84" s="2"/>
      <c r="AH84" s="2"/>
      <c r="AI84" s="231"/>
      <c r="AJ84" s="231"/>
      <c r="AK84" s="231"/>
      <c r="AL84" s="231"/>
      <c r="AM84" s="231"/>
      <c r="AN84" s="231"/>
      <c r="AO84" s="2"/>
      <c r="AP84" s="2"/>
      <c r="AQ84" s="2"/>
      <c r="AR84" s="2"/>
      <c r="AS84" s="2"/>
      <c r="AT84" s="2"/>
      <c r="AU84" s="231"/>
      <c r="AV84" s="231"/>
      <c r="AW84" s="231"/>
      <c r="AX84" s="231"/>
      <c r="AY84" s="231"/>
      <c r="AZ84" s="231"/>
      <c r="BA84" s="2"/>
      <c r="BB84" s="2"/>
      <c r="BC84" s="2"/>
      <c r="BD84" s="2"/>
      <c r="BE84" s="2"/>
    </row>
    <row r="91" spans="23:57"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</row>
    <row r="92" spans="23:57"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</row>
  </sheetData>
  <mergeCells count="232">
    <mergeCell ref="O23:Q26"/>
    <mergeCell ref="R23:R24"/>
    <mergeCell ref="S23:S24"/>
    <mergeCell ref="T23:T24"/>
    <mergeCell ref="R25:R26"/>
    <mergeCell ref="S25:S26"/>
    <mergeCell ref="T25:T26"/>
    <mergeCell ref="J23:J24"/>
    <mergeCell ref="K23:K24"/>
    <mergeCell ref="C25:C26"/>
    <mergeCell ref="E25:E26"/>
    <mergeCell ref="F25:F26"/>
    <mergeCell ref="G25:G26"/>
    <mergeCell ref="H25:H26"/>
    <mergeCell ref="I25:I26"/>
    <mergeCell ref="J25:J26"/>
    <mergeCell ref="K25:K26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N17:N18"/>
    <mergeCell ref="O19:O20"/>
    <mergeCell ref="P19:P20"/>
    <mergeCell ref="P17:P18"/>
    <mergeCell ref="I15:K18"/>
    <mergeCell ref="O15:O16"/>
    <mergeCell ref="I21:I22"/>
    <mergeCell ref="O17:O18"/>
    <mergeCell ref="K21:K22"/>
    <mergeCell ref="I19:I20"/>
    <mergeCell ref="J19:J20"/>
    <mergeCell ref="O21:O22"/>
    <mergeCell ref="P21:P22"/>
    <mergeCell ref="U17:U18"/>
    <mergeCell ref="U7:U8"/>
    <mergeCell ref="U11:U12"/>
    <mergeCell ref="U15:U16"/>
    <mergeCell ref="U13:U14"/>
    <mergeCell ref="K9:K10"/>
    <mergeCell ref="O7:O8"/>
    <mergeCell ref="P7:P8"/>
    <mergeCell ref="C5:E6"/>
    <mergeCell ref="F5:H6"/>
    <mergeCell ref="I5:K6"/>
    <mergeCell ref="U9:U10"/>
    <mergeCell ref="G15:G16"/>
    <mergeCell ref="O5:Q6"/>
    <mergeCell ref="P13:P14"/>
    <mergeCell ref="Q7:Q8"/>
    <mergeCell ref="J13:J14"/>
    <mergeCell ref="K13:K14"/>
    <mergeCell ref="I9:I10"/>
    <mergeCell ref="J11:J12"/>
    <mergeCell ref="C7:E10"/>
    <mergeCell ref="F7:F8"/>
    <mergeCell ref="G7:G8"/>
    <mergeCell ref="F9:F10"/>
    <mergeCell ref="B19:B22"/>
    <mergeCell ref="E21:E22"/>
    <mergeCell ref="H21:H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F19:F20"/>
    <mergeCell ref="H19:H20"/>
    <mergeCell ref="H17:H18"/>
    <mergeCell ref="O13:O14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A31:A32"/>
    <mergeCell ref="A33:A34"/>
    <mergeCell ref="C21:C22"/>
    <mergeCell ref="B31:C32"/>
    <mergeCell ref="B33:C34"/>
    <mergeCell ref="B35:C36"/>
    <mergeCell ref="C13:C14"/>
    <mergeCell ref="C17:C18"/>
    <mergeCell ref="D17:D18"/>
    <mergeCell ref="B11:B14"/>
    <mergeCell ref="B15:B18"/>
    <mergeCell ref="U21:U22"/>
    <mergeCell ref="U19:U20"/>
    <mergeCell ref="U23:U24"/>
    <mergeCell ref="U25:U26"/>
    <mergeCell ref="E35:Q36"/>
    <mergeCell ref="D35:D36"/>
    <mergeCell ref="P9:P10"/>
    <mergeCell ref="Q9:Q10"/>
    <mergeCell ref="K11:K12"/>
    <mergeCell ref="O11:O12"/>
    <mergeCell ref="P11:P12"/>
    <mergeCell ref="Q11:Q12"/>
    <mergeCell ref="E31:Q32"/>
    <mergeCell ref="E33:Q34"/>
    <mergeCell ref="D13:D14"/>
    <mergeCell ref="E13:E14"/>
    <mergeCell ref="P15:P16"/>
    <mergeCell ref="D21:D22"/>
    <mergeCell ref="Q13:Q14"/>
    <mergeCell ref="F21:F22"/>
    <mergeCell ref="G21:G22"/>
    <mergeCell ref="Q21:Q22"/>
    <mergeCell ref="O9:O10"/>
    <mergeCell ref="J21:J22"/>
    <mergeCell ref="W53:BE54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A2:U3"/>
    <mergeCell ref="C4:U4"/>
    <mergeCell ref="R5:T5"/>
    <mergeCell ref="R6:T6"/>
    <mergeCell ref="R7:R8"/>
    <mergeCell ref="S7:S8"/>
    <mergeCell ref="T7:T8"/>
    <mergeCell ref="R9:R10"/>
    <mergeCell ref="S9:S10"/>
    <mergeCell ref="T9:T10"/>
    <mergeCell ref="L5:N6"/>
    <mergeCell ref="A4:B6"/>
    <mergeCell ref="A7:A10"/>
    <mergeCell ref="B7:B10"/>
    <mergeCell ref="G9:G10"/>
    <mergeCell ref="H7:H8"/>
    <mergeCell ref="H9:H10"/>
    <mergeCell ref="K7:K8"/>
    <mergeCell ref="I7:I8"/>
    <mergeCell ref="J7:J8"/>
    <mergeCell ref="J9:J10"/>
    <mergeCell ref="R11:R12"/>
    <mergeCell ref="S11:S12"/>
    <mergeCell ref="T11:T12"/>
    <mergeCell ref="R13:R14"/>
    <mergeCell ref="S13:S14"/>
    <mergeCell ref="T13:T14"/>
    <mergeCell ref="R15:R16"/>
    <mergeCell ref="S15:S16"/>
    <mergeCell ref="T15:T16"/>
    <mergeCell ref="R17:R18"/>
    <mergeCell ref="S17:S18"/>
    <mergeCell ref="T17:T18"/>
    <mergeCell ref="R19:R20"/>
    <mergeCell ref="S19:S20"/>
    <mergeCell ref="T19:T20"/>
    <mergeCell ref="R21:R22"/>
    <mergeCell ref="S21:S22"/>
    <mergeCell ref="T21:T22"/>
    <mergeCell ref="A27:A28"/>
    <mergeCell ref="B27:C28"/>
    <mergeCell ref="E27:Q28"/>
    <mergeCell ref="A29:A30"/>
    <mergeCell ref="B29:C30"/>
    <mergeCell ref="E29:Q30"/>
    <mergeCell ref="S37:T37"/>
    <mergeCell ref="W37:BE37"/>
    <mergeCell ref="W39:BE40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64:AB64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91:BE92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V96"/>
  <sheetViews>
    <sheetView showGridLines="0" workbookViewId="0">
      <selection activeCell="W27" sqref="W27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344" t="str">
        <f>'Nasazení do skupin'!B2</f>
        <v>PČNS starší žáci - dvojice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345"/>
    </row>
    <row r="3" spans="1:21" ht="15" customHeight="1" thickBot="1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7"/>
    </row>
    <row r="4" spans="1:21" ht="32.25" customHeight="1" thickBot="1">
      <c r="A4" s="383" t="s">
        <v>8</v>
      </c>
      <c r="B4" s="384"/>
      <c r="C4" s="258" t="str">
        <f>'Nasazení do skupin'!B3</f>
        <v>Plzeň 9.3.2019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1" ht="14.45" customHeight="1">
      <c r="A5" s="269"/>
      <c r="B5" s="270"/>
      <c r="C5" s="253">
        <v>1</v>
      </c>
      <c r="D5" s="253"/>
      <c r="E5" s="345"/>
      <c r="F5" s="344">
        <v>2</v>
      </c>
      <c r="G5" s="253"/>
      <c r="H5" s="345"/>
      <c r="I5" s="344">
        <v>3</v>
      </c>
      <c r="J5" s="253"/>
      <c r="K5" s="345"/>
      <c r="L5" s="344">
        <v>4</v>
      </c>
      <c r="M5" s="253"/>
      <c r="N5" s="345"/>
      <c r="O5" s="344">
        <v>5</v>
      </c>
      <c r="P5" s="253"/>
      <c r="Q5" s="345"/>
      <c r="R5" s="346" t="s">
        <v>1</v>
      </c>
      <c r="S5" s="347"/>
      <c r="T5" s="348"/>
      <c r="U5" s="182" t="s">
        <v>2</v>
      </c>
    </row>
    <row r="6" spans="1:21" ht="15" customHeight="1" thickBot="1">
      <c r="A6" s="271"/>
      <c r="B6" s="272"/>
      <c r="C6" s="309"/>
      <c r="D6" s="309"/>
      <c r="E6" s="310"/>
      <c r="F6" s="255"/>
      <c r="G6" s="256"/>
      <c r="H6" s="257"/>
      <c r="I6" s="255"/>
      <c r="J6" s="256"/>
      <c r="K6" s="257"/>
      <c r="L6" s="255"/>
      <c r="M6" s="256"/>
      <c r="N6" s="257"/>
      <c r="O6" s="255"/>
      <c r="P6" s="256"/>
      <c r="Q6" s="257"/>
      <c r="R6" s="264" t="s">
        <v>3</v>
      </c>
      <c r="S6" s="265"/>
      <c r="T6" s="266"/>
      <c r="U6" s="175" t="s">
        <v>4</v>
      </c>
    </row>
    <row r="7" spans="1:21" ht="15" customHeight="1">
      <c r="A7" s="378">
        <v>1</v>
      </c>
      <c r="B7" s="379" t="str">
        <f>'Nasazení do skupin'!B5</f>
        <v>NK CLIMAX Vsetín</v>
      </c>
      <c r="C7" s="380"/>
      <c r="D7" s="381"/>
      <c r="E7" s="382"/>
      <c r="F7" s="363">
        <f>E11</f>
        <v>2</v>
      </c>
      <c r="G7" s="365" t="s">
        <v>5</v>
      </c>
      <c r="H7" s="367">
        <f>C11</f>
        <v>0</v>
      </c>
      <c r="I7" s="363">
        <f>O33</f>
        <v>2</v>
      </c>
      <c r="J7" s="365" t="s">
        <v>5</v>
      </c>
      <c r="K7" s="367">
        <f>Q33</f>
        <v>1</v>
      </c>
      <c r="L7" s="363">
        <f>O37</f>
        <v>2</v>
      </c>
      <c r="M7" s="365" t="s">
        <v>5</v>
      </c>
      <c r="N7" s="367">
        <f>Q37</f>
        <v>0</v>
      </c>
      <c r="O7" s="363">
        <f>O43</f>
        <v>2</v>
      </c>
      <c r="P7" s="365" t="s">
        <v>5</v>
      </c>
      <c r="Q7" s="367">
        <f>Q43</f>
        <v>0</v>
      </c>
      <c r="R7" s="405">
        <f>F7+I7+L7+O7</f>
        <v>8</v>
      </c>
      <c r="S7" s="389" t="s">
        <v>5</v>
      </c>
      <c r="T7" s="391">
        <f>H7+K7+N7+Q7</f>
        <v>1</v>
      </c>
      <c r="U7" s="385">
        <v>8</v>
      </c>
    </row>
    <row r="8" spans="1:21" ht="15.75" customHeight="1" thickBot="1">
      <c r="A8" s="274"/>
      <c r="B8" s="277"/>
      <c r="C8" s="314"/>
      <c r="D8" s="315"/>
      <c r="E8" s="316"/>
      <c r="F8" s="364"/>
      <c r="G8" s="366"/>
      <c r="H8" s="368"/>
      <c r="I8" s="364"/>
      <c r="J8" s="366"/>
      <c r="K8" s="368"/>
      <c r="L8" s="364"/>
      <c r="M8" s="366"/>
      <c r="N8" s="368"/>
      <c r="O8" s="364"/>
      <c r="P8" s="366"/>
      <c r="Q8" s="368"/>
      <c r="R8" s="406"/>
      <c r="S8" s="390"/>
      <c r="T8" s="392"/>
      <c r="U8" s="386"/>
    </row>
    <row r="9" spans="1:21" ht="15" customHeight="1">
      <c r="A9" s="274"/>
      <c r="B9" s="277"/>
      <c r="C9" s="314"/>
      <c r="D9" s="315"/>
      <c r="E9" s="316"/>
      <c r="F9" s="369">
        <f>E13</f>
        <v>20</v>
      </c>
      <c r="G9" s="370" t="s">
        <v>5</v>
      </c>
      <c r="H9" s="371">
        <f>C13</f>
        <v>15</v>
      </c>
      <c r="I9" s="369">
        <f>O34</f>
        <v>29</v>
      </c>
      <c r="J9" s="370" t="s">
        <v>5</v>
      </c>
      <c r="K9" s="371">
        <f>Q34</f>
        <v>24</v>
      </c>
      <c r="L9" s="369">
        <f>O38</f>
        <v>20</v>
      </c>
      <c r="M9" s="370" t="s">
        <v>5</v>
      </c>
      <c r="N9" s="371">
        <f>Q38</f>
        <v>6</v>
      </c>
      <c r="O9" s="369">
        <f>O44</f>
        <v>20</v>
      </c>
      <c r="P9" s="370" t="s">
        <v>5</v>
      </c>
      <c r="Q9" s="371">
        <f>Q44</f>
        <v>3</v>
      </c>
      <c r="R9" s="403">
        <f>F9+I9+L9+O9</f>
        <v>89</v>
      </c>
      <c r="S9" s="393" t="s">
        <v>5</v>
      </c>
      <c r="T9" s="395">
        <f>H9+K9+N9+Q9</f>
        <v>48</v>
      </c>
      <c r="U9" s="387">
        <v>1</v>
      </c>
    </row>
    <row r="10" spans="1:21" ht="15.75" customHeight="1" thickBot="1">
      <c r="A10" s="275"/>
      <c r="B10" s="278"/>
      <c r="C10" s="317"/>
      <c r="D10" s="318"/>
      <c r="E10" s="319"/>
      <c r="F10" s="369"/>
      <c r="G10" s="370"/>
      <c r="H10" s="371"/>
      <c r="I10" s="372"/>
      <c r="J10" s="373"/>
      <c r="K10" s="374"/>
      <c r="L10" s="372"/>
      <c r="M10" s="373"/>
      <c r="N10" s="374"/>
      <c r="O10" s="372"/>
      <c r="P10" s="373"/>
      <c r="Q10" s="374"/>
      <c r="R10" s="404"/>
      <c r="S10" s="394"/>
      <c r="T10" s="396"/>
      <c r="U10" s="388"/>
    </row>
    <row r="11" spans="1:21" ht="15" customHeight="1">
      <c r="A11" s="378">
        <v>2</v>
      </c>
      <c r="B11" s="379" t="str">
        <f>'Nasazení do skupin'!B6</f>
        <v>TJ Dynamo ČEZ České Budějovice A</v>
      </c>
      <c r="C11" s="363">
        <f>O47</f>
        <v>0</v>
      </c>
      <c r="D11" s="365" t="s">
        <v>5</v>
      </c>
      <c r="E11" s="365">
        <f>Q47</f>
        <v>2</v>
      </c>
      <c r="F11" s="375" t="s">
        <v>128</v>
      </c>
      <c r="G11" s="376"/>
      <c r="H11" s="377"/>
      <c r="I11" s="365">
        <f>O29</f>
        <v>1</v>
      </c>
      <c r="J11" s="365" t="s">
        <v>5</v>
      </c>
      <c r="K11" s="367">
        <f>Q29</f>
        <v>2</v>
      </c>
      <c r="L11" s="363">
        <f>O41</f>
        <v>2</v>
      </c>
      <c r="M11" s="365" t="s">
        <v>5</v>
      </c>
      <c r="N11" s="367">
        <f>Q41</f>
        <v>0</v>
      </c>
      <c r="O11" s="363">
        <f>O35</f>
        <v>2</v>
      </c>
      <c r="P11" s="365" t="s">
        <v>5</v>
      </c>
      <c r="Q11" s="367">
        <f>Q35</f>
        <v>0</v>
      </c>
      <c r="R11" s="405">
        <f>C11+I11+L11+O11</f>
        <v>5</v>
      </c>
      <c r="S11" s="389" t="s">
        <v>5</v>
      </c>
      <c r="T11" s="391">
        <f>E11+K11+N11+Q11</f>
        <v>4</v>
      </c>
      <c r="U11" s="385">
        <v>4</v>
      </c>
    </row>
    <row r="12" spans="1:21" ht="15.75" customHeight="1" thickBot="1">
      <c r="A12" s="274"/>
      <c r="B12" s="277"/>
      <c r="C12" s="364"/>
      <c r="D12" s="366"/>
      <c r="E12" s="366"/>
      <c r="F12" s="301"/>
      <c r="G12" s="302"/>
      <c r="H12" s="303"/>
      <c r="I12" s="366"/>
      <c r="J12" s="366"/>
      <c r="K12" s="368"/>
      <c r="L12" s="364"/>
      <c r="M12" s="366"/>
      <c r="N12" s="368"/>
      <c r="O12" s="364"/>
      <c r="P12" s="366"/>
      <c r="Q12" s="368"/>
      <c r="R12" s="406"/>
      <c r="S12" s="390"/>
      <c r="T12" s="392"/>
      <c r="U12" s="386"/>
    </row>
    <row r="13" spans="1:21" ht="15" customHeight="1">
      <c r="A13" s="274"/>
      <c r="B13" s="277"/>
      <c r="C13" s="369">
        <f>O48</f>
        <v>15</v>
      </c>
      <c r="D13" s="370" t="s">
        <v>5</v>
      </c>
      <c r="E13" s="370">
        <f>Q48</f>
        <v>20</v>
      </c>
      <c r="F13" s="301"/>
      <c r="G13" s="302"/>
      <c r="H13" s="303"/>
      <c r="I13" s="370">
        <f>O30</f>
        <v>25</v>
      </c>
      <c r="J13" s="370" t="s">
        <v>5</v>
      </c>
      <c r="K13" s="371">
        <f>Q30</f>
        <v>29</v>
      </c>
      <c r="L13" s="369">
        <f>O42</f>
        <v>20</v>
      </c>
      <c r="M13" s="370" t="s">
        <v>5</v>
      </c>
      <c r="N13" s="371">
        <f>Q42</f>
        <v>16</v>
      </c>
      <c r="O13" s="369">
        <f>O36</f>
        <v>20</v>
      </c>
      <c r="P13" s="370" t="s">
        <v>5</v>
      </c>
      <c r="Q13" s="371">
        <f>Q36</f>
        <v>7</v>
      </c>
      <c r="R13" s="403">
        <f>C13+I13+L13+O13</f>
        <v>80</v>
      </c>
      <c r="S13" s="393" t="s">
        <v>5</v>
      </c>
      <c r="T13" s="395">
        <f>E13+K13+N13+Q13</f>
        <v>72</v>
      </c>
      <c r="U13" s="387">
        <v>3</v>
      </c>
    </row>
    <row r="14" spans="1:21" ht="15.75" customHeight="1" thickBot="1">
      <c r="A14" s="275"/>
      <c r="B14" s="278"/>
      <c r="C14" s="372"/>
      <c r="D14" s="373"/>
      <c r="E14" s="373"/>
      <c r="F14" s="304"/>
      <c r="G14" s="305"/>
      <c r="H14" s="306"/>
      <c r="I14" s="370"/>
      <c r="J14" s="370"/>
      <c r="K14" s="371"/>
      <c r="L14" s="372"/>
      <c r="M14" s="373"/>
      <c r="N14" s="374"/>
      <c r="O14" s="372"/>
      <c r="P14" s="373"/>
      <c r="Q14" s="374"/>
      <c r="R14" s="404"/>
      <c r="S14" s="394"/>
      <c r="T14" s="396"/>
      <c r="U14" s="388"/>
    </row>
    <row r="15" spans="1:21" ht="15" customHeight="1">
      <c r="A15" s="378">
        <v>3</v>
      </c>
      <c r="B15" s="379" t="str">
        <f>'Nasazení do skupin'!B7</f>
        <v>TJ Avia Čakovice</v>
      </c>
      <c r="C15" s="363">
        <f>K7</f>
        <v>1</v>
      </c>
      <c r="D15" s="365" t="s">
        <v>5</v>
      </c>
      <c r="E15" s="367">
        <f>I7</f>
        <v>2</v>
      </c>
      <c r="F15" s="397">
        <f>K11</f>
        <v>2</v>
      </c>
      <c r="G15" s="398" t="s">
        <v>5</v>
      </c>
      <c r="H15" s="398">
        <f>I11</f>
        <v>1</v>
      </c>
      <c r="I15" s="407"/>
      <c r="J15" s="408"/>
      <c r="K15" s="409"/>
      <c r="L15" s="399">
        <f>K19</f>
        <v>2</v>
      </c>
      <c r="M15" s="399" t="s">
        <v>5</v>
      </c>
      <c r="N15" s="401">
        <f>I19</f>
        <v>0</v>
      </c>
      <c r="O15" s="399">
        <f>O39</f>
        <v>2</v>
      </c>
      <c r="P15" s="399" t="s">
        <v>5</v>
      </c>
      <c r="Q15" s="401">
        <f>Q39</f>
        <v>0</v>
      </c>
      <c r="R15" s="405">
        <f>C15+F15+L15+O15</f>
        <v>7</v>
      </c>
      <c r="S15" s="389" t="s">
        <v>5</v>
      </c>
      <c r="T15" s="391">
        <f>H15+E15+N15+Q15</f>
        <v>3</v>
      </c>
      <c r="U15" s="385">
        <v>6</v>
      </c>
    </row>
    <row r="16" spans="1:21" ht="15.75" customHeight="1" thickBot="1">
      <c r="A16" s="274"/>
      <c r="B16" s="277"/>
      <c r="C16" s="364"/>
      <c r="D16" s="366"/>
      <c r="E16" s="368"/>
      <c r="F16" s="364"/>
      <c r="G16" s="366"/>
      <c r="H16" s="366"/>
      <c r="I16" s="338"/>
      <c r="J16" s="339"/>
      <c r="K16" s="340"/>
      <c r="L16" s="400"/>
      <c r="M16" s="400"/>
      <c r="N16" s="402"/>
      <c r="O16" s="400"/>
      <c r="P16" s="400"/>
      <c r="Q16" s="402"/>
      <c r="R16" s="406"/>
      <c r="S16" s="390"/>
      <c r="T16" s="392"/>
      <c r="U16" s="386"/>
    </row>
    <row r="17" spans="1:22" ht="15" customHeight="1">
      <c r="A17" s="274"/>
      <c r="B17" s="277"/>
      <c r="C17" s="369">
        <f>K9</f>
        <v>24</v>
      </c>
      <c r="D17" s="370" t="s">
        <v>5</v>
      </c>
      <c r="E17" s="371">
        <f>I9</f>
        <v>29</v>
      </c>
      <c r="F17" s="369">
        <f>K13</f>
        <v>29</v>
      </c>
      <c r="G17" s="370" t="s">
        <v>5</v>
      </c>
      <c r="H17" s="370">
        <f>I13</f>
        <v>25</v>
      </c>
      <c r="I17" s="338"/>
      <c r="J17" s="339"/>
      <c r="K17" s="340"/>
      <c r="L17" s="359">
        <f>K21</f>
        <v>20</v>
      </c>
      <c r="M17" s="359" t="s">
        <v>5</v>
      </c>
      <c r="N17" s="361">
        <f>I21</f>
        <v>16</v>
      </c>
      <c r="O17" s="359">
        <f>O40</f>
        <v>20</v>
      </c>
      <c r="P17" s="359" t="s">
        <v>5</v>
      </c>
      <c r="Q17" s="361">
        <f>Q40</f>
        <v>13</v>
      </c>
      <c r="R17" s="403">
        <f>F17+C17+L17+O17</f>
        <v>93</v>
      </c>
      <c r="S17" s="393" t="s">
        <v>5</v>
      </c>
      <c r="T17" s="395">
        <f>H17+E17+N17+Q17</f>
        <v>83</v>
      </c>
      <c r="U17" s="387">
        <v>2</v>
      </c>
    </row>
    <row r="18" spans="1:22" ht="15.75" customHeight="1" thickBot="1">
      <c r="A18" s="275"/>
      <c r="B18" s="278"/>
      <c r="C18" s="372"/>
      <c r="D18" s="373"/>
      <c r="E18" s="374"/>
      <c r="F18" s="372"/>
      <c r="G18" s="373"/>
      <c r="H18" s="373"/>
      <c r="I18" s="341"/>
      <c r="J18" s="342"/>
      <c r="K18" s="343"/>
      <c r="L18" s="360"/>
      <c r="M18" s="360"/>
      <c r="N18" s="362"/>
      <c r="O18" s="360"/>
      <c r="P18" s="360"/>
      <c r="Q18" s="362"/>
      <c r="R18" s="404"/>
      <c r="S18" s="394"/>
      <c r="T18" s="396"/>
      <c r="U18" s="388"/>
    </row>
    <row r="19" spans="1:22" ht="15" customHeight="1">
      <c r="A19" s="378">
        <v>4</v>
      </c>
      <c r="B19" s="379" t="str">
        <f>'Nasazení do skupin'!B8</f>
        <v>SK Liapor WITTE Karlovy Vary B</v>
      </c>
      <c r="C19" s="363">
        <f>N7</f>
        <v>0</v>
      </c>
      <c r="D19" s="365" t="s">
        <v>5</v>
      </c>
      <c r="E19" s="367">
        <f>L7</f>
        <v>2</v>
      </c>
      <c r="F19" s="363">
        <f>N11</f>
        <v>0</v>
      </c>
      <c r="G19" s="365" t="s">
        <v>5</v>
      </c>
      <c r="H19" s="367">
        <f>L11</f>
        <v>2</v>
      </c>
      <c r="I19" s="397">
        <f>O45</f>
        <v>0</v>
      </c>
      <c r="J19" s="398" t="s">
        <v>5</v>
      </c>
      <c r="K19" s="398">
        <f>Q45</f>
        <v>2</v>
      </c>
      <c r="L19" s="349">
        <v>2019</v>
      </c>
      <c r="M19" s="350"/>
      <c r="N19" s="351"/>
      <c r="O19" s="399">
        <f>O31</f>
        <v>2</v>
      </c>
      <c r="P19" s="399" t="s">
        <v>5</v>
      </c>
      <c r="Q19" s="401">
        <f>Q31</f>
        <v>0</v>
      </c>
      <c r="R19" s="405">
        <f>F19+I19+C19+O19</f>
        <v>2</v>
      </c>
      <c r="S19" s="389" t="s">
        <v>5</v>
      </c>
      <c r="T19" s="391">
        <f>H19+K19+E19+Q19</f>
        <v>6</v>
      </c>
      <c r="U19" s="385">
        <v>2</v>
      </c>
    </row>
    <row r="20" spans="1:22" ht="15.75" customHeight="1" thickBot="1">
      <c r="A20" s="274"/>
      <c r="B20" s="277"/>
      <c r="C20" s="364"/>
      <c r="D20" s="366"/>
      <c r="E20" s="368"/>
      <c r="F20" s="364"/>
      <c r="G20" s="366"/>
      <c r="H20" s="368"/>
      <c r="I20" s="364"/>
      <c r="J20" s="366"/>
      <c r="K20" s="366"/>
      <c r="L20" s="327"/>
      <c r="M20" s="328"/>
      <c r="N20" s="329"/>
      <c r="O20" s="400"/>
      <c r="P20" s="400"/>
      <c r="Q20" s="402"/>
      <c r="R20" s="406"/>
      <c r="S20" s="390"/>
      <c r="T20" s="392"/>
      <c r="U20" s="386"/>
    </row>
    <row r="21" spans="1:22" ht="15" customHeight="1">
      <c r="A21" s="274"/>
      <c r="B21" s="277"/>
      <c r="C21" s="369">
        <f>N9</f>
        <v>6</v>
      </c>
      <c r="D21" s="370" t="s">
        <v>5</v>
      </c>
      <c r="E21" s="371">
        <f>L9</f>
        <v>20</v>
      </c>
      <c r="F21" s="369">
        <f>N13</f>
        <v>16</v>
      </c>
      <c r="G21" s="370" t="s">
        <v>5</v>
      </c>
      <c r="H21" s="371">
        <f>L13</f>
        <v>20</v>
      </c>
      <c r="I21" s="369">
        <f>O46</f>
        <v>16</v>
      </c>
      <c r="J21" s="370" t="s">
        <v>5</v>
      </c>
      <c r="K21" s="370">
        <f>Q46</f>
        <v>20</v>
      </c>
      <c r="L21" s="327"/>
      <c r="M21" s="328"/>
      <c r="N21" s="329"/>
      <c r="O21" s="359">
        <f>O32</f>
        <v>20</v>
      </c>
      <c r="P21" s="359" t="s">
        <v>5</v>
      </c>
      <c r="Q21" s="361">
        <f>Q32</f>
        <v>13</v>
      </c>
      <c r="R21" s="403">
        <f>F21+I21+C21+O21</f>
        <v>58</v>
      </c>
      <c r="S21" s="393" t="s">
        <v>5</v>
      </c>
      <c r="T21" s="395">
        <f>H21+K21+E21+Q21</f>
        <v>73</v>
      </c>
      <c r="U21" s="387">
        <v>4</v>
      </c>
    </row>
    <row r="22" spans="1:22" ht="15.75" customHeight="1" thickBot="1">
      <c r="A22" s="275"/>
      <c r="B22" s="278"/>
      <c r="C22" s="372"/>
      <c r="D22" s="373"/>
      <c r="E22" s="374"/>
      <c r="F22" s="372"/>
      <c r="G22" s="373"/>
      <c r="H22" s="374"/>
      <c r="I22" s="372"/>
      <c r="J22" s="373"/>
      <c r="K22" s="373"/>
      <c r="L22" s="330"/>
      <c r="M22" s="331"/>
      <c r="N22" s="332"/>
      <c r="O22" s="360"/>
      <c r="P22" s="360"/>
      <c r="Q22" s="362"/>
      <c r="R22" s="404"/>
      <c r="S22" s="394"/>
      <c r="T22" s="396"/>
      <c r="U22" s="388"/>
    </row>
    <row r="23" spans="1:22" ht="15.75" customHeight="1">
      <c r="A23" s="378">
        <v>5</v>
      </c>
      <c r="B23" s="379" t="str">
        <f>'Nasazení do skupin'!B9</f>
        <v>T.J. Sokol Holice B</v>
      </c>
      <c r="C23" s="363">
        <f>Q7</f>
        <v>0</v>
      </c>
      <c r="D23" s="365" t="s">
        <v>5</v>
      </c>
      <c r="E23" s="367">
        <f>O7</f>
        <v>2</v>
      </c>
      <c r="F23" s="363">
        <f>Q11</f>
        <v>0</v>
      </c>
      <c r="G23" s="365" t="s">
        <v>5</v>
      </c>
      <c r="H23" s="367">
        <f>O11</f>
        <v>2</v>
      </c>
      <c r="I23" s="363">
        <f>Q15</f>
        <v>0</v>
      </c>
      <c r="J23" s="365" t="s">
        <v>5</v>
      </c>
      <c r="K23" s="367">
        <f>O15</f>
        <v>2</v>
      </c>
      <c r="L23" s="363">
        <f>Q19</f>
        <v>0</v>
      </c>
      <c r="M23" s="365" t="s">
        <v>5</v>
      </c>
      <c r="N23" s="367">
        <f>O19</f>
        <v>2</v>
      </c>
      <c r="O23" s="349"/>
      <c r="P23" s="350"/>
      <c r="Q23" s="351"/>
      <c r="R23" s="405">
        <f>F23+I23+L23+C23</f>
        <v>0</v>
      </c>
      <c r="S23" s="389" t="s">
        <v>5</v>
      </c>
      <c r="T23" s="391">
        <f>H23+K23+N23+E23</f>
        <v>8</v>
      </c>
      <c r="U23" s="385">
        <v>0</v>
      </c>
    </row>
    <row r="24" spans="1:22" ht="15.75" customHeight="1" thickBot="1">
      <c r="A24" s="274"/>
      <c r="B24" s="277"/>
      <c r="C24" s="364"/>
      <c r="D24" s="366"/>
      <c r="E24" s="368"/>
      <c r="F24" s="364"/>
      <c r="G24" s="366"/>
      <c r="H24" s="368"/>
      <c r="I24" s="364"/>
      <c r="J24" s="366"/>
      <c r="K24" s="368"/>
      <c r="L24" s="364"/>
      <c r="M24" s="366"/>
      <c r="N24" s="368"/>
      <c r="O24" s="327"/>
      <c r="P24" s="328"/>
      <c r="Q24" s="329"/>
      <c r="R24" s="406"/>
      <c r="S24" s="390"/>
      <c r="T24" s="392"/>
      <c r="U24" s="386"/>
    </row>
    <row r="25" spans="1:22" ht="15.75" customHeight="1">
      <c r="A25" s="274"/>
      <c r="B25" s="277"/>
      <c r="C25" s="369">
        <f>Q9</f>
        <v>3</v>
      </c>
      <c r="D25" s="370" t="s">
        <v>5</v>
      </c>
      <c r="E25" s="371">
        <f>O9</f>
        <v>20</v>
      </c>
      <c r="F25" s="369">
        <f>Q13</f>
        <v>7</v>
      </c>
      <c r="G25" s="370" t="s">
        <v>5</v>
      </c>
      <c r="H25" s="371">
        <f>O13</f>
        <v>20</v>
      </c>
      <c r="I25" s="369">
        <f>Q17</f>
        <v>13</v>
      </c>
      <c r="J25" s="370" t="s">
        <v>5</v>
      </c>
      <c r="K25" s="371">
        <f>O17</f>
        <v>20</v>
      </c>
      <c r="L25" s="369">
        <f>Q21</f>
        <v>13</v>
      </c>
      <c r="M25" s="370" t="s">
        <v>5</v>
      </c>
      <c r="N25" s="371">
        <f>O21</f>
        <v>20</v>
      </c>
      <c r="O25" s="327"/>
      <c r="P25" s="328"/>
      <c r="Q25" s="329"/>
      <c r="R25" s="403">
        <f>F25+I25+L25+C25</f>
        <v>36</v>
      </c>
      <c r="S25" s="393" t="s">
        <v>5</v>
      </c>
      <c r="T25" s="395">
        <f>H25+K25+N25+E25</f>
        <v>80</v>
      </c>
      <c r="U25" s="387">
        <v>5</v>
      </c>
    </row>
    <row r="26" spans="1:22" ht="15.75" customHeight="1" thickBot="1">
      <c r="A26" s="275"/>
      <c r="B26" s="278"/>
      <c r="C26" s="372"/>
      <c r="D26" s="373"/>
      <c r="E26" s="374"/>
      <c r="F26" s="372"/>
      <c r="G26" s="373"/>
      <c r="H26" s="374"/>
      <c r="I26" s="372"/>
      <c r="J26" s="373"/>
      <c r="K26" s="374"/>
      <c r="L26" s="372"/>
      <c r="M26" s="373"/>
      <c r="N26" s="374"/>
      <c r="O26" s="330"/>
      <c r="P26" s="331"/>
      <c r="Q26" s="332"/>
      <c r="R26" s="404"/>
      <c r="S26" s="394"/>
      <c r="T26" s="396"/>
      <c r="U26" s="388"/>
    </row>
    <row r="28" spans="1:22" ht="24.95" customHeight="1">
      <c r="A28" s="352" t="s">
        <v>12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4"/>
      <c r="S28" s="126"/>
      <c r="T28" s="149"/>
      <c r="U28" s="149"/>
    </row>
    <row r="29" spans="1:22" ht="15" customHeight="1">
      <c r="A29" s="355">
        <v>1</v>
      </c>
      <c r="B29" s="357" t="str">
        <f>B11</f>
        <v>TJ Dynamo ČEZ České Budějovice A</v>
      </c>
      <c r="C29" s="357"/>
      <c r="D29" s="357" t="s">
        <v>5</v>
      </c>
      <c r="E29" s="357" t="str">
        <f>B15</f>
        <v>TJ Avia Čakovice</v>
      </c>
      <c r="F29" s="357"/>
      <c r="G29" s="357"/>
      <c r="H29" s="357"/>
      <c r="I29" s="357"/>
      <c r="J29" s="357"/>
      <c r="K29" s="357"/>
      <c r="L29" s="357"/>
      <c r="M29" s="357"/>
      <c r="N29" s="357"/>
      <c r="O29" s="133">
        <v>1</v>
      </c>
      <c r="P29" s="134" t="s">
        <v>5</v>
      </c>
      <c r="Q29" s="134">
        <v>2</v>
      </c>
      <c r="R29" s="125" t="s">
        <v>11</v>
      </c>
      <c r="S29" s="124"/>
      <c r="T29" s="23"/>
      <c r="U29" s="24"/>
      <c r="V29" s="3"/>
    </row>
    <row r="30" spans="1:22" ht="15" customHeight="1">
      <c r="A30" s="356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135">
        <v>25</v>
      </c>
      <c r="P30" s="136" t="s">
        <v>5</v>
      </c>
      <c r="Q30" s="122">
        <v>29</v>
      </c>
      <c r="R30" s="6" t="s">
        <v>10</v>
      </c>
      <c r="S30" s="124"/>
      <c r="T30" s="21"/>
      <c r="U30" s="24"/>
      <c r="V30" s="3"/>
    </row>
    <row r="31" spans="1:22" ht="15" customHeight="1">
      <c r="A31" s="356">
        <v>2</v>
      </c>
      <c r="B31" s="358" t="str">
        <f>B19</f>
        <v>SK Liapor WITTE Karlovy Vary B</v>
      </c>
      <c r="C31" s="358"/>
      <c r="D31" s="358" t="s">
        <v>5</v>
      </c>
      <c r="E31" s="358" t="str">
        <f>B23</f>
        <v>T.J. Sokol Holice B</v>
      </c>
      <c r="F31" s="358"/>
      <c r="G31" s="358"/>
      <c r="H31" s="358"/>
      <c r="I31" s="358"/>
      <c r="J31" s="358"/>
      <c r="K31" s="358"/>
      <c r="L31" s="358"/>
      <c r="M31" s="358"/>
      <c r="N31" s="358"/>
      <c r="O31" s="137">
        <v>2</v>
      </c>
      <c r="P31" s="136" t="s">
        <v>5</v>
      </c>
      <c r="Q31" s="136">
        <v>0</v>
      </c>
      <c r="R31" s="6" t="s">
        <v>11</v>
      </c>
      <c r="S31" s="124"/>
      <c r="T31" s="23"/>
      <c r="U31" s="24"/>
    </row>
    <row r="32" spans="1:22" ht="15" customHeight="1">
      <c r="A32" s="356"/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135">
        <v>20</v>
      </c>
      <c r="P32" s="136" t="s">
        <v>5</v>
      </c>
      <c r="Q32" s="122">
        <v>13</v>
      </c>
      <c r="R32" s="6" t="s">
        <v>10</v>
      </c>
      <c r="S32" s="124"/>
      <c r="T32" s="21"/>
      <c r="U32" s="24"/>
    </row>
    <row r="33" spans="1:21" ht="15" customHeight="1">
      <c r="A33" s="356">
        <v>3</v>
      </c>
      <c r="B33" s="358" t="str">
        <f>B7</f>
        <v>NK CLIMAX Vsetín</v>
      </c>
      <c r="C33" s="358"/>
      <c r="D33" s="358" t="s">
        <v>5</v>
      </c>
      <c r="E33" s="358" t="str">
        <f>B15</f>
        <v>TJ Avia Čakovice</v>
      </c>
      <c r="F33" s="358"/>
      <c r="G33" s="358"/>
      <c r="H33" s="358"/>
      <c r="I33" s="358"/>
      <c r="J33" s="358"/>
      <c r="K33" s="358"/>
      <c r="L33" s="358"/>
      <c r="M33" s="358"/>
      <c r="N33" s="358"/>
      <c r="O33" s="137">
        <v>2</v>
      </c>
      <c r="P33" s="136" t="s">
        <v>5</v>
      </c>
      <c r="Q33" s="136">
        <v>1</v>
      </c>
      <c r="R33" s="6" t="s">
        <v>11</v>
      </c>
      <c r="S33" s="124"/>
      <c r="T33" s="23"/>
      <c r="U33" s="24"/>
    </row>
    <row r="34" spans="1:21" ht="15" customHeight="1">
      <c r="A34" s="356"/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135">
        <v>29</v>
      </c>
      <c r="P34" s="136" t="s">
        <v>5</v>
      </c>
      <c r="Q34" s="122">
        <v>24</v>
      </c>
      <c r="R34" s="6" t="s">
        <v>10</v>
      </c>
      <c r="S34" s="124"/>
      <c r="T34" s="21"/>
      <c r="U34" s="24"/>
    </row>
    <row r="35" spans="1:21" ht="15" customHeight="1">
      <c r="A35" s="356">
        <v>4</v>
      </c>
      <c r="B35" s="358" t="str">
        <f>B11</f>
        <v>TJ Dynamo ČEZ České Budějovice A</v>
      </c>
      <c r="C35" s="358"/>
      <c r="D35" s="358" t="s">
        <v>5</v>
      </c>
      <c r="E35" s="358" t="str">
        <f>B23</f>
        <v>T.J. Sokol Holice B</v>
      </c>
      <c r="F35" s="358"/>
      <c r="G35" s="358"/>
      <c r="H35" s="358"/>
      <c r="I35" s="358"/>
      <c r="J35" s="358"/>
      <c r="K35" s="358"/>
      <c r="L35" s="358"/>
      <c r="M35" s="358"/>
      <c r="N35" s="358"/>
      <c r="O35" s="137">
        <v>2</v>
      </c>
      <c r="P35" s="136" t="s">
        <v>5</v>
      </c>
      <c r="Q35" s="136">
        <v>0</v>
      </c>
      <c r="R35" s="6" t="s">
        <v>11</v>
      </c>
      <c r="S35" s="124"/>
      <c r="T35" s="23"/>
      <c r="U35" s="24"/>
    </row>
    <row r="36" spans="1:21" ht="15" customHeight="1">
      <c r="A36" s="356"/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135">
        <v>20</v>
      </c>
      <c r="P36" s="136" t="s">
        <v>5</v>
      </c>
      <c r="Q36" s="122">
        <v>7</v>
      </c>
      <c r="R36" s="6" t="s">
        <v>10</v>
      </c>
      <c r="S36" s="124"/>
      <c r="T36" s="21"/>
      <c r="U36" s="24"/>
    </row>
    <row r="37" spans="1:21" ht="15" customHeight="1">
      <c r="A37" s="356">
        <v>5</v>
      </c>
      <c r="B37" s="358" t="str">
        <f>B7</f>
        <v>NK CLIMAX Vsetín</v>
      </c>
      <c r="C37" s="358"/>
      <c r="D37" s="358" t="s">
        <v>5</v>
      </c>
      <c r="E37" s="358" t="str">
        <f>B19</f>
        <v>SK Liapor WITTE Karlovy Vary B</v>
      </c>
      <c r="F37" s="358"/>
      <c r="G37" s="358"/>
      <c r="H37" s="358"/>
      <c r="I37" s="358"/>
      <c r="J37" s="358"/>
      <c r="K37" s="358"/>
      <c r="L37" s="358"/>
      <c r="M37" s="358"/>
      <c r="N37" s="358"/>
      <c r="O37" s="137">
        <v>2</v>
      </c>
      <c r="P37" s="136" t="s">
        <v>5</v>
      </c>
      <c r="Q37" s="136">
        <v>0</v>
      </c>
      <c r="R37" s="6" t="s">
        <v>11</v>
      </c>
      <c r="S37" s="124"/>
      <c r="T37" s="23"/>
      <c r="U37" s="24"/>
    </row>
    <row r="38" spans="1:21" ht="15" customHeight="1">
      <c r="A38" s="356"/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135">
        <v>20</v>
      </c>
      <c r="P38" s="136" t="s">
        <v>5</v>
      </c>
      <c r="Q38" s="122">
        <v>6</v>
      </c>
      <c r="R38" s="6" t="s">
        <v>10</v>
      </c>
      <c r="S38" s="124"/>
      <c r="T38" s="21"/>
      <c r="U38" s="24"/>
    </row>
    <row r="39" spans="1:21" ht="15" customHeight="1">
      <c r="A39" s="356">
        <v>6</v>
      </c>
      <c r="B39" s="358" t="str">
        <f>B15</f>
        <v>TJ Avia Čakovice</v>
      </c>
      <c r="C39" s="358"/>
      <c r="D39" s="358" t="s">
        <v>5</v>
      </c>
      <c r="E39" s="358" t="str">
        <f>B23</f>
        <v>T.J. Sokol Holice B</v>
      </c>
      <c r="F39" s="358"/>
      <c r="G39" s="358"/>
      <c r="H39" s="358"/>
      <c r="I39" s="358"/>
      <c r="J39" s="358"/>
      <c r="K39" s="358"/>
      <c r="L39" s="358"/>
      <c r="M39" s="358"/>
      <c r="N39" s="358"/>
      <c r="O39" s="137">
        <v>2</v>
      </c>
      <c r="P39" s="136" t="s">
        <v>5</v>
      </c>
      <c r="Q39" s="136">
        <v>0</v>
      </c>
      <c r="R39" s="6" t="s">
        <v>11</v>
      </c>
      <c r="S39" s="124"/>
      <c r="T39" s="23"/>
      <c r="U39" s="24"/>
    </row>
    <row r="40" spans="1:21" ht="15" customHeight="1">
      <c r="A40" s="356"/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135">
        <v>20</v>
      </c>
      <c r="P40" s="136" t="s">
        <v>5</v>
      </c>
      <c r="Q40" s="122">
        <v>13</v>
      </c>
      <c r="R40" s="6" t="s">
        <v>10</v>
      </c>
      <c r="S40" s="124"/>
      <c r="T40" s="21"/>
      <c r="U40" s="24"/>
    </row>
    <row r="41" spans="1:21" ht="15.75">
      <c r="A41" s="356">
        <v>7</v>
      </c>
      <c r="B41" s="358" t="str">
        <f>B11</f>
        <v>TJ Dynamo ČEZ České Budějovice A</v>
      </c>
      <c r="C41" s="358"/>
      <c r="D41" s="358" t="s">
        <v>5</v>
      </c>
      <c r="E41" s="358" t="str">
        <f>B19</f>
        <v>SK Liapor WITTE Karlovy Vary B</v>
      </c>
      <c r="F41" s="358"/>
      <c r="G41" s="358"/>
      <c r="H41" s="358"/>
      <c r="I41" s="358"/>
      <c r="J41" s="358"/>
      <c r="K41" s="358"/>
      <c r="L41" s="358"/>
      <c r="M41" s="358"/>
      <c r="N41" s="358"/>
      <c r="O41" s="137">
        <v>2</v>
      </c>
      <c r="P41" s="136" t="s">
        <v>5</v>
      </c>
      <c r="Q41" s="136">
        <v>0</v>
      </c>
      <c r="R41" s="6" t="s">
        <v>11</v>
      </c>
      <c r="S41" s="124"/>
      <c r="T41" s="23"/>
      <c r="U41" s="24"/>
    </row>
    <row r="42" spans="1:21" ht="15.75">
      <c r="A42" s="356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135">
        <v>20</v>
      </c>
      <c r="P42" s="136" t="s">
        <v>5</v>
      </c>
      <c r="Q42" s="122">
        <v>16</v>
      </c>
      <c r="R42" s="6" t="s">
        <v>10</v>
      </c>
      <c r="S42" s="124"/>
      <c r="T42" s="21"/>
      <c r="U42" s="24"/>
    </row>
    <row r="43" spans="1:21" ht="14.45" customHeight="1">
      <c r="A43" s="356">
        <v>8</v>
      </c>
      <c r="B43" s="358" t="str">
        <f>B7</f>
        <v>NK CLIMAX Vsetín</v>
      </c>
      <c r="C43" s="358"/>
      <c r="D43" s="358" t="s">
        <v>5</v>
      </c>
      <c r="E43" s="358" t="str">
        <f>B23</f>
        <v>T.J. Sokol Holice B</v>
      </c>
      <c r="F43" s="358"/>
      <c r="G43" s="358"/>
      <c r="H43" s="358"/>
      <c r="I43" s="358"/>
      <c r="J43" s="358"/>
      <c r="K43" s="358"/>
      <c r="L43" s="358"/>
      <c r="M43" s="358"/>
      <c r="N43" s="358"/>
      <c r="O43" s="137">
        <v>2</v>
      </c>
      <c r="P43" s="136" t="s">
        <v>5</v>
      </c>
      <c r="Q43" s="136">
        <v>0</v>
      </c>
      <c r="R43" s="6" t="s">
        <v>11</v>
      </c>
      <c r="S43" s="124"/>
      <c r="T43" s="23"/>
      <c r="U43" s="24"/>
    </row>
    <row r="44" spans="1:21" ht="14.45" customHeight="1">
      <c r="A44" s="356"/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135">
        <v>20</v>
      </c>
      <c r="P44" s="136" t="s">
        <v>5</v>
      </c>
      <c r="Q44" s="122">
        <v>3</v>
      </c>
      <c r="R44" s="6" t="s">
        <v>10</v>
      </c>
      <c r="S44" s="124"/>
      <c r="T44" s="21"/>
      <c r="U44" s="24"/>
    </row>
    <row r="45" spans="1:21" ht="15.75">
      <c r="A45" s="356">
        <v>9</v>
      </c>
      <c r="B45" s="358" t="str">
        <f>B19</f>
        <v>SK Liapor WITTE Karlovy Vary B</v>
      </c>
      <c r="C45" s="358"/>
      <c r="D45" s="358" t="s">
        <v>5</v>
      </c>
      <c r="E45" s="358" t="str">
        <f>B15</f>
        <v>TJ Avia Čakovice</v>
      </c>
      <c r="F45" s="358"/>
      <c r="G45" s="358"/>
      <c r="H45" s="358"/>
      <c r="I45" s="358"/>
      <c r="J45" s="358"/>
      <c r="K45" s="358"/>
      <c r="L45" s="358"/>
      <c r="M45" s="358"/>
      <c r="N45" s="358"/>
      <c r="O45" s="137">
        <v>0</v>
      </c>
      <c r="P45" s="136" t="s">
        <v>5</v>
      </c>
      <c r="Q45" s="136">
        <v>2</v>
      </c>
      <c r="R45" s="6" t="s">
        <v>11</v>
      </c>
      <c r="S45" s="124"/>
      <c r="T45" s="23"/>
      <c r="U45" s="24"/>
    </row>
    <row r="46" spans="1:21" ht="15.75">
      <c r="A46" s="356"/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135">
        <v>16</v>
      </c>
      <c r="P46" s="136" t="s">
        <v>5</v>
      </c>
      <c r="Q46" s="122">
        <v>20</v>
      </c>
      <c r="R46" s="6" t="s">
        <v>10</v>
      </c>
      <c r="S46" s="124"/>
      <c r="T46" s="21"/>
      <c r="U46" s="24"/>
    </row>
    <row r="47" spans="1:21" ht="15.75">
      <c r="A47" s="356">
        <v>10</v>
      </c>
      <c r="B47" s="358" t="str">
        <f>B11</f>
        <v>TJ Dynamo ČEZ České Budějovice A</v>
      </c>
      <c r="C47" s="358"/>
      <c r="D47" s="358" t="s">
        <v>5</v>
      </c>
      <c r="E47" s="358" t="str">
        <f>B7</f>
        <v>NK CLIMAX Vsetín</v>
      </c>
      <c r="F47" s="358"/>
      <c r="G47" s="358"/>
      <c r="H47" s="358"/>
      <c r="I47" s="358"/>
      <c r="J47" s="358"/>
      <c r="K47" s="358"/>
      <c r="L47" s="358"/>
      <c r="M47" s="358"/>
      <c r="N47" s="358"/>
      <c r="O47" s="27">
        <v>0</v>
      </c>
      <c r="P47" s="28" t="s">
        <v>5</v>
      </c>
      <c r="Q47" s="28">
        <v>2</v>
      </c>
      <c r="R47" s="6" t="s">
        <v>11</v>
      </c>
      <c r="S47" s="124"/>
      <c r="T47" s="23"/>
      <c r="U47" s="24"/>
    </row>
    <row r="48" spans="1:21" ht="15.75">
      <c r="A48" s="356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26">
        <v>15</v>
      </c>
      <c r="P48" s="28" t="s">
        <v>5</v>
      </c>
      <c r="Q48" s="17">
        <v>20</v>
      </c>
      <c r="R48" s="6" t="s">
        <v>10</v>
      </c>
      <c r="S48" s="124"/>
      <c r="T48" s="21"/>
      <c r="U48" s="24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S13:S14"/>
    <mergeCell ref="T13:T14"/>
    <mergeCell ref="R7:R8"/>
    <mergeCell ref="R9:R10"/>
    <mergeCell ref="R11:R12"/>
    <mergeCell ref="R13:R14"/>
    <mergeCell ref="R15:R16"/>
    <mergeCell ref="R21:R22"/>
    <mergeCell ref="R23:R24"/>
    <mergeCell ref="S15:S16"/>
    <mergeCell ref="S19:S20"/>
    <mergeCell ref="S21:S22"/>
    <mergeCell ref="R17:R18"/>
    <mergeCell ref="S17:S18"/>
    <mergeCell ref="S23:S24"/>
    <mergeCell ref="A37:A38"/>
    <mergeCell ref="A33:A34"/>
    <mergeCell ref="B33:C34"/>
    <mergeCell ref="L17:L18"/>
    <mergeCell ref="N23:N24"/>
    <mergeCell ref="J19:J20"/>
    <mergeCell ref="K19:K20"/>
    <mergeCell ref="E25:E26"/>
    <mergeCell ref="I15:K18"/>
    <mergeCell ref="A35:A36"/>
    <mergeCell ref="A23:A26"/>
    <mergeCell ref="C23:C24"/>
    <mergeCell ref="D23:D24"/>
    <mergeCell ref="E23:E24"/>
    <mergeCell ref="F23:F24"/>
    <mergeCell ref="G23:G24"/>
    <mergeCell ref="H23:H24"/>
    <mergeCell ref="I23:I24"/>
    <mergeCell ref="D21:D22"/>
    <mergeCell ref="E21:E22"/>
    <mergeCell ref="F21:F22"/>
    <mergeCell ref="G21:G22"/>
    <mergeCell ref="E35:N36"/>
    <mergeCell ref="F25:F26"/>
    <mergeCell ref="A47:A48"/>
    <mergeCell ref="B47:C48"/>
    <mergeCell ref="D47:D48"/>
    <mergeCell ref="E47:N48"/>
    <mergeCell ref="A45:A46"/>
    <mergeCell ref="A43:A44"/>
    <mergeCell ref="A39:A40"/>
    <mergeCell ref="B39:C40"/>
    <mergeCell ref="D39:D40"/>
    <mergeCell ref="E39:N40"/>
    <mergeCell ref="A41:A42"/>
    <mergeCell ref="B41:C42"/>
    <mergeCell ref="D41:D42"/>
    <mergeCell ref="E41:N42"/>
    <mergeCell ref="I19:I20"/>
    <mergeCell ref="O13:O14"/>
    <mergeCell ref="P13:P14"/>
    <mergeCell ref="Q13:Q14"/>
    <mergeCell ref="O15:O16"/>
    <mergeCell ref="P15:P16"/>
    <mergeCell ref="Q15:Q16"/>
    <mergeCell ref="B45:C46"/>
    <mergeCell ref="D45:D46"/>
    <mergeCell ref="E45:N46"/>
    <mergeCell ref="J23:J24"/>
    <mergeCell ref="K23:K24"/>
    <mergeCell ref="C25:C26"/>
    <mergeCell ref="D25:D26"/>
    <mergeCell ref="L25:L26"/>
    <mergeCell ref="M25:M26"/>
    <mergeCell ref="N25:N26"/>
    <mergeCell ref="H25:H26"/>
    <mergeCell ref="I25:I26"/>
    <mergeCell ref="J25:J26"/>
    <mergeCell ref="K25:K26"/>
    <mergeCell ref="B43:C44"/>
    <mergeCell ref="D43:D44"/>
    <mergeCell ref="E43:N44"/>
    <mergeCell ref="U17:U18"/>
    <mergeCell ref="O17:O18"/>
    <mergeCell ref="P17:P18"/>
    <mergeCell ref="Q17:Q18"/>
    <mergeCell ref="O19:O20"/>
    <mergeCell ref="P19:P20"/>
    <mergeCell ref="Q19:Q20"/>
    <mergeCell ref="U19:U20"/>
    <mergeCell ref="T17:T18"/>
    <mergeCell ref="R19:R20"/>
    <mergeCell ref="T19:T20"/>
    <mergeCell ref="B15:B18"/>
    <mergeCell ref="B19:B22"/>
    <mergeCell ref="I11:I12"/>
    <mergeCell ref="B35:C36"/>
    <mergeCell ref="D35:D36"/>
    <mergeCell ref="A19:A22"/>
    <mergeCell ref="C19:C20"/>
    <mergeCell ref="D19:D20"/>
    <mergeCell ref="E19:E20"/>
    <mergeCell ref="F19:F20"/>
    <mergeCell ref="A31:A32"/>
    <mergeCell ref="B31:C32"/>
    <mergeCell ref="D31:D32"/>
    <mergeCell ref="E31:N32"/>
    <mergeCell ref="G25:G26"/>
    <mergeCell ref="B23:B26"/>
    <mergeCell ref="L23:L24"/>
    <mergeCell ref="D33:D34"/>
    <mergeCell ref="E33:N34"/>
    <mergeCell ref="H21:H22"/>
    <mergeCell ref="M23:M24"/>
    <mergeCell ref="D29:D30"/>
    <mergeCell ref="G19:G20"/>
    <mergeCell ref="H19:H20"/>
    <mergeCell ref="B37:C38"/>
    <mergeCell ref="D37:D38"/>
    <mergeCell ref="E37:N38"/>
    <mergeCell ref="U21:U22"/>
    <mergeCell ref="I21:I22"/>
    <mergeCell ref="J21:J22"/>
    <mergeCell ref="K21:K22"/>
    <mergeCell ref="O21:O22"/>
    <mergeCell ref="P21:P22"/>
    <mergeCell ref="Q21:Q22"/>
    <mergeCell ref="T23:T24"/>
    <mergeCell ref="S25:S26"/>
    <mergeCell ref="T25:T26"/>
    <mergeCell ref="U25:U26"/>
    <mergeCell ref="O23:Q26"/>
    <mergeCell ref="T21:T22"/>
    <mergeCell ref="U23:U24"/>
    <mergeCell ref="R25:R26"/>
    <mergeCell ref="C21:C22"/>
    <mergeCell ref="U13:U14"/>
    <mergeCell ref="A11:A14"/>
    <mergeCell ref="B11:B14"/>
    <mergeCell ref="A15:A18"/>
    <mergeCell ref="C15:C16"/>
    <mergeCell ref="D15:D16"/>
    <mergeCell ref="E15:E16"/>
    <mergeCell ref="F15:F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T15:T16"/>
    <mergeCell ref="O11:O12"/>
    <mergeCell ref="P11:P12"/>
    <mergeCell ref="Q11:Q12"/>
    <mergeCell ref="A7:A10"/>
    <mergeCell ref="B7:B10"/>
    <mergeCell ref="C7:E10"/>
    <mergeCell ref="A4:B6"/>
    <mergeCell ref="J11:J12"/>
    <mergeCell ref="K11:K12"/>
    <mergeCell ref="L11:L12"/>
    <mergeCell ref="M11:M12"/>
    <mergeCell ref="U11:U12"/>
    <mergeCell ref="U9:U10"/>
    <mergeCell ref="O5:Q6"/>
    <mergeCell ref="O7:O8"/>
    <mergeCell ref="P7:P8"/>
    <mergeCell ref="Q7:Q8"/>
    <mergeCell ref="O9:O10"/>
    <mergeCell ref="P9:P10"/>
    <mergeCell ref="Q9:Q10"/>
    <mergeCell ref="S7:S8"/>
    <mergeCell ref="T7:T8"/>
    <mergeCell ref="S9:S10"/>
    <mergeCell ref="T9:T10"/>
    <mergeCell ref="S11:S12"/>
    <mergeCell ref="T11:T12"/>
    <mergeCell ref="U7:U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K9:K10"/>
    <mergeCell ref="N13:N14"/>
    <mergeCell ref="L9:L10"/>
    <mergeCell ref="M9:M10"/>
    <mergeCell ref="C13:C14"/>
    <mergeCell ref="D13:D14"/>
    <mergeCell ref="E13:E14"/>
    <mergeCell ref="N9:N10"/>
    <mergeCell ref="F11:H14"/>
    <mergeCell ref="I13:I14"/>
    <mergeCell ref="J13:J14"/>
    <mergeCell ref="K13:K14"/>
    <mergeCell ref="L13:L14"/>
    <mergeCell ref="M13:M14"/>
    <mergeCell ref="A2:U3"/>
    <mergeCell ref="C4:U4"/>
    <mergeCell ref="R5:T5"/>
    <mergeCell ref="R6:T6"/>
    <mergeCell ref="L19:N22"/>
    <mergeCell ref="A28:R28"/>
    <mergeCell ref="A29:A30"/>
    <mergeCell ref="B29:C30"/>
    <mergeCell ref="E29:N30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E92"/>
  <sheetViews>
    <sheetView showGridLines="0" topLeftCell="A4" workbookViewId="0">
      <selection activeCell="B27" sqref="B27:C28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251" t="str">
        <f>'Nasazení do skupin'!B2</f>
        <v>PČNS starší žáci - dvojice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3"/>
      <c r="M2" s="253"/>
      <c r="N2" s="253"/>
      <c r="O2" s="252"/>
      <c r="P2" s="252"/>
      <c r="Q2" s="252"/>
      <c r="R2" s="252"/>
      <c r="S2" s="252"/>
      <c r="T2" s="252"/>
      <c r="U2" s="254"/>
    </row>
    <row r="3" spans="1:29" ht="15.75" thickBot="1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7"/>
    </row>
    <row r="4" spans="1:29" ht="32.25" customHeight="1" thickBot="1">
      <c r="A4" s="267" t="s">
        <v>6</v>
      </c>
      <c r="B4" s="268"/>
      <c r="C4" s="258" t="str">
        <f>'Nasazení do skupin'!B3</f>
        <v>Plzeň 9.3.2019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9">
      <c r="A5" s="269"/>
      <c r="B5" s="270"/>
      <c r="C5" s="252">
        <v>1</v>
      </c>
      <c r="D5" s="252"/>
      <c r="E5" s="254"/>
      <c r="F5" s="251">
        <v>2</v>
      </c>
      <c r="G5" s="252"/>
      <c r="H5" s="254"/>
      <c r="I5" s="251">
        <v>3</v>
      </c>
      <c r="J5" s="252"/>
      <c r="K5" s="254"/>
      <c r="L5" s="251">
        <v>4</v>
      </c>
      <c r="M5" s="252"/>
      <c r="N5" s="254"/>
      <c r="O5" s="251">
        <v>5</v>
      </c>
      <c r="P5" s="252"/>
      <c r="Q5" s="254"/>
      <c r="R5" s="261" t="s">
        <v>1</v>
      </c>
      <c r="S5" s="262"/>
      <c r="T5" s="263"/>
      <c r="U5" s="130" t="s">
        <v>2</v>
      </c>
    </row>
    <row r="6" spans="1:29" ht="15.75" thickBot="1">
      <c r="A6" s="271"/>
      <c r="B6" s="272"/>
      <c r="C6" s="309"/>
      <c r="D6" s="309"/>
      <c r="E6" s="310"/>
      <c r="F6" s="255"/>
      <c r="G6" s="256"/>
      <c r="H6" s="257"/>
      <c r="I6" s="255"/>
      <c r="J6" s="256"/>
      <c r="K6" s="257"/>
      <c r="L6" s="255"/>
      <c r="M6" s="256"/>
      <c r="N6" s="257"/>
      <c r="O6" s="255"/>
      <c r="P6" s="256"/>
      <c r="Q6" s="257"/>
      <c r="R6" s="264" t="s">
        <v>3</v>
      </c>
      <c r="S6" s="265"/>
      <c r="T6" s="266"/>
      <c r="U6" s="131" t="s">
        <v>4</v>
      </c>
    </row>
    <row r="7" spans="1:29" ht="15" customHeight="1">
      <c r="A7" s="273">
        <v>1</v>
      </c>
      <c r="B7" s="276" t="str">
        <f>'Nasazení do skupin'!B10</f>
        <v>MNK SILNICE GROUP Modřice A</v>
      </c>
      <c r="C7" s="311"/>
      <c r="D7" s="312"/>
      <c r="E7" s="313"/>
      <c r="F7" s="283"/>
      <c r="G7" s="285"/>
      <c r="H7" s="280"/>
      <c r="I7" s="283"/>
      <c r="J7" s="285"/>
      <c r="K7" s="280"/>
      <c r="L7" s="123"/>
      <c r="M7" s="123"/>
      <c r="N7" s="123"/>
      <c r="O7" s="283"/>
      <c r="P7" s="285"/>
      <c r="Q7" s="280"/>
      <c r="R7" s="249"/>
      <c r="S7" s="243"/>
      <c r="T7" s="245"/>
      <c r="U7" s="290"/>
      <c r="AB7" s="21"/>
    </row>
    <row r="8" spans="1:29" ht="15.75" customHeight="1" thickBot="1">
      <c r="A8" s="274"/>
      <c r="B8" s="277"/>
      <c r="C8" s="314"/>
      <c r="D8" s="315"/>
      <c r="E8" s="316"/>
      <c r="F8" s="284"/>
      <c r="G8" s="286"/>
      <c r="H8" s="281"/>
      <c r="I8" s="284"/>
      <c r="J8" s="286"/>
      <c r="K8" s="281"/>
      <c r="L8" s="127"/>
      <c r="M8" s="127"/>
      <c r="N8" s="127"/>
      <c r="O8" s="284"/>
      <c r="P8" s="286"/>
      <c r="Q8" s="281"/>
      <c r="R8" s="250"/>
      <c r="S8" s="244"/>
      <c r="T8" s="246"/>
      <c r="U8" s="291"/>
    </row>
    <row r="9" spans="1:29" ht="15" customHeight="1">
      <c r="A9" s="274"/>
      <c r="B9" s="277"/>
      <c r="C9" s="314"/>
      <c r="D9" s="315"/>
      <c r="E9" s="316"/>
      <c r="F9" s="296"/>
      <c r="G9" s="279"/>
      <c r="H9" s="282"/>
      <c r="I9" s="296"/>
      <c r="J9" s="279"/>
      <c r="K9" s="282"/>
      <c r="L9" s="128"/>
      <c r="M9" s="128"/>
      <c r="N9" s="128"/>
      <c r="O9" s="296"/>
      <c r="P9" s="279"/>
      <c r="Q9" s="282"/>
      <c r="R9" s="237"/>
      <c r="S9" s="239"/>
      <c r="T9" s="241"/>
      <c r="U9" s="288"/>
      <c r="AA9" s="21"/>
      <c r="AB9" s="21"/>
      <c r="AC9" s="21"/>
    </row>
    <row r="10" spans="1:29" ht="15.75" customHeight="1" thickBot="1">
      <c r="A10" s="275"/>
      <c r="B10" s="278"/>
      <c r="C10" s="317"/>
      <c r="D10" s="318"/>
      <c r="E10" s="319"/>
      <c r="F10" s="296"/>
      <c r="G10" s="279"/>
      <c r="H10" s="282"/>
      <c r="I10" s="297"/>
      <c r="J10" s="287"/>
      <c r="K10" s="293"/>
      <c r="L10" s="129"/>
      <c r="M10" s="129"/>
      <c r="N10" s="129"/>
      <c r="O10" s="297"/>
      <c r="P10" s="287"/>
      <c r="Q10" s="293"/>
      <c r="R10" s="238"/>
      <c r="S10" s="240"/>
      <c r="T10" s="242"/>
      <c r="U10" s="289"/>
      <c r="AA10" s="21"/>
      <c r="AB10" s="21"/>
      <c r="AC10" s="21"/>
    </row>
    <row r="11" spans="1:29" ht="15" customHeight="1">
      <c r="A11" s="273">
        <v>2</v>
      </c>
      <c r="B11" s="276" t="str">
        <f>'Nasazení do skupin'!B11</f>
        <v>T.J. Sokol Holice A</v>
      </c>
      <c r="C11" s="283"/>
      <c r="D11" s="285"/>
      <c r="E11" s="285"/>
      <c r="F11" s="298" t="s">
        <v>128</v>
      </c>
      <c r="G11" s="299"/>
      <c r="H11" s="300"/>
      <c r="I11" s="285"/>
      <c r="J11" s="285"/>
      <c r="K11" s="280"/>
      <c r="L11" s="123"/>
      <c r="M11" s="123"/>
      <c r="N11" s="123"/>
      <c r="O11" s="283"/>
      <c r="P11" s="285"/>
      <c r="Q11" s="280"/>
      <c r="R11" s="249"/>
      <c r="S11" s="243"/>
      <c r="T11" s="245"/>
      <c r="U11" s="290"/>
    </row>
    <row r="12" spans="1:29" ht="15.75" customHeight="1" thickBot="1">
      <c r="A12" s="274"/>
      <c r="B12" s="277"/>
      <c r="C12" s="284"/>
      <c r="D12" s="286"/>
      <c r="E12" s="286"/>
      <c r="F12" s="301"/>
      <c r="G12" s="302"/>
      <c r="H12" s="303"/>
      <c r="I12" s="286"/>
      <c r="J12" s="286"/>
      <c r="K12" s="281"/>
      <c r="L12" s="127"/>
      <c r="M12" s="127"/>
      <c r="N12" s="127"/>
      <c r="O12" s="284"/>
      <c r="P12" s="286"/>
      <c r="Q12" s="281"/>
      <c r="R12" s="250"/>
      <c r="S12" s="244"/>
      <c r="T12" s="246"/>
      <c r="U12" s="291"/>
    </row>
    <row r="13" spans="1:29" ht="15" customHeight="1">
      <c r="A13" s="274"/>
      <c r="B13" s="277"/>
      <c r="C13" s="296"/>
      <c r="D13" s="279"/>
      <c r="E13" s="279"/>
      <c r="F13" s="301"/>
      <c r="G13" s="302"/>
      <c r="H13" s="303"/>
      <c r="I13" s="279"/>
      <c r="J13" s="279"/>
      <c r="K13" s="282"/>
      <c r="L13" s="128"/>
      <c r="M13" s="128"/>
      <c r="N13" s="128"/>
      <c r="O13" s="296"/>
      <c r="P13" s="279"/>
      <c r="Q13" s="282"/>
      <c r="R13" s="237"/>
      <c r="S13" s="239"/>
      <c r="T13" s="241"/>
      <c r="U13" s="288"/>
    </row>
    <row r="14" spans="1:29" ht="15.75" customHeight="1" thickBot="1">
      <c r="A14" s="275"/>
      <c r="B14" s="278"/>
      <c r="C14" s="297"/>
      <c r="D14" s="287"/>
      <c r="E14" s="287"/>
      <c r="F14" s="304"/>
      <c r="G14" s="305"/>
      <c r="H14" s="306"/>
      <c r="I14" s="279"/>
      <c r="J14" s="279"/>
      <c r="K14" s="282"/>
      <c r="L14" s="128"/>
      <c r="M14" s="128"/>
      <c r="N14" s="128"/>
      <c r="O14" s="297"/>
      <c r="P14" s="287"/>
      <c r="Q14" s="293"/>
      <c r="R14" s="238"/>
      <c r="S14" s="240"/>
      <c r="T14" s="242"/>
      <c r="U14" s="289"/>
    </row>
    <row r="15" spans="1:29" ht="15" customHeight="1">
      <c r="A15" s="273">
        <v>3</v>
      </c>
      <c r="B15" s="276" t="str">
        <f>'Nasazení do skupin'!B12</f>
        <v>SK Liapor WITTE Karlovy Vary A</v>
      </c>
      <c r="C15" s="283"/>
      <c r="D15" s="285"/>
      <c r="E15" s="280"/>
      <c r="F15" s="307"/>
      <c r="G15" s="308"/>
      <c r="H15" s="308"/>
      <c r="I15" s="335"/>
      <c r="J15" s="336"/>
      <c r="K15" s="337"/>
      <c r="L15" s="283"/>
      <c r="M15" s="285"/>
      <c r="N15" s="280"/>
      <c r="O15" s="294"/>
      <c r="P15" s="294"/>
      <c r="Q15" s="320"/>
      <c r="R15" s="249"/>
      <c r="S15" s="243"/>
      <c r="T15" s="245"/>
      <c r="U15" s="290"/>
    </row>
    <row r="16" spans="1:29" ht="15.75" customHeight="1" thickBot="1">
      <c r="A16" s="274"/>
      <c r="B16" s="277"/>
      <c r="C16" s="284"/>
      <c r="D16" s="286"/>
      <c r="E16" s="281"/>
      <c r="F16" s="284"/>
      <c r="G16" s="286"/>
      <c r="H16" s="286"/>
      <c r="I16" s="338"/>
      <c r="J16" s="339"/>
      <c r="K16" s="340"/>
      <c r="L16" s="284"/>
      <c r="M16" s="286"/>
      <c r="N16" s="281"/>
      <c r="O16" s="295"/>
      <c r="P16" s="295"/>
      <c r="Q16" s="321"/>
      <c r="R16" s="250"/>
      <c r="S16" s="244"/>
      <c r="T16" s="246"/>
      <c r="U16" s="291"/>
    </row>
    <row r="17" spans="1:31" ht="15" customHeight="1">
      <c r="A17" s="274"/>
      <c r="B17" s="277"/>
      <c r="C17" s="296"/>
      <c r="D17" s="279"/>
      <c r="E17" s="282"/>
      <c r="F17" s="296"/>
      <c r="G17" s="279"/>
      <c r="H17" s="279"/>
      <c r="I17" s="338"/>
      <c r="J17" s="339"/>
      <c r="K17" s="340"/>
      <c r="L17" s="296"/>
      <c r="M17" s="279"/>
      <c r="N17" s="282"/>
      <c r="O17" s="333"/>
      <c r="P17" s="333"/>
      <c r="Q17" s="322"/>
      <c r="R17" s="237"/>
      <c r="S17" s="239"/>
      <c r="T17" s="241"/>
      <c r="U17" s="288"/>
    </row>
    <row r="18" spans="1:31" ht="15.75" customHeight="1" thickBot="1">
      <c r="A18" s="275"/>
      <c r="B18" s="278"/>
      <c r="C18" s="297"/>
      <c r="D18" s="287"/>
      <c r="E18" s="293"/>
      <c r="F18" s="297"/>
      <c r="G18" s="287"/>
      <c r="H18" s="287"/>
      <c r="I18" s="341"/>
      <c r="J18" s="342"/>
      <c r="K18" s="343"/>
      <c r="L18" s="297"/>
      <c r="M18" s="287"/>
      <c r="N18" s="293"/>
      <c r="O18" s="334"/>
      <c r="P18" s="334"/>
      <c r="Q18" s="323"/>
      <c r="R18" s="238"/>
      <c r="S18" s="240"/>
      <c r="T18" s="242"/>
      <c r="U18" s="289"/>
    </row>
    <row r="19" spans="1:31" ht="15" customHeight="1">
      <c r="A19" s="273">
        <v>4</v>
      </c>
      <c r="B19" s="276" t="str">
        <f>'Nasazení do skupin'!B13</f>
        <v>TJ Dynamo ČEZ České Budějovice B</v>
      </c>
      <c r="C19" s="283"/>
      <c r="D19" s="285"/>
      <c r="E19" s="280"/>
      <c r="F19" s="283"/>
      <c r="G19" s="285"/>
      <c r="H19" s="280"/>
      <c r="I19" s="307"/>
      <c r="J19" s="308"/>
      <c r="K19" s="308"/>
      <c r="L19" s="324">
        <v>2019</v>
      </c>
      <c r="M19" s="325"/>
      <c r="N19" s="326"/>
      <c r="O19" s="283"/>
      <c r="P19" s="285"/>
      <c r="Q19" s="280"/>
      <c r="R19" s="243"/>
      <c r="S19" s="243"/>
      <c r="T19" s="245"/>
      <c r="U19" s="290"/>
    </row>
    <row r="20" spans="1:31" ht="15.75" customHeight="1" thickBot="1">
      <c r="A20" s="274"/>
      <c r="B20" s="277"/>
      <c r="C20" s="284"/>
      <c r="D20" s="286"/>
      <c r="E20" s="281"/>
      <c r="F20" s="284"/>
      <c r="G20" s="286"/>
      <c r="H20" s="281"/>
      <c r="I20" s="284"/>
      <c r="J20" s="286"/>
      <c r="K20" s="286"/>
      <c r="L20" s="327"/>
      <c r="M20" s="328"/>
      <c r="N20" s="329"/>
      <c r="O20" s="284"/>
      <c r="P20" s="286"/>
      <c r="Q20" s="281"/>
      <c r="R20" s="244"/>
      <c r="S20" s="244"/>
      <c r="T20" s="246"/>
      <c r="U20" s="291"/>
    </row>
    <row r="21" spans="1:31" ht="15" customHeight="1">
      <c r="A21" s="274"/>
      <c r="B21" s="277"/>
      <c r="C21" s="296"/>
      <c r="D21" s="279"/>
      <c r="E21" s="282"/>
      <c r="F21" s="296"/>
      <c r="G21" s="279"/>
      <c r="H21" s="282"/>
      <c r="I21" s="296"/>
      <c r="J21" s="279"/>
      <c r="K21" s="279"/>
      <c r="L21" s="327"/>
      <c r="M21" s="328"/>
      <c r="N21" s="329"/>
      <c r="O21" s="296"/>
      <c r="P21" s="279"/>
      <c r="Q21" s="282"/>
      <c r="R21" s="247"/>
      <c r="S21" s="239"/>
      <c r="T21" s="241"/>
      <c r="U21" s="288"/>
    </row>
    <row r="22" spans="1:31" ht="15.75" customHeight="1" thickBot="1">
      <c r="A22" s="275"/>
      <c r="B22" s="278"/>
      <c r="C22" s="297"/>
      <c r="D22" s="287"/>
      <c r="E22" s="293"/>
      <c r="F22" s="297"/>
      <c r="G22" s="287"/>
      <c r="H22" s="293"/>
      <c r="I22" s="297"/>
      <c r="J22" s="287"/>
      <c r="K22" s="287"/>
      <c r="L22" s="330"/>
      <c r="M22" s="331"/>
      <c r="N22" s="332"/>
      <c r="O22" s="297"/>
      <c r="P22" s="287"/>
      <c r="Q22" s="293"/>
      <c r="R22" s="248"/>
      <c r="S22" s="240"/>
      <c r="T22" s="242"/>
      <c r="U22" s="289"/>
    </row>
    <row r="23" spans="1:31" ht="15" customHeight="1">
      <c r="A23" s="273">
        <v>5</v>
      </c>
      <c r="B23" s="276" t="str">
        <f>'Nasazení do skupin'!B14</f>
        <v>Volný los</v>
      </c>
      <c r="C23" s="283"/>
      <c r="D23" s="285"/>
      <c r="E23" s="280"/>
      <c r="F23" s="283"/>
      <c r="G23" s="285"/>
      <c r="H23" s="280"/>
      <c r="I23" s="283"/>
      <c r="J23" s="285"/>
      <c r="K23" s="280"/>
      <c r="L23" s="123"/>
      <c r="M23" s="123"/>
      <c r="N23" s="123"/>
      <c r="O23" s="324"/>
      <c r="P23" s="325"/>
      <c r="Q23" s="326"/>
      <c r="R23" s="243"/>
      <c r="S23" s="243"/>
      <c r="T23" s="245"/>
      <c r="U23" s="290"/>
    </row>
    <row r="24" spans="1:31" ht="15.75" customHeight="1" thickBot="1">
      <c r="A24" s="274"/>
      <c r="B24" s="277"/>
      <c r="C24" s="284"/>
      <c r="D24" s="286"/>
      <c r="E24" s="281"/>
      <c r="F24" s="284"/>
      <c r="G24" s="286"/>
      <c r="H24" s="281"/>
      <c r="I24" s="284"/>
      <c r="J24" s="286"/>
      <c r="K24" s="281"/>
      <c r="L24" s="127"/>
      <c r="M24" s="127"/>
      <c r="N24" s="127"/>
      <c r="O24" s="327"/>
      <c r="P24" s="328"/>
      <c r="Q24" s="329"/>
      <c r="R24" s="244"/>
      <c r="S24" s="244"/>
      <c r="T24" s="246"/>
      <c r="U24" s="291"/>
    </row>
    <row r="25" spans="1:31" ht="15" customHeight="1">
      <c r="A25" s="274"/>
      <c r="B25" s="277"/>
      <c r="C25" s="296"/>
      <c r="D25" s="279"/>
      <c r="E25" s="282"/>
      <c r="F25" s="296"/>
      <c r="G25" s="279"/>
      <c r="H25" s="282"/>
      <c r="I25" s="296"/>
      <c r="J25" s="279"/>
      <c r="K25" s="282"/>
      <c r="L25" s="128"/>
      <c r="M25" s="128"/>
      <c r="N25" s="128"/>
      <c r="O25" s="327"/>
      <c r="P25" s="328"/>
      <c r="Q25" s="329"/>
      <c r="R25" s="247"/>
      <c r="S25" s="239"/>
      <c r="T25" s="241"/>
      <c r="U25" s="288"/>
    </row>
    <row r="26" spans="1:31" ht="15.75" customHeight="1" thickBot="1">
      <c r="A26" s="275"/>
      <c r="B26" s="278"/>
      <c r="C26" s="297"/>
      <c r="D26" s="287"/>
      <c r="E26" s="293"/>
      <c r="F26" s="297"/>
      <c r="G26" s="287"/>
      <c r="H26" s="293"/>
      <c r="I26" s="297"/>
      <c r="J26" s="287"/>
      <c r="K26" s="293"/>
      <c r="L26" s="129"/>
      <c r="M26" s="129"/>
      <c r="N26" s="129"/>
      <c r="O26" s="330"/>
      <c r="P26" s="331"/>
      <c r="Q26" s="332"/>
      <c r="R26" s="248"/>
      <c r="S26" s="240"/>
      <c r="T26" s="242"/>
      <c r="U26" s="289"/>
    </row>
    <row r="27" spans="1:31" ht="15" customHeight="1">
      <c r="A27" s="234"/>
      <c r="B27" s="235"/>
      <c r="C27" s="235"/>
      <c r="D27" s="292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2"/>
      <c r="S27" s="23"/>
      <c r="T27" s="23"/>
      <c r="U27" s="24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5" customHeight="1">
      <c r="A28" s="234"/>
      <c r="B28" s="235"/>
      <c r="C28" s="235"/>
      <c r="D28" s="292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5"/>
      <c r="S28" s="23"/>
      <c r="T28" s="21"/>
      <c r="U28" s="24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13.15" customHeight="1">
      <c r="A29" s="234"/>
      <c r="B29" s="235"/>
      <c r="C29" s="235"/>
      <c r="D29" s="292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2"/>
      <c r="S29" s="23"/>
      <c r="T29" s="23"/>
      <c r="U29" s="24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13.15" customHeight="1">
      <c r="A30" s="234"/>
      <c r="B30" s="235"/>
      <c r="C30" s="235"/>
      <c r="D30" s="292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5"/>
      <c r="S30" s="23"/>
      <c r="T30" s="21"/>
      <c r="U30" s="24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15" customHeight="1">
      <c r="A31" s="234"/>
      <c r="B31" s="235"/>
      <c r="C31" s="235"/>
      <c r="D31" s="292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2"/>
      <c r="S31" s="23"/>
      <c r="T31" s="23"/>
      <c r="U31" s="24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21.75" customHeight="1">
      <c r="A32" s="234"/>
      <c r="B32" s="235"/>
      <c r="C32" s="235"/>
      <c r="D32" s="292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5"/>
      <c r="S32" s="23"/>
      <c r="T32" s="21"/>
      <c r="U32" s="24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57" ht="15" customHeight="1">
      <c r="A33" s="234"/>
      <c r="B33" s="235"/>
      <c r="C33" s="235"/>
      <c r="D33" s="292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2"/>
      <c r="S33" s="23"/>
      <c r="T33" s="23"/>
      <c r="U33" s="24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57" ht="15" customHeight="1">
      <c r="A34" s="234"/>
      <c r="B34" s="235"/>
      <c r="C34" s="235"/>
      <c r="D34" s="292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5"/>
      <c r="S34" s="23"/>
      <c r="T34" s="21"/>
      <c r="U34" s="24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57" ht="15" customHeight="1">
      <c r="A35" s="234"/>
      <c r="B35" s="235"/>
      <c r="C35" s="235"/>
      <c r="D35" s="292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2"/>
      <c r="S35" s="23"/>
      <c r="T35" s="23"/>
      <c r="U35" s="24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57" ht="15" customHeight="1">
      <c r="A36" s="234"/>
      <c r="B36" s="235"/>
      <c r="C36" s="235"/>
      <c r="D36" s="292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5"/>
      <c r="S36" s="23"/>
      <c r="T36" s="21"/>
      <c r="U36" s="24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57" ht="23.25">
      <c r="S37" s="236"/>
      <c r="T37" s="236"/>
      <c r="U37" s="132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</row>
    <row r="39" spans="1:57"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</row>
    <row r="40" spans="1:57"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</row>
    <row r="41" spans="1:57" ht="20.25">
      <c r="W41" s="232"/>
      <c r="X41" s="232"/>
      <c r="Y41" s="232"/>
      <c r="Z41" s="232"/>
      <c r="AA41" s="232"/>
      <c r="AB41" s="232"/>
      <c r="AC41" s="232"/>
      <c r="AD41" s="229"/>
      <c r="AE41" s="229"/>
      <c r="AF41" s="229"/>
      <c r="AG41" s="229"/>
      <c r="AH41" s="229"/>
      <c r="AI41" s="229"/>
      <c r="AJ41" s="1"/>
      <c r="AK41" s="1"/>
      <c r="AL41" s="232"/>
      <c r="AM41" s="232"/>
      <c r="AN41" s="232"/>
      <c r="AO41" s="232"/>
      <c r="AP41" s="232"/>
      <c r="AQ41" s="232"/>
      <c r="AR41" s="5"/>
      <c r="AS41" s="4"/>
      <c r="AT41" s="4"/>
      <c r="AU41" s="4"/>
      <c r="AV41" s="4"/>
      <c r="AW41" s="4"/>
      <c r="AX41" s="232"/>
      <c r="AY41" s="232"/>
      <c r="AZ41" s="232"/>
      <c r="BA41" s="232"/>
      <c r="BB41" s="1"/>
      <c r="BC41" s="1"/>
      <c r="BD41" s="1"/>
      <c r="BE41" s="1"/>
    </row>
    <row r="43" spans="1:57" ht="20.25">
      <c r="W43" s="229"/>
      <c r="X43" s="229"/>
      <c r="Y43" s="229"/>
      <c r="Z43" s="229"/>
      <c r="AA43" s="229"/>
      <c r="AB43" s="229"/>
      <c r="AC43" s="229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1"/>
      <c r="AO43" s="229"/>
      <c r="AP43" s="229"/>
      <c r="AQ43" s="229"/>
      <c r="AR43" s="229"/>
      <c r="AS43" s="229"/>
      <c r="AT43" s="229"/>
      <c r="AU43" s="229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</row>
    <row r="46" spans="1:57" ht="15.75">
      <c r="W46" s="231"/>
      <c r="X46" s="231"/>
      <c r="Y46" s="231"/>
      <c r="Z46" s="231"/>
      <c r="AA46" s="231"/>
      <c r="AB46" s="231"/>
      <c r="AC46" s="2"/>
      <c r="AD46" s="231"/>
      <c r="AE46" s="231"/>
      <c r="AF46" s="2"/>
      <c r="AG46" s="2"/>
      <c r="AH46" s="2"/>
      <c r="AI46" s="231"/>
      <c r="AJ46" s="231"/>
      <c r="AK46" s="231"/>
      <c r="AL46" s="231"/>
      <c r="AM46" s="231"/>
      <c r="AN46" s="231"/>
      <c r="AO46" s="2"/>
      <c r="AP46" s="2"/>
      <c r="AQ46" s="2"/>
      <c r="AR46" s="2"/>
      <c r="AS46" s="2"/>
      <c r="AT46" s="2"/>
      <c r="AU46" s="231"/>
      <c r="AV46" s="231"/>
      <c r="AW46" s="231"/>
      <c r="AX46" s="231"/>
      <c r="AY46" s="231"/>
      <c r="AZ46" s="231"/>
      <c r="BA46" s="2"/>
      <c r="BB46" s="2"/>
      <c r="BC46" s="2"/>
      <c r="BD46" s="2"/>
      <c r="BE46" s="2"/>
    </row>
    <row r="49" spans="23:57" ht="15" customHeight="1"/>
    <row r="53" spans="23:57"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</row>
    <row r="54" spans="23:57"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</row>
    <row r="58" spans="23:57" ht="23.25"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</row>
    <row r="59" spans="23:57" ht="20.25">
      <c r="W59" s="232"/>
      <c r="X59" s="232"/>
      <c r="Y59" s="232"/>
      <c r="Z59" s="232"/>
      <c r="AA59" s="232"/>
      <c r="AB59" s="232"/>
      <c r="AC59" s="232"/>
      <c r="AD59" s="229"/>
      <c r="AE59" s="229"/>
      <c r="AF59" s="229"/>
      <c r="AG59" s="229"/>
      <c r="AH59" s="229"/>
      <c r="AI59" s="229"/>
      <c r="AJ59" s="1"/>
      <c r="AK59" s="1"/>
      <c r="AL59" s="232"/>
      <c r="AM59" s="232"/>
      <c r="AN59" s="232"/>
      <c r="AO59" s="232"/>
      <c r="AP59" s="232"/>
      <c r="AQ59" s="232"/>
      <c r="AR59" s="5"/>
      <c r="AS59" s="4"/>
      <c r="AT59" s="4"/>
      <c r="AU59" s="4"/>
      <c r="AV59" s="4"/>
      <c r="AW59" s="4"/>
      <c r="AX59" s="232"/>
      <c r="AY59" s="232"/>
      <c r="AZ59" s="232"/>
      <c r="BA59" s="232"/>
      <c r="BB59" s="1"/>
      <c r="BC59" s="1"/>
      <c r="BD59" s="1"/>
      <c r="BE59" s="1"/>
    </row>
    <row r="61" spans="23:57" ht="20.25">
      <c r="W61" s="229"/>
      <c r="X61" s="229"/>
      <c r="Y61" s="229"/>
      <c r="Z61" s="229"/>
      <c r="AA61" s="229"/>
      <c r="AB61" s="229"/>
      <c r="AC61" s="229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1"/>
      <c r="AO61" s="229"/>
      <c r="AP61" s="229"/>
      <c r="AQ61" s="229"/>
      <c r="AR61" s="229"/>
      <c r="AS61" s="229"/>
      <c r="AT61" s="229"/>
      <c r="AU61" s="229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</row>
    <row r="64" spans="23:57" ht="15.75">
      <c r="W64" s="231"/>
      <c r="X64" s="231"/>
      <c r="Y64" s="231"/>
      <c r="Z64" s="231"/>
      <c r="AA64" s="231"/>
      <c r="AB64" s="231"/>
      <c r="AC64" s="2"/>
      <c r="AD64" s="231"/>
      <c r="AE64" s="231"/>
      <c r="AF64" s="2"/>
      <c r="AG64" s="2"/>
      <c r="AH64" s="2"/>
      <c r="AI64" s="231"/>
      <c r="AJ64" s="231"/>
      <c r="AK64" s="231"/>
      <c r="AL64" s="231"/>
      <c r="AM64" s="231"/>
      <c r="AN64" s="231"/>
      <c r="AO64" s="2"/>
      <c r="AP64" s="2"/>
      <c r="AQ64" s="2"/>
      <c r="AR64" s="2"/>
      <c r="AS64" s="2"/>
      <c r="AT64" s="2"/>
      <c r="AU64" s="231"/>
      <c r="AV64" s="231"/>
      <c r="AW64" s="231"/>
      <c r="AX64" s="231"/>
      <c r="AY64" s="231"/>
      <c r="AZ64" s="231"/>
      <c r="BA64" s="2"/>
      <c r="BB64" s="2"/>
      <c r="BC64" s="2"/>
      <c r="BD64" s="2"/>
      <c r="BE64" s="2"/>
    </row>
    <row r="67" spans="23:57" ht="15" customHeight="1"/>
    <row r="71" spans="23:57"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2"/>
    </row>
    <row r="72" spans="23:57"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32"/>
    </row>
    <row r="76" spans="23:57" ht="23.25"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</row>
    <row r="78" spans="23:57" ht="23.25"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</row>
    <row r="79" spans="23:57" ht="20.25">
      <c r="W79" s="232"/>
      <c r="X79" s="232"/>
      <c r="Y79" s="232"/>
      <c r="Z79" s="232"/>
      <c r="AA79" s="232"/>
      <c r="AB79" s="232"/>
      <c r="AC79" s="232"/>
      <c r="AD79" s="229"/>
      <c r="AE79" s="229"/>
      <c r="AF79" s="229"/>
      <c r="AG79" s="229"/>
      <c r="AH79" s="229"/>
      <c r="AI79" s="229"/>
      <c r="AJ79" s="1"/>
      <c r="AK79" s="1"/>
      <c r="AL79" s="232"/>
      <c r="AM79" s="232"/>
      <c r="AN79" s="232"/>
      <c r="AO79" s="232"/>
      <c r="AP79" s="232"/>
      <c r="AQ79" s="232"/>
      <c r="AR79" s="5"/>
      <c r="AS79" s="4"/>
      <c r="AT79" s="4"/>
      <c r="AU79" s="4"/>
      <c r="AV79" s="4"/>
      <c r="AW79" s="4"/>
      <c r="AX79" s="232"/>
      <c r="AY79" s="232"/>
      <c r="AZ79" s="232"/>
      <c r="BA79" s="232"/>
      <c r="BB79" s="1"/>
      <c r="BC79" s="1"/>
      <c r="BD79" s="1"/>
      <c r="BE79" s="1"/>
    </row>
    <row r="81" spans="23:57" ht="20.25">
      <c r="W81" s="229"/>
      <c r="X81" s="229"/>
      <c r="Y81" s="229"/>
      <c r="Z81" s="229"/>
      <c r="AA81" s="229"/>
      <c r="AB81" s="229"/>
      <c r="AC81" s="229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1"/>
      <c r="AO81" s="229"/>
      <c r="AP81" s="229"/>
      <c r="AQ81" s="229"/>
      <c r="AR81" s="229"/>
      <c r="AS81" s="229"/>
      <c r="AT81" s="229"/>
      <c r="AU81" s="229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</row>
    <row r="84" spans="23:57" ht="15.75">
      <c r="W84" s="231"/>
      <c r="X84" s="231"/>
      <c r="Y84" s="231"/>
      <c r="Z84" s="231"/>
      <c r="AA84" s="231"/>
      <c r="AB84" s="231"/>
      <c r="AC84" s="2"/>
      <c r="AD84" s="231"/>
      <c r="AE84" s="231"/>
      <c r="AF84" s="2"/>
      <c r="AG84" s="2"/>
      <c r="AH84" s="2"/>
      <c r="AI84" s="231"/>
      <c r="AJ84" s="231"/>
      <c r="AK84" s="231"/>
      <c r="AL84" s="231"/>
      <c r="AM84" s="231"/>
      <c r="AN84" s="231"/>
      <c r="AO84" s="2"/>
      <c r="AP84" s="2"/>
      <c r="AQ84" s="2"/>
      <c r="AR84" s="2"/>
      <c r="AS84" s="2"/>
      <c r="AT84" s="2"/>
      <c r="AU84" s="231"/>
      <c r="AV84" s="231"/>
      <c r="AW84" s="231"/>
      <c r="AX84" s="231"/>
      <c r="AY84" s="231"/>
      <c r="AZ84" s="231"/>
      <c r="BA84" s="2"/>
      <c r="BB84" s="2"/>
      <c r="BC84" s="2"/>
      <c r="BD84" s="2"/>
      <c r="BE84" s="2"/>
    </row>
    <row r="91" spans="23:57"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</row>
    <row r="92" spans="23:57"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</row>
  </sheetData>
  <mergeCells count="232"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  <mergeCell ref="W46:AB46"/>
    <mergeCell ref="AD46:AE46"/>
    <mergeCell ref="AI46:AN46"/>
    <mergeCell ref="AU46:AZ46"/>
    <mergeCell ref="W53:BE54"/>
    <mergeCell ref="W84:AB84"/>
    <mergeCell ref="AD84:AE84"/>
    <mergeCell ref="AI84:AN84"/>
    <mergeCell ref="AU84:AZ84"/>
    <mergeCell ref="W76:BE76"/>
    <mergeCell ref="W61:AC61"/>
    <mergeCell ref="AD61:AM61"/>
    <mergeCell ref="W64:AB64"/>
    <mergeCell ref="AD64:AE64"/>
    <mergeCell ref="AI64:AN64"/>
    <mergeCell ref="AU64:AZ64"/>
    <mergeCell ref="W71:BE72"/>
    <mergeCell ref="AO61:AU61"/>
    <mergeCell ref="AV61:BE61"/>
    <mergeCell ref="W37:BE37"/>
    <mergeCell ref="W39:BE40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A35:A36"/>
    <mergeCell ref="B35:C36"/>
    <mergeCell ref="D35:D36"/>
    <mergeCell ref="A29:A30"/>
    <mergeCell ref="B29:C30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A4:B6"/>
    <mergeCell ref="A7:A10"/>
    <mergeCell ref="C7:E10"/>
    <mergeCell ref="B7:B10"/>
    <mergeCell ref="O7:O8"/>
    <mergeCell ref="P7:P8"/>
    <mergeCell ref="Q7:Q8"/>
    <mergeCell ref="R7:R8"/>
    <mergeCell ref="B19:B22"/>
    <mergeCell ref="C19:C20"/>
    <mergeCell ref="D19:D20"/>
    <mergeCell ref="E19:E20"/>
    <mergeCell ref="F19:F20"/>
    <mergeCell ref="A31:A32"/>
    <mergeCell ref="B31:C32"/>
    <mergeCell ref="D31:D32"/>
    <mergeCell ref="A33:A34"/>
    <mergeCell ref="B33:C34"/>
    <mergeCell ref="D33:D34"/>
    <mergeCell ref="A23:A26"/>
    <mergeCell ref="B23:B26"/>
    <mergeCell ref="C23:C24"/>
    <mergeCell ref="D23:D24"/>
    <mergeCell ref="E23:E24"/>
    <mergeCell ref="F23:F24"/>
    <mergeCell ref="C25:C26"/>
    <mergeCell ref="E25:E26"/>
    <mergeCell ref="F25:F26"/>
    <mergeCell ref="E27:Q28"/>
    <mergeCell ref="E29:Q30"/>
    <mergeCell ref="E31:Q32"/>
    <mergeCell ref="E33:Q34"/>
    <mergeCell ref="A27:A28"/>
    <mergeCell ref="B27:C28"/>
    <mergeCell ref="D27:D28"/>
    <mergeCell ref="W58:BE58"/>
    <mergeCell ref="W59:AC59"/>
    <mergeCell ref="AD59:AI59"/>
    <mergeCell ref="AL59:AQ59"/>
    <mergeCell ref="AX59:BA59"/>
    <mergeCell ref="Q21:Q22"/>
    <mergeCell ref="I21:I22"/>
    <mergeCell ref="J21:J22"/>
    <mergeCell ref="K21:K22"/>
    <mergeCell ref="O21:O22"/>
    <mergeCell ref="P21:P22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U23:U24"/>
    <mergeCell ref="J25:J26"/>
    <mergeCell ref="K25:K26"/>
    <mergeCell ref="R25:R26"/>
    <mergeCell ref="S25:S26"/>
    <mergeCell ref="T25:T26"/>
    <mergeCell ref="D25:D26"/>
    <mergeCell ref="G23:G24"/>
    <mergeCell ref="H23:H24"/>
    <mergeCell ref="I23:I24"/>
    <mergeCell ref="G25:G26"/>
    <mergeCell ref="H25:H26"/>
    <mergeCell ref="I25:I26"/>
    <mergeCell ref="U25:U26"/>
    <mergeCell ref="C21:C22"/>
    <mergeCell ref="Q17:Q18"/>
    <mergeCell ref="R19:R20"/>
    <mergeCell ref="F15:F16"/>
    <mergeCell ref="D29:D30"/>
    <mergeCell ref="J23:J24"/>
    <mergeCell ref="K23:K24"/>
    <mergeCell ref="O23:Q26"/>
    <mergeCell ref="R23:R24"/>
    <mergeCell ref="G19:G20"/>
    <mergeCell ref="H19:H20"/>
    <mergeCell ref="O19:O20"/>
    <mergeCell ref="P19:P20"/>
    <mergeCell ref="C15:C16"/>
    <mergeCell ref="D15:D16"/>
    <mergeCell ref="P17:P18"/>
    <mergeCell ref="H21:H22"/>
    <mergeCell ref="O15:O16"/>
    <mergeCell ref="P15:P16"/>
    <mergeCell ref="E35:Q36"/>
    <mergeCell ref="S37:T37"/>
    <mergeCell ref="Q13:Q14"/>
    <mergeCell ref="R13:R14"/>
    <mergeCell ref="Q11:Q12"/>
    <mergeCell ref="R11:R12"/>
    <mergeCell ref="E13:E14"/>
    <mergeCell ref="I13:I14"/>
    <mergeCell ref="J13:J14"/>
    <mergeCell ref="K13:K14"/>
    <mergeCell ref="K11:K12"/>
    <mergeCell ref="O13:O14"/>
    <mergeCell ref="P13:P14"/>
    <mergeCell ref="N15:N16"/>
    <mergeCell ref="N17:N18"/>
    <mergeCell ref="Q15:Q16"/>
    <mergeCell ref="R15:R16"/>
    <mergeCell ref="R17:R18"/>
    <mergeCell ref="S23:S24"/>
    <mergeCell ref="T23:T24"/>
    <mergeCell ref="R21:R22"/>
    <mergeCell ref="E15:E16"/>
    <mergeCell ref="G15:G16"/>
    <mergeCell ref="O17:O18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R9:R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</mergeCells>
  <pageMargins left="0.59055118110236227" right="0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V96"/>
  <sheetViews>
    <sheetView showGridLines="0" workbookViewId="0">
      <selection activeCell="Z23" sqref="Z23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344" t="str">
        <f>'Nasazení do skupin'!B2</f>
        <v>PČNS starší žáci - dvojice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345"/>
    </row>
    <row r="3" spans="1:21" ht="15" customHeight="1" thickBot="1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7"/>
    </row>
    <row r="4" spans="1:21" ht="32.25" customHeight="1" thickBot="1">
      <c r="A4" s="383" t="s">
        <v>6</v>
      </c>
      <c r="B4" s="384"/>
      <c r="C4" s="258" t="str">
        <f>'Nasazení do skupin'!B3</f>
        <v>Plzeň 9.3.2019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1" ht="14.45" customHeight="1">
      <c r="A5" s="269"/>
      <c r="B5" s="270"/>
      <c r="C5" s="253">
        <v>1</v>
      </c>
      <c r="D5" s="253"/>
      <c r="E5" s="345"/>
      <c r="F5" s="344">
        <v>2</v>
      </c>
      <c r="G5" s="253"/>
      <c r="H5" s="345"/>
      <c r="I5" s="344">
        <v>3</v>
      </c>
      <c r="J5" s="253"/>
      <c r="K5" s="345"/>
      <c r="L5" s="344">
        <v>4</v>
      </c>
      <c r="M5" s="253"/>
      <c r="N5" s="345"/>
      <c r="O5" s="344">
        <v>5</v>
      </c>
      <c r="P5" s="253"/>
      <c r="Q5" s="345"/>
      <c r="R5" s="346" t="s">
        <v>1</v>
      </c>
      <c r="S5" s="347"/>
      <c r="T5" s="348"/>
      <c r="U5" s="182" t="s">
        <v>2</v>
      </c>
    </row>
    <row r="6" spans="1:21" ht="15" customHeight="1" thickBot="1">
      <c r="A6" s="271"/>
      <c r="B6" s="272"/>
      <c r="C6" s="309"/>
      <c r="D6" s="309"/>
      <c r="E6" s="310"/>
      <c r="F6" s="255"/>
      <c r="G6" s="256"/>
      <c r="H6" s="257"/>
      <c r="I6" s="255"/>
      <c r="J6" s="256"/>
      <c r="K6" s="257"/>
      <c r="L6" s="255"/>
      <c r="M6" s="256"/>
      <c r="N6" s="257"/>
      <c r="O6" s="255"/>
      <c r="P6" s="256"/>
      <c r="Q6" s="257"/>
      <c r="R6" s="264" t="s">
        <v>3</v>
      </c>
      <c r="S6" s="265"/>
      <c r="T6" s="266"/>
      <c r="U6" s="175" t="s">
        <v>4</v>
      </c>
    </row>
    <row r="7" spans="1:21" ht="15" customHeight="1">
      <c r="A7" s="378">
        <v>1</v>
      </c>
      <c r="B7" s="379" t="str">
        <f>'Nasazení do skupin'!B10</f>
        <v>MNK SILNICE GROUP Modřice A</v>
      </c>
      <c r="C7" s="380"/>
      <c r="D7" s="381"/>
      <c r="E7" s="382"/>
      <c r="F7" s="363">
        <f>E11</f>
        <v>2</v>
      </c>
      <c r="G7" s="365" t="s">
        <v>5</v>
      </c>
      <c r="H7" s="367">
        <f>C11</f>
        <v>0</v>
      </c>
      <c r="I7" s="363">
        <f>O33</f>
        <v>2</v>
      </c>
      <c r="J7" s="365" t="s">
        <v>5</v>
      </c>
      <c r="K7" s="367">
        <f>Q33</f>
        <v>0</v>
      </c>
      <c r="L7" s="363">
        <f>O37</f>
        <v>2</v>
      </c>
      <c r="M7" s="365" t="s">
        <v>5</v>
      </c>
      <c r="N7" s="367">
        <f>Q37</f>
        <v>0</v>
      </c>
      <c r="O7" s="363">
        <f>O43</f>
        <v>0</v>
      </c>
      <c r="P7" s="365" t="s">
        <v>5</v>
      </c>
      <c r="Q7" s="367">
        <f>Q43</f>
        <v>0</v>
      </c>
      <c r="R7" s="405">
        <f>F7+I7+L7+O7</f>
        <v>6</v>
      </c>
      <c r="S7" s="389" t="s">
        <v>5</v>
      </c>
      <c r="T7" s="391">
        <f>H7+K7+N7+Q7</f>
        <v>0</v>
      </c>
      <c r="U7" s="385">
        <v>6</v>
      </c>
    </row>
    <row r="8" spans="1:21" ht="15.75" customHeight="1" thickBot="1">
      <c r="A8" s="274"/>
      <c r="B8" s="277"/>
      <c r="C8" s="314"/>
      <c r="D8" s="315"/>
      <c r="E8" s="316"/>
      <c r="F8" s="364"/>
      <c r="G8" s="366"/>
      <c r="H8" s="368"/>
      <c r="I8" s="364"/>
      <c r="J8" s="366"/>
      <c r="K8" s="368"/>
      <c r="L8" s="364"/>
      <c r="M8" s="366"/>
      <c r="N8" s="368"/>
      <c r="O8" s="364"/>
      <c r="P8" s="366"/>
      <c r="Q8" s="368"/>
      <c r="R8" s="406"/>
      <c r="S8" s="390"/>
      <c r="T8" s="392"/>
      <c r="U8" s="386"/>
    </row>
    <row r="9" spans="1:21" ht="15" customHeight="1">
      <c r="A9" s="274"/>
      <c r="B9" s="277"/>
      <c r="C9" s="314"/>
      <c r="D9" s="315"/>
      <c r="E9" s="316"/>
      <c r="F9" s="369">
        <f>E13</f>
        <v>20</v>
      </c>
      <c r="G9" s="370" t="s">
        <v>5</v>
      </c>
      <c r="H9" s="371">
        <f>C13</f>
        <v>12</v>
      </c>
      <c r="I9" s="369">
        <f>O34</f>
        <v>20</v>
      </c>
      <c r="J9" s="370" t="s">
        <v>5</v>
      </c>
      <c r="K9" s="371">
        <f>Q34</f>
        <v>10</v>
      </c>
      <c r="L9" s="369">
        <f>O38</f>
        <v>20</v>
      </c>
      <c r="M9" s="370" t="s">
        <v>5</v>
      </c>
      <c r="N9" s="371">
        <f>Q38</f>
        <v>8</v>
      </c>
      <c r="O9" s="369">
        <f>O44</f>
        <v>0</v>
      </c>
      <c r="P9" s="370" t="s">
        <v>5</v>
      </c>
      <c r="Q9" s="371">
        <f>Q44</f>
        <v>0</v>
      </c>
      <c r="R9" s="403">
        <f>F9+I9+L9+O9</f>
        <v>60</v>
      </c>
      <c r="S9" s="393" t="s">
        <v>5</v>
      </c>
      <c r="T9" s="395">
        <f>H9+K9+N9+Q9</f>
        <v>30</v>
      </c>
      <c r="U9" s="387">
        <v>1</v>
      </c>
    </row>
    <row r="10" spans="1:21" ht="15.75" customHeight="1" thickBot="1">
      <c r="A10" s="275"/>
      <c r="B10" s="278"/>
      <c r="C10" s="317"/>
      <c r="D10" s="318"/>
      <c r="E10" s="319"/>
      <c r="F10" s="369"/>
      <c r="G10" s="370"/>
      <c r="H10" s="371"/>
      <c r="I10" s="372"/>
      <c r="J10" s="373"/>
      <c r="K10" s="374"/>
      <c r="L10" s="372"/>
      <c r="M10" s="373"/>
      <c r="N10" s="374"/>
      <c r="O10" s="372"/>
      <c r="P10" s="373"/>
      <c r="Q10" s="374"/>
      <c r="R10" s="404"/>
      <c r="S10" s="394"/>
      <c r="T10" s="396"/>
      <c r="U10" s="388"/>
    </row>
    <row r="11" spans="1:21" ht="15" customHeight="1">
      <c r="A11" s="378">
        <v>2</v>
      </c>
      <c r="B11" s="379" t="str">
        <f>'Nasazení do skupin'!B11</f>
        <v>T.J. Sokol Holice A</v>
      </c>
      <c r="C11" s="363">
        <f>O47</f>
        <v>0</v>
      </c>
      <c r="D11" s="365" t="s">
        <v>5</v>
      </c>
      <c r="E11" s="365">
        <f>Q47</f>
        <v>2</v>
      </c>
      <c r="F11" s="375" t="s">
        <v>128</v>
      </c>
      <c r="G11" s="376"/>
      <c r="H11" s="377"/>
      <c r="I11" s="365">
        <f>O29</f>
        <v>0</v>
      </c>
      <c r="J11" s="365" t="s">
        <v>5</v>
      </c>
      <c r="K11" s="367">
        <f>Q29</f>
        <v>2</v>
      </c>
      <c r="L11" s="363">
        <f>O41</f>
        <v>2</v>
      </c>
      <c r="M11" s="365" t="s">
        <v>5</v>
      </c>
      <c r="N11" s="367">
        <f>Q41</f>
        <v>1</v>
      </c>
      <c r="O11" s="363">
        <f>O35</f>
        <v>0</v>
      </c>
      <c r="P11" s="365" t="s">
        <v>5</v>
      </c>
      <c r="Q11" s="367">
        <f>Q35</f>
        <v>0</v>
      </c>
      <c r="R11" s="405">
        <f>C11+I11+L11+O11</f>
        <v>2</v>
      </c>
      <c r="S11" s="389" t="s">
        <v>5</v>
      </c>
      <c r="T11" s="391">
        <f>E11+K11+N11+Q11</f>
        <v>5</v>
      </c>
      <c r="U11" s="385">
        <v>2</v>
      </c>
    </row>
    <row r="12" spans="1:21" ht="15.75" customHeight="1" thickBot="1">
      <c r="A12" s="274"/>
      <c r="B12" s="277"/>
      <c r="C12" s="364"/>
      <c r="D12" s="366"/>
      <c r="E12" s="366"/>
      <c r="F12" s="301"/>
      <c r="G12" s="302"/>
      <c r="H12" s="303"/>
      <c r="I12" s="366"/>
      <c r="J12" s="366"/>
      <c r="K12" s="368"/>
      <c r="L12" s="364"/>
      <c r="M12" s="366"/>
      <c r="N12" s="368"/>
      <c r="O12" s="364"/>
      <c r="P12" s="366"/>
      <c r="Q12" s="368"/>
      <c r="R12" s="406"/>
      <c r="S12" s="390"/>
      <c r="T12" s="392"/>
      <c r="U12" s="386"/>
    </row>
    <row r="13" spans="1:21" ht="15" customHeight="1">
      <c r="A13" s="274"/>
      <c r="B13" s="277"/>
      <c r="C13" s="369">
        <f>O48</f>
        <v>12</v>
      </c>
      <c r="D13" s="370" t="s">
        <v>5</v>
      </c>
      <c r="E13" s="370">
        <f>Q48</f>
        <v>20</v>
      </c>
      <c r="F13" s="301"/>
      <c r="G13" s="302"/>
      <c r="H13" s="303"/>
      <c r="I13" s="370">
        <f>O30</f>
        <v>4</v>
      </c>
      <c r="J13" s="370" t="s">
        <v>5</v>
      </c>
      <c r="K13" s="371">
        <f>Q30</f>
        <v>20</v>
      </c>
      <c r="L13" s="369">
        <f>O42</f>
        <v>27</v>
      </c>
      <c r="M13" s="370" t="s">
        <v>5</v>
      </c>
      <c r="N13" s="371">
        <f>Q42</f>
        <v>25</v>
      </c>
      <c r="O13" s="369">
        <f>O36</f>
        <v>0</v>
      </c>
      <c r="P13" s="370" t="s">
        <v>5</v>
      </c>
      <c r="Q13" s="371">
        <f>Q36</f>
        <v>0</v>
      </c>
      <c r="R13" s="403">
        <f>C13+I13+L13+O13</f>
        <v>43</v>
      </c>
      <c r="S13" s="393" t="s">
        <v>5</v>
      </c>
      <c r="T13" s="395">
        <f>E13+K13+N13+Q13</f>
        <v>65</v>
      </c>
      <c r="U13" s="387">
        <v>3</v>
      </c>
    </row>
    <row r="14" spans="1:21" ht="15.75" customHeight="1" thickBot="1">
      <c r="A14" s="275"/>
      <c r="B14" s="278"/>
      <c r="C14" s="372"/>
      <c r="D14" s="373"/>
      <c r="E14" s="373"/>
      <c r="F14" s="304"/>
      <c r="G14" s="305"/>
      <c r="H14" s="306"/>
      <c r="I14" s="370"/>
      <c r="J14" s="370"/>
      <c r="K14" s="371"/>
      <c r="L14" s="372"/>
      <c r="M14" s="373"/>
      <c r="N14" s="374"/>
      <c r="O14" s="372"/>
      <c r="P14" s="373"/>
      <c r="Q14" s="374"/>
      <c r="R14" s="404"/>
      <c r="S14" s="394"/>
      <c r="T14" s="396"/>
      <c r="U14" s="388"/>
    </row>
    <row r="15" spans="1:21" ht="15" customHeight="1">
      <c r="A15" s="378">
        <v>3</v>
      </c>
      <c r="B15" s="379" t="str">
        <f>'Nasazení do skupin'!B12</f>
        <v>SK Liapor WITTE Karlovy Vary A</v>
      </c>
      <c r="C15" s="363">
        <f>K7</f>
        <v>0</v>
      </c>
      <c r="D15" s="365" t="s">
        <v>5</v>
      </c>
      <c r="E15" s="367">
        <f>I7</f>
        <v>2</v>
      </c>
      <c r="F15" s="397">
        <f>K11</f>
        <v>2</v>
      </c>
      <c r="G15" s="398" t="s">
        <v>5</v>
      </c>
      <c r="H15" s="398">
        <f>I11</f>
        <v>0</v>
      </c>
      <c r="I15" s="407"/>
      <c r="J15" s="408"/>
      <c r="K15" s="409"/>
      <c r="L15" s="399">
        <f>K19</f>
        <v>2</v>
      </c>
      <c r="M15" s="399" t="s">
        <v>5</v>
      </c>
      <c r="N15" s="401">
        <f>I19</f>
        <v>0</v>
      </c>
      <c r="O15" s="399">
        <f>O39</f>
        <v>0</v>
      </c>
      <c r="P15" s="399" t="s">
        <v>5</v>
      </c>
      <c r="Q15" s="401">
        <f>Q39</f>
        <v>0</v>
      </c>
      <c r="R15" s="405">
        <f>C15+F15+L15+O15</f>
        <v>4</v>
      </c>
      <c r="S15" s="389" t="s">
        <v>5</v>
      </c>
      <c r="T15" s="391">
        <f>H15+E15+N15+Q15</f>
        <v>2</v>
      </c>
      <c r="U15" s="385">
        <v>4</v>
      </c>
    </row>
    <row r="16" spans="1:21" ht="15.75" customHeight="1" thickBot="1">
      <c r="A16" s="274"/>
      <c r="B16" s="277"/>
      <c r="C16" s="364"/>
      <c r="D16" s="366"/>
      <c r="E16" s="368"/>
      <c r="F16" s="364"/>
      <c r="G16" s="366"/>
      <c r="H16" s="366"/>
      <c r="I16" s="338"/>
      <c r="J16" s="339"/>
      <c r="K16" s="340"/>
      <c r="L16" s="400"/>
      <c r="M16" s="400"/>
      <c r="N16" s="402"/>
      <c r="O16" s="400"/>
      <c r="P16" s="400"/>
      <c r="Q16" s="402"/>
      <c r="R16" s="406"/>
      <c r="S16" s="390"/>
      <c r="T16" s="392"/>
      <c r="U16" s="386"/>
    </row>
    <row r="17" spans="1:22" ht="15" customHeight="1">
      <c r="A17" s="274"/>
      <c r="B17" s="277"/>
      <c r="C17" s="369">
        <f>K9</f>
        <v>10</v>
      </c>
      <c r="D17" s="370" t="s">
        <v>5</v>
      </c>
      <c r="E17" s="371">
        <f>I9</f>
        <v>20</v>
      </c>
      <c r="F17" s="369">
        <f>K13</f>
        <v>20</v>
      </c>
      <c r="G17" s="370" t="s">
        <v>5</v>
      </c>
      <c r="H17" s="370">
        <f>I13</f>
        <v>4</v>
      </c>
      <c r="I17" s="338"/>
      <c r="J17" s="339"/>
      <c r="K17" s="340"/>
      <c r="L17" s="359">
        <f>K21</f>
        <v>20</v>
      </c>
      <c r="M17" s="359" t="s">
        <v>5</v>
      </c>
      <c r="N17" s="361">
        <f>I21</f>
        <v>3</v>
      </c>
      <c r="O17" s="359">
        <f>O40</f>
        <v>0</v>
      </c>
      <c r="P17" s="359" t="s">
        <v>5</v>
      </c>
      <c r="Q17" s="361">
        <f>Q40</f>
        <v>0</v>
      </c>
      <c r="R17" s="403">
        <f>F17+C17+L17+O17</f>
        <v>50</v>
      </c>
      <c r="S17" s="393" t="s">
        <v>5</v>
      </c>
      <c r="T17" s="395">
        <f>H17+E17+N17+Q17</f>
        <v>27</v>
      </c>
      <c r="U17" s="387">
        <v>2</v>
      </c>
    </row>
    <row r="18" spans="1:22" ht="15.75" customHeight="1" thickBot="1">
      <c r="A18" s="275"/>
      <c r="B18" s="278"/>
      <c r="C18" s="372"/>
      <c r="D18" s="373"/>
      <c r="E18" s="374"/>
      <c r="F18" s="372"/>
      <c r="G18" s="373"/>
      <c r="H18" s="373"/>
      <c r="I18" s="341"/>
      <c r="J18" s="342"/>
      <c r="K18" s="343"/>
      <c r="L18" s="360"/>
      <c r="M18" s="360"/>
      <c r="N18" s="362"/>
      <c r="O18" s="360"/>
      <c r="P18" s="360"/>
      <c r="Q18" s="362"/>
      <c r="R18" s="404"/>
      <c r="S18" s="394"/>
      <c r="T18" s="396"/>
      <c r="U18" s="388"/>
    </row>
    <row r="19" spans="1:22" ht="15" customHeight="1">
      <c r="A19" s="378">
        <v>4</v>
      </c>
      <c r="B19" s="379" t="str">
        <f>'Nasazení do skupin'!B13</f>
        <v>TJ Dynamo ČEZ České Budějovice B</v>
      </c>
      <c r="C19" s="363">
        <f>N7</f>
        <v>0</v>
      </c>
      <c r="D19" s="365" t="s">
        <v>5</v>
      </c>
      <c r="E19" s="367">
        <f>L7</f>
        <v>2</v>
      </c>
      <c r="F19" s="363">
        <f>N11</f>
        <v>1</v>
      </c>
      <c r="G19" s="365" t="s">
        <v>5</v>
      </c>
      <c r="H19" s="367">
        <f>L11</f>
        <v>2</v>
      </c>
      <c r="I19" s="397">
        <f>O45</f>
        <v>0</v>
      </c>
      <c r="J19" s="398" t="s">
        <v>5</v>
      </c>
      <c r="K19" s="398">
        <f>Q45</f>
        <v>2</v>
      </c>
      <c r="L19" s="349">
        <v>2019</v>
      </c>
      <c r="M19" s="350"/>
      <c r="N19" s="351"/>
      <c r="O19" s="399">
        <f>O31</f>
        <v>0</v>
      </c>
      <c r="P19" s="399" t="s">
        <v>5</v>
      </c>
      <c r="Q19" s="401">
        <f>Q31</f>
        <v>0</v>
      </c>
      <c r="R19" s="405">
        <f>F19+I19+C19+O19</f>
        <v>1</v>
      </c>
      <c r="S19" s="389" t="s">
        <v>5</v>
      </c>
      <c r="T19" s="391">
        <f>H19+K19+E19+Q19</f>
        <v>6</v>
      </c>
      <c r="U19" s="385">
        <v>0</v>
      </c>
    </row>
    <row r="20" spans="1:22" ht="15.75" customHeight="1" thickBot="1">
      <c r="A20" s="274"/>
      <c r="B20" s="277"/>
      <c r="C20" s="364"/>
      <c r="D20" s="366"/>
      <c r="E20" s="368"/>
      <c r="F20" s="364"/>
      <c r="G20" s="366"/>
      <c r="H20" s="368"/>
      <c r="I20" s="364"/>
      <c r="J20" s="366"/>
      <c r="K20" s="366"/>
      <c r="L20" s="327"/>
      <c r="M20" s="328"/>
      <c r="N20" s="329"/>
      <c r="O20" s="400"/>
      <c r="P20" s="400"/>
      <c r="Q20" s="402"/>
      <c r="R20" s="406"/>
      <c r="S20" s="390"/>
      <c r="T20" s="392"/>
      <c r="U20" s="386"/>
    </row>
    <row r="21" spans="1:22" ht="15" customHeight="1">
      <c r="A21" s="274"/>
      <c r="B21" s="277"/>
      <c r="C21" s="369">
        <f>N9</f>
        <v>8</v>
      </c>
      <c r="D21" s="370" t="s">
        <v>5</v>
      </c>
      <c r="E21" s="371">
        <f>L9</f>
        <v>20</v>
      </c>
      <c r="F21" s="369">
        <f>N13</f>
        <v>25</v>
      </c>
      <c r="G21" s="370" t="s">
        <v>5</v>
      </c>
      <c r="H21" s="371">
        <f>L13</f>
        <v>27</v>
      </c>
      <c r="I21" s="369">
        <f>O46</f>
        <v>3</v>
      </c>
      <c r="J21" s="370" t="s">
        <v>5</v>
      </c>
      <c r="K21" s="370">
        <f>Q46</f>
        <v>20</v>
      </c>
      <c r="L21" s="327"/>
      <c r="M21" s="328"/>
      <c r="N21" s="329"/>
      <c r="O21" s="359">
        <f>O32</f>
        <v>0</v>
      </c>
      <c r="P21" s="359" t="s">
        <v>5</v>
      </c>
      <c r="Q21" s="361">
        <f>Q32</f>
        <v>0</v>
      </c>
      <c r="R21" s="403">
        <f>F21+I21+C21+O21</f>
        <v>36</v>
      </c>
      <c r="S21" s="393" t="s">
        <v>5</v>
      </c>
      <c r="T21" s="395">
        <f>H21+K21+E21+Q21</f>
        <v>67</v>
      </c>
      <c r="U21" s="387">
        <v>4</v>
      </c>
    </row>
    <row r="22" spans="1:22" ht="15.75" customHeight="1" thickBot="1">
      <c r="A22" s="275"/>
      <c r="B22" s="278"/>
      <c r="C22" s="372"/>
      <c r="D22" s="373"/>
      <c r="E22" s="374"/>
      <c r="F22" s="372"/>
      <c r="G22" s="373"/>
      <c r="H22" s="374"/>
      <c r="I22" s="372"/>
      <c r="J22" s="373"/>
      <c r="K22" s="373"/>
      <c r="L22" s="330"/>
      <c r="M22" s="331"/>
      <c r="N22" s="332"/>
      <c r="O22" s="360"/>
      <c r="P22" s="360"/>
      <c r="Q22" s="362"/>
      <c r="R22" s="404"/>
      <c r="S22" s="394"/>
      <c r="T22" s="396"/>
      <c r="U22" s="388"/>
    </row>
    <row r="23" spans="1:22" ht="15.75" customHeight="1">
      <c r="A23" s="378">
        <v>5</v>
      </c>
      <c r="B23" s="379" t="str">
        <f>'Nasazení do skupin'!B14</f>
        <v>Volný los</v>
      </c>
      <c r="C23" s="363">
        <f>Q7</f>
        <v>0</v>
      </c>
      <c r="D23" s="365" t="s">
        <v>5</v>
      </c>
      <c r="E23" s="367">
        <f>O7</f>
        <v>0</v>
      </c>
      <c r="F23" s="363">
        <f>Q11</f>
        <v>0</v>
      </c>
      <c r="G23" s="365" t="s">
        <v>5</v>
      </c>
      <c r="H23" s="367">
        <f>O11</f>
        <v>0</v>
      </c>
      <c r="I23" s="363">
        <f>Q15</f>
        <v>0</v>
      </c>
      <c r="J23" s="365" t="s">
        <v>5</v>
      </c>
      <c r="K23" s="367">
        <f>O15</f>
        <v>0</v>
      </c>
      <c r="L23" s="363">
        <f>Q19</f>
        <v>0</v>
      </c>
      <c r="M23" s="365" t="s">
        <v>5</v>
      </c>
      <c r="N23" s="367">
        <f>O19</f>
        <v>0</v>
      </c>
      <c r="O23" s="349"/>
      <c r="P23" s="350"/>
      <c r="Q23" s="351"/>
      <c r="R23" s="405">
        <f>F23+I23+L23+C23</f>
        <v>0</v>
      </c>
      <c r="S23" s="389" t="s">
        <v>5</v>
      </c>
      <c r="T23" s="391">
        <f>H23+K23+N23+E23</f>
        <v>0</v>
      </c>
      <c r="U23" s="385"/>
    </row>
    <row r="24" spans="1:22" ht="15.75" customHeight="1" thickBot="1">
      <c r="A24" s="274"/>
      <c r="B24" s="277"/>
      <c r="C24" s="364"/>
      <c r="D24" s="366"/>
      <c r="E24" s="368"/>
      <c r="F24" s="364"/>
      <c r="G24" s="366"/>
      <c r="H24" s="368"/>
      <c r="I24" s="364"/>
      <c r="J24" s="366"/>
      <c r="K24" s="368"/>
      <c r="L24" s="364"/>
      <c r="M24" s="366"/>
      <c r="N24" s="368"/>
      <c r="O24" s="327"/>
      <c r="P24" s="328"/>
      <c r="Q24" s="329"/>
      <c r="R24" s="406"/>
      <c r="S24" s="390"/>
      <c r="T24" s="392"/>
      <c r="U24" s="386"/>
    </row>
    <row r="25" spans="1:22" ht="15.75" customHeight="1">
      <c r="A25" s="274"/>
      <c r="B25" s="277"/>
      <c r="C25" s="369">
        <f>Q9</f>
        <v>0</v>
      </c>
      <c r="D25" s="370" t="s">
        <v>5</v>
      </c>
      <c r="E25" s="371">
        <f>O9</f>
        <v>0</v>
      </c>
      <c r="F25" s="369">
        <f>Q13</f>
        <v>0</v>
      </c>
      <c r="G25" s="370" t="s">
        <v>5</v>
      </c>
      <c r="H25" s="371">
        <f>O13</f>
        <v>0</v>
      </c>
      <c r="I25" s="369">
        <f>Q17</f>
        <v>0</v>
      </c>
      <c r="J25" s="370" t="s">
        <v>5</v>
      </c>
      <c r="K25" s="371">
        <f>O17</f>
        <v>0</v>
      </c>
      <c r="L25" s="369">
        <f>Q21</f>
        <v>0</v>
      </c>
      <c r="M25" s="370" t="s">
        <v>5</v>
      </c>
      <c r="N25" s="371">
        <f>O21</f>
        <v>0</v>
      </c>
      <c r="O25" s="327"/>
      <c r="P25" s="328"/>
      <c r="Q25" s="329"/>
      <c r="R25" s="403">
        <f>F25+I25+L25+C25</f>
        <v>0</v>
      </c>
      <c r="S25" s="393" t="s">
        <v>5</v>
      </c>
      <c r="T25" s="395">
        <f>H25+K25+N25+E25</f>
        <v>0</v>
      </c>
      <c r="U25" s="387"/>
    </row>
    <row r="26" spans="1:22" ht="15.75" customHeight="1" thickBot="1">
      <c r="A26" s="275"/>
      <c r="B26" s="278"/>
      <c r="C26" s="372"/>
      <c r="D26" s="373"/>
      <c r="E26" s="374"/>
      <c r="F26" s="372"/>
      <c r="G26" s="373"/>
      <c r="H26" s="374"/>
      <c r="I26" s="372"/>
      <c r="J26" s="373"/>
      <c r="K26" s="374"/>
      <c r="L26" s="372"/>
      <c r="M26" s="373"/>
      <c r="N26" s="374"/>
      <c r="O26" s="330"/>
      <c r="P26" s="331"/>
      <c r="Q26" s="332"/>
      <c r="R26" s="404"/>
      <c r="S26" s="394"/>
      <c r="T26" s="396"/>
      <c r="U26" s="388"/>
    </row>
    <row r="28" spans="1:22" ht="24.95" customHeight="1">
      <c r="A28" s="352" t="s">
        <v>12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4"/>
      <c r="S28" s="126"/>
      <c r="T28" s="149"/>
      <c r="U28" s="149"/>
    </row>
    <row r="29" spans="1:22" ht="15" customHeight="1">
      <c r="A29" s="355">
        <v>1</v>
      </c>
      <c r="B29" s="357" t="str">
        <f>B11</f>
        <v>T.J. Sokol Holice A</v>
      </c>
      <c r="C29" s="357"/>
      <c r="D29" s="357" t="s">
        <v>5</v>
      </c>
      <c r="E29" s="357" t="str">
        <f>B15</f>
        <v>SK Liapor WITTE Karlovy Vary A</v>
      </c>
      <c r="F29" s="357"/>
      <c r="G29" s="357"/>
      <c r="H29" s="357"/>
      <c r="I29" s="357"/>
      <c r="J29" s="357"/>
      <c r="K29" s="357"/>
      <c r="L29" s="357"/>
      <c r="M29" s="357"/>
      <c r="N29" s="357"/>
      <c r="O29" s="133">
        <v>0</v>
      </c>
      <c r="P29" s="134" t="s">
        <v>5</v>
      </c>
      <c r="Q29" s="134">
        <v>2</v>
      </c>
      <c r="R29" s="125" t="s">
        <v>11</v>
      </c>
      <c r="S29" s="124"/>
      <c r="T29" s="23"/>
      <c r="U29" s="24"/>
      <c r="V29" s="3"/>
    </row>
    <row r="30" spans="1:22" ht="15" customHeight="1">
      <c r="A30" s="356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135">
        <v>4</v>
      </c>
      <c r="P30" s="136" t="s">
        <v>5</v>
      </c>
      <c r="Q30" s="122">
        <v>20</v>
      </c>
      <c r="R30" s="6" t="s">
        <v>10</v>
      </c>
      <c r="S30" s="124"/>
      <c r="T30" s="21"/>
      <c r="U30" s="24"/>
      <c r="V30" s="3"/>
    </row>
    <row r="31" spans="1:22" ht="15" customHeight="1">
      <c r="A31" s="356">
        <v>2</v>
      </c>
      <c r="B31" s="358" t="str">
        <f>B19</f>
        <v>TJ Dynamo ČEZ České Budějovice B</v>
      </c>
      <c r="C31" s="358"/>
      <c r="D31" s="358" t="s">
        <v>5</v>
      </c>
      <c r="E31" s="358" t="str">
        <f>B23</f>
        <v>Volný los</v>
      </c>
      <c r="F31" s="358"/>
      <c r="G31" s="358"/>
      <c r="H31" s="358"/>
      <c r="I31" s="358"/>
      <c r="J31" s="358"/>
      <c r="K31" s="358"/>
      <c r="L31" s="358"/>
      <c r="M31" s="358"/>
      <c r="N31" s="358"/>
      <c r="O31" s="137"/>
      <c r="P31" s="136" t="s">
        <v>5</v>
      </c>
      <c r="Q31" s="136"/>
      <c r="R31" s="6" t="s">
        <v>11</v>
      </c>
      <c r="S31" s="124"/>
      <c r="T31" s="23"/>
      <c r="U31" s="24"/>
    </row>
    <row r="32" spans="1:22" ht="15" customHeight="1">
      <c r="A32" s="356"/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135"/>
      <c r="P32" s="136" t="s">
        <v>5</v>
      </c>
      <c r="Q32" s="122"/>
      <c r="R32" s="6" t="s">
        <v>10</v>
      </c>
      <c r="S32" s="124"/>
      <c r="T32" s="21"/>
      <c r="U32" s="24"/>
    </row>
    <row r="33" spans="1:21" ht="15" customHeight="1">
      <c r="A33" s="356">
        <v>3</v>
      </c>
      <c r="B33" s="358" t="str">
        <f>B7</f>
        <v>MNK SILNICE GROUP Modřice A</v>
      </c>
      <c r="C33" s="358"/>
      <c r="D33" s="358" t="s">
        <v>5</v>
      </c>
      <c r="E33" s="358" t="str">
        <f>B15</f>
        <v>SK Liapor WITTE Karlovy Vary A</v>
      </c>
      <c r="F33" s="358"/>
      <c r="G33" s="358"/>
      <c r="H33" s="358"/>
      <c r="I33" s="358"/>
      <c r="J33" s="358"/>
      <c r="K33" s="358"/>
      <c r="L33" s="358"/>
      <c r="M33" s="358"/>
      <c r="N33" s="358"/>
      <c r="O33" s="137">
        <v>2</v>
      </c>
      <c r="P33" s="136" t="s">
        <v>5</v>
      </c>
      <c r="Q33" s="136">
        <v>0</v>
      </c>
      <c r="R33" s="6" t="s">
        <v>11</v>
      </c>
      <c r="S33" s="124"/>
      <c r="T33" s="23"/>
      <c r="U33" s="24"/>
    </row>
    <row r="34" spans="1:21" ht="15" customHeight="1">
      <c r="A34" s="356"/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135">
        <v>20</v>
      </c>
      <c r="P34" s="136" t="s">
        <v>5</v>
      </c>
      <c r="Q34" s="122">
        <v>10</v>
      </c>
      <c r="R34" s="6" t="s">
        <v>10</v>
      </c>
      <c r="S34" s="124"/>
      <c r="T34" s="21"/>
      <c r="U34" s="24"/>
    </row>
    <row r="35" spans="1:21" ht="15" customHeight="1">
      <c r="A35" s="356">
        <v>4</v>
      </c>
      <c r="B35" s="358" t="str">
        <f>B11</f>
        <v>T.J. Sokol Holice A</v>
      </c>
      <c r="C35" s="358"/>
      <c r="D35" s="358" t="s">
        <v>5</v>
      </c>
      <c r="E35" s="358" t="str">
        <f>B23</f>
        <v>Volný los</v>
      </c>
      <c r="F35" s="358"/>
      <c r="G35" s="358"/>
      <c r="H35" s="358"/>
      <c r="I35" s="358"/>
      <c r="J35" s="358"/>
      <c r="K35" s="358"/>
      <c r="L35" s="358"/>
      <c r="M35" s="358"/>
      <c r="N35" s="358"/>
      <c r="O35" s="137"/>
      <c r="P35" s="136" t="s">
        <v>5</v>
      </c>
      <c r="Q35" s="136"/>
      <c r="R35" s="6" t="s">
        <v>11</v>
      </c>
      <c r="S35" s="124"/>
      <c r="T35" s="23"/>
      <c r="U35" s="24"/>
    </row>
    <row r="36" spans="1:21" ht="15" customHeight="1">
      <c r="A36" s="356"/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135"/>
      <c r="P36" s="136" t="s">
        <v>5</v>
      </c>
      <c r="Q36" s="122"/>
      <c r="R36" s="6" t="s">
        <v>10</v>
      </c>
      <c r="S36" s="124"/>
      <c r="T36" s="21"/>
      <c r="U36" s="24"/>
    </row>
    <row r="37" spans="1:21" ht="15" customHeight="1">
      <c r="A37" s="356">
        <v>5</v>
      </c>
      <c r="B37" s="358" t="str">
        <f>B7</f>
        <v>MNK SILNICE GROUP Modřice A</v>
      </c>
      <c r="C37" s="358"/>
      <c r="D37" s="358" t="s">
        <v>5</v>
      </c>
      <c r="E37" s="358" t="str">
        <f>B19</f>
        <v>TJ Dynamo ČEZ České Budějovice B</v>
      </c>
      <c r="F37" s="358"/>
      <c r="G37" s="358"/>
      <c r="H37" s="358"/>
      <c r="I37" s="358"/>
      <c r="J37" s="358"/>
      <c r="K37" s="358"/>
      <c r="L37" s="358"/>
      <c r="M37" s="358"/>
      <c r="N37" s="358"/>
      <c r="O37" s="137">
        <v>2</v>
      </c>
      <c r="P37" s="136" t="s">
        <v>5</v>
      </c>
      <c r="Q37" s="136">
        <v>0</v>
      </c>
      <c r="R37" s="6" t="s">
        <v>11</v>
      </c>
      <c r="S37" s="124"/>
      <c r="T37" s="23"/>
      <c r="U37" s="24"/>
    </row>
    <row r="38" spans="1:21" ht="15" customHeight="1">
      <c r="A38" s="356"/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135">
        <v>20</v>
      </c>
      <c r="P38" s="136" t="s">
        <v>5</v>
      </c>
      <c r="Q38" s="122">
        <v>8</v>
      </c>
      <c r="R38" s="6" t="s">
        <v>10</v>
      </c>
      <c r="S38" s="124"/>
      <c r="T38" s="21"/>
      <c r="U38" s="24"/>
    </row>
    <row r="39" spans="1:21" ht="15" customHeight="1">
      <c r="A39" s="356">
        <v>6</v>
      </c>
      <c r="B39" s="358" t="str">
        <f>B15</f>
        <v>SK Liapor WITTE Karlovy Vary A</v>
      </c>
      <c r="C39" s="358"/>
      <c r="D39" s="358" t="s">
        <v>5</v>
      </c>
      <c r="E39" s="358" t="str">
        <f>B23</f>
        <v>Volný los</v>
      </c>
      <c r="F39" s="358"/>
      <c r="G39" s="358"/>
      <c r="H39" s="358"/>
      <c r="I39" s="358"/>
      <c r="J39" s="358"/>
      <c r="K39" s="358"/>
      <c r="L39" s="358"/>
      <c r="M39" s="358"/>
      <c r="N39" s="358"/>
      <c r="O39" s="137"/>
      <c r="P39" s="136" t="s">
        <v>5</v>
      </c>
      <c r="Q39" s="136"/>
      <c r="R39" s="6" t="s">
        <v>11</v>
      </c>
      <c r="S39" s="124"/>
      <c r="T39" s="23"/>
      <c r="U39" s="24"/>
    </row>
    <row r="40" spans="1:21" ht="15" customHeight="1">
      <c r="A40" s="356"/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135"/>
      <c r="P40" s="136" t="s">
        <v>5</v>
      </c>
      <c r="Q40" s="122"/>
      <c r="R40" s="6" t="s">
        <v>10</v>
      </c>
      <c r="S40" s="124"/>
      <c r="T40" s="21"/>
      <c r="U40" s="24"/>
    </row>
    <row r="41" spans="1:21" ht="15.75">
      <c r="A41" s="356">
        <v>7</v>
      </c>
      <c r="B41" s="358" t="str">
        <f>B11</f>
        <v>T.J. Sokol Holice A</v>
      </c>
      <c r="C41" s="358"/>
      <c r="D41" s="358" t="s">
        <v>5</v>
      </c>
      <c r="E41" s="358" t="str">
        <f>B19</f>
        <v>TJ Dynamo ČEZ České Budějovice B</v>
      </c>
      <c r="F41" s="358"/>
      <c r="G41" s="358"/>
      <c r="H41" s="358"/>
      <c r="I41" s="358"/>
      <c r="J41" s="358"/>
      <c r="K41" s="358"/>
      <c r="L41" s="358"/>
      <c r="M41" s="358"/>
      <c r="N41" s="358"/>
      <c r="O41" s="137">
        <v>2</v>
      </c>
      <c r="P41" s="136" t="s">
        <v>5</v>
      </c>
      <c r="Q41" s="136">
        <v>1</v>
      </c>
      <c r="R41" s="6" t="s">
        <v>11</v>
      </c>
      <c r="S41" s="124"/>
      <c r="T41" s="23"/>
      <c r="U41" s="24"/>
    </row>
    <row r="42" spans="1:21" ht="15.75">
      <c r="A42" s="356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135">
        <v>27</v>
      </c>
      <c r="P42" s="136" t="s">
        <v>5</v>
      </c>
      <c r="Q42" s="122">
        <v>25</v>
      </c>
      <c r="R42" s="6" t="s">
        <v>10</v>
      </c>
      <c r="S42" s="124"/>
      <c r="T42" s="21"/>
      <c r="U42" s="24"/>
    </row>
    <row r="43" spans="1:21" ht="14.45" customHeight="1">
      <c r="A43" s="356">
        <v>8</v>
      </c>
      <c r="B43" s="358" t="str">
        <f>B7</f>
        <v>MNK SILNICE GROUP Modřice A</v>
      </c>
      <c r="C43" s="358"/>
      <c r="D43" s="358" t="s">
        <v>5</v>
      </c>
      <c r="E43" s="358" t="str">
        <f>B23</f>
        <v>Volný los</v>
      </c>
      <c r="F43" s="358"/>
      <c r="G43" s="358"/>
      <c r="H43" s="358"/>
      <c r="I43" s="358"/>
      <c r="J43" s="358"/>
      <c r="K43" s="358"/>
      <c r="L43" s="358"/>
      <c r="M43" s="358"/>
      <c r="N43" s="358"/>
      <c r="O43" s="137"/>
      <c r="P43" s="136" t="s">
        <v>5</v>
      </c>
      <c r="Q43" s="136"/>
      <c r="R43" s="6" t="s">
        <v>11</v>
      </c>
      <c r="S43" s="124"/>
      <c r="T43" s="23"/>
      <c r="U43" s="24"/>
    </row>
    <row r="44" spans="1:21" ht="14.45" customHeight="1">
      <c r="A44" s="356"/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135"/>
      <c r="P44" s="136" t="s">
        <v>5</v>
      </c>
      <c r="Q44" s="122"/>
      <c r="R44" s="6" t="s">
        <v>10</v>
      </c>
      <c r="S44" s="124"/>
      <c r="T44" s="21"/>
      <c r="U44" s="24"/>
    </row>
    <row r="45" spans="1:21" ht="15.75">
      <c r="A45" s="356">
        <v>9</v>
      </c>
      <c r="B45" s="358" t="str">
        <f>B19</f>
        <v>TJ Dynamo ČEZ České Budějovice B</v>
      </c>
      <c r="C45" s="358"/>
      <c r="D45" s="358" t="s">
        <v>5</v>
      </c>
      <c r="E45" s="358" t="str">
        <f>B15</f>
        <v>SK Liapor WITTE Karlovy Vary A</v>
      </c>
      <c r="F45" s="358"/>
      <c r="G45" s="358"/>
      <c r="H45" s="358"/>
      <c r="I45" s="358"/>
      <c r="J45" s="358"/>
      <c r="K45" s="358"/>
      <c r="L45" s="358"/>
      <c r="M45" s="358"/>
      <c r="N45" s="358"/>
      <c r="O45" s="137">
        <v>0</v>
      </c>
      <c r="P45" s="136" t="s">
        <v>5</v>
      </c>
      <c r="Q45" s="136">
        <v>2</v>
      </c>
      <c r="R45" s="6" t="s">
        <v>11</v>
      </c>
      <c r="S45" s="124"/>
      <c r="T45" s="23"/>
      <c r="U45" s="24"/>
    </row>
    <row r="46" spans="1:21" ht="15.75">
      <c r="A46" s="356"/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135">
        <v>3</v>
      </c>
      <c r="P46" s="136" t="s">
        <v>5</v>
      </c>
      <c r="Q46" s="122">
        <v>20</v>
      </c>
      <c r="R46" s="6" t="s">
        <v>10</v>
      </c>
      <c r="S46" s="124"/>
      <c r="T46" s="21"/>
      <c r="U46" s="24"/>
    </row>
    <row r="47" spans="1:21" ht="15.75">
      <c r="A47" s="356">
        <v>10</v>
      </c>
      <c r="B47" s="358" t="str">
        <f>B11</f>
        <v>T.J. Sokol Holice A</v>
      </c>
      <c r="C47" s="358"/>
      <c r="D47" s="358" t="s">
        <v>5</v>
      </c>
      <c r="E47" s="358" t="str">
        <f>B7</f>
        <v>MNK SILNICE GROUP Modřice A</v>
      </c>
      <c r="F47" s="358"/>
      <c r="G47" s="358"/>
      <c r="H47" s="358"/>
      <c r="I47" s="358"/>
      <c r="J47" s="358"/>
      <c r="K47" s="358"/>
      <c r="L47" s="358"/>
      <c r="M47" s="358"/>
      <c r="N47" s="358"/>
      <c r="O47" s="27">
        <v>0</v>
      </c>
      <c r="P47" s="28" t="s">
        <v>5</v>
      </c>
      <c r="Q47" s="28">
        <v>2</v>
      </c>
      <c r="R47" s="6" t="s">
        <v>11</v>
      </c>
      <c r="S47" s="124"/>
      <c r="T47" s="23"/>
      <c r="U47" s="24"/>
    </row>
    <row r="48" spans="1:21" ht="15.75">
      <c r="A48" s="356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26">
        <v>12</v>
      </c>
      <c r="P48" s="28" t="s">
        <v>5</v>
      </c>
      <c r="Q48" s="17">
        <v>20</v>
      </c>
      <c r="R48" s="6" t="s">
        <v>10</v>
      </c>
      <c r="S48" s="124"/>
      <c r="T48" s="21"/>
      <c r="U48" s="24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A39:A40"/>
    <mergeCell ref="B39:C40"/>
    <mergeCell ref="D39:D40"/>
    <mergeCell ref="E39:N4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  <mergeCell ref="J23:J24"/>
    <mergeCell ref="K23:K24"/>
    <mergeCell ref="L23:L24"/>
    <mergeCell ref="A28:R28"/>
    <mergeCell ref="A37:A38"/>
    <mergeCell ref="B37:C38"/>
    <mergeCell ref="D37:D38"/>
    <mergeCell ref="E37:N38"/>
    <mergeCell ref="I25:I26"/>
    <mergeCell ref="J25:J26"/>
    <mergeCell ref="K25:K26"/>
    <mergeCell ref="L25:L26"/>
    <mergeCell ref="M25:M26"/>
    <mergeCell ref="N25:N26"/>
    <mergeCell ref="R25:R26"/>
    <mergeCell ref="A29:A30"/>
    <mergeCell ref="B29:C30"/>
    <mergeCell ref="D29:D30"/>
    <mergeCell ref="E29:N30"/>
    <mergeCell ref="C25:C26"/>
    <mergeCell ref="E25:E26"/>
    <mergeCell ref="F25:F26"/>
    <mergeCell ref="G25:G26"/>
    <mergeCell ref="H25:H26"/>
    <mergeCell ref="S25:S26"/>
    <mergeCell ref="T25:T26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U25:U26"/>
    <mergeCell ref="S19:S20"/>
    <mergeCell ref="T19:T20"/>
    <mergeCell ref="P19:P20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1:S12"/>
    <mergeCell ref="T11:T12"/>
    <mergeCell ref="O5:Q6"/>
    <mergeCell ref="R5:T5"/>
    <mergeCell ref="R6:T6"/>
    <mergeCell ref="S7:S8"/>
    <mergeCell ref="T7:T8"/>
    <mergeCell ref="S9:S10"/>
    <mergeCell ref="T9:T10"/>
    <mergeCell ref="O7:O8"/>
    <mergeCell ref="P7:P8"/>
    <mergeCell ref="Q7:Q8"/>
    <mergeCell ref="R7:R8"/>
    <mergeCell ref="O9:O1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D25:D26"/>
    <mergeCell ref="M23:M24"/>
    <mergeCell ref="N23:N24"/>
    <mergeCell ref="A19:A22"/>
    <mergeCell ref="C19:C20"/>
    <mergeCell ref="D19:D20"/>
    <mergeCell ref="E19:E20"/>
    <mergeCell ref="F19:F20"/>
    <mergeCell ref="O19:O2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I19:I20"/>
    <mergeCell ref="J19:J20"/>
    <mergeCell ref="K19:K20"/>
    <mergeCell ref="I21:I22"/>
    <mergeCell ref="J21:J22"/>
    <mergeCell ref="K21:K22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A7:A10"/>
    <mergeCell ref="B7:B10"/>
    <mergeCell ref="R9:R10"/>
    <mergeCell ref="P9:P10"/>
    <mergeCell ref="Q9:Q10"/>
    <mergeCell ref="C7:E10"/>
    <mergeCell ref="A4:B6"/>
    <mergeCell ref="A2:U3"/>
    <mergeCell ref="C4:U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U7:U8"/>
    <mergeCell ref="U9:U10"/>
    <mergeCell ref="F9:F10"/>
    <mergeCell ref="G9:G10"/>
    <mergeCell ref="H9:H10"/>
    <mergeCell ref="I9:I10"/>
    <mergeCell ref="L9:L10"/>
    <mergeCell ref="M9:M10"/>
    <mergeCell ref="N9:N10"/>
    <mergeCell ref="Q13:Q14"/>
    <mergeCell ref="J11:J12"/>
    <mergeCell ref="K11:K12"/>
    <mergeCell ref="L11:L12"/>
    <mergeCell ref="M11:M12"/>
    <mergeCell ref="N11:N12"/>
    <mergeCell ref="O11:O12"/>
    <mergeCell ref="P11:P12"/>
    <mergeCell ref="Q11:Q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J9:J10"/>
    <mergeCell ref="K9:K10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E92"/>
  <sheetViews>
    <sheetView showGridLines="0" topLeftCell="A4" workbookViewId="0">
      <selection activeCell="AJ27" sqref="AJ27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251" t="str">
        <f>'Nasazení do skupin'!B2</f>
        <v>PČNS starší žáci - dvojice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3"/>
      <c r="M2" s="253"/>
      <c r="N2" s="253"/>
      <c r="O2" s="252"/>
      <c r="P2" s="252"/>
      <c r="Q2" s="252"/>
      <c r="R2" s="252"/>
      <c r="S2" s="252"/>
      <c r="T2" s="252"/>
      <c r="U2" s="254"/>
    </row>
    <row r="3" spans="1:29" ht="15.75" thickBot="1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7"/>
    </row>
    <row r="4" spans="1:29" ht="32.25" customHeight="1" thickBot="1">
      <c r="A4" s="267" t="s">
        <v>9</v>
      </c>
      <c r="B4" s="268"/>
      <c r="C4" s="258" t="str">
        <f>'Nasazení do skupin'!B3</f>
        <v>Plzeň 9.3.2019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9">
      <c r="A5" s="269"/>
      <c r="B5" s="270"/>
      <c r="C5" s="252">
        <v>1</v>
      </c>
      <c r="D5" s="252"/>
      <c r="E5" s="254"/>
      <c r="F5" s="251">
        <v>2</v>
      </c>
      <c r="G5" s="252"/>
      <c r="H5" s="254"/>
      <c r="I5" s="251">
        <v>3</v>
      </c>
      <c r="J5" s="252"/>
      <c r="K5" s="254"/>
      <c r="L5" s="251">
        <v>4</v>
      </c>
      <c r="M5" s="252"/>
      <c r="N5" s="254"/>
      <c r="O5" s="251">
        <v>5</v>
      </c>
      <c r="P5" s="252"/>
      <c r="Q5" s="254"/>
      <c r="R5" s="261" t="s">
        <v>1</v>
      </c>
      <c r="S5" s="262"/>
      <c r="T5" s="263"/>
      <c r="U5" s="146" t="s">
        <v>2</v>
      </c>
    </row>
    <row r="6" spans="1:29" ht="15.75" thickBot="1">
      <c r="A6" s="271"/>
      <c r="B6" s="272"/>
      <c r="C6" s="309"/>
      <c r="D6" s="309"/>
      <c r="E6" s="310"/>
      <c r="F6" s="255"/>
      <c r="G6" s="256"/>
      <c r="H6" s="257"/>
      <c r="I6" s="255"/>
      <c r="J6" s="256"/>
      <c r="K6" s="257"/>
      <c r="L6" s="255"/>
      <c r="M6" s="256"/>
      <c r="N6" s="257"/>
      <c r="O6" s="255"/>
      <c r="P6" s="256"/>
      <c r="Q6" s="257"/>
      <c r="R6" s="264" t="s">
        <v>3</v>
      </c>
      <c r="S6" s="265"/>
      <c r="T6" s="266"/>
      <c r="U6" s="147" t="s">
        <v>4</v>
      </c>
    </row>
    <row r="7" spans="1:29" ht="15" customHeight="1">
      <c r="A7" s="273">
        <v>1</v>
      </c>
      <c r="B7" s="276" t="str">
        <f>'Nasazení do skupin'!B15</f>
        <v>TJ Peklo A</v>
      </c>
      <c r="C7" s="311"/>
      <c r="D7" s="312"/>
      <c r="E7" s="313"/>
      <c r="F7" s="283"/>
      <c r="G7" s="285"/>
      <c r="H7" s="280"/>
      <c r="I7" s="283"/>
      <c r="J7" s="285"/>
      <c r="K7" s="280"/>
      <c r="L7" s="123"/>
      <c r="M7" s="123"/>
      <c r="N7" s="123"/>
      <c r="O7" s="283"/>
      <c r="P7" s="285"/>
      <c r="Q7" s="280"/>
      <c r="R7" s="249"/>
      <c r="S7" s="243"/>
      <c r="T7" s="245"/>
      <c r="U7" s="290"/>
      <c r="AB7" s="21"/>
    </row>
    <row r="8" spans="1:29" ht="15.75" customHeight="1" thickBot="1">
      <c r="A8" s="274"/>
      <c r="B8" s="277"/>
      <c r="C8" s="314"/>
      <c r="D8" s="315"/>
      <c r="E8" s="316"/>
      <c r="F8" s="284"/>
      <c r="G8" s="286"/>
      <c r="H8" s="281"/>
      <c r="I8" s="284"/>
      <c r="J8" s="286"/>
      <c r="K8" s="281"/>
      <c r="L8" s="143"/>
      <c r="M8" s="143"/>
      <c r="N8" s="143"/>
      <c r="O8" s="284"/>
      <c r="P8" s="286"/>
      <c r="Q8" s="281"/>
      <c r="R8" s="250"/>
      <c r="S8" s="244"/>
      <c r="T8" s="246"/>
      <c r="U8" s="291"/>
    </row>
    <row r="9" spans="1:29" ht="15" customHeight="1">
      <c r="A9" s="274"/>
      <c r="B9" s="277"/>
      <c r="C9" s="314"/>
      <c r="D9" s="315"/>
      <c r="E9" s="316"/>
      <c r="F9" s="296"/>
      <c r="G9" s="279"/>
      <c r="H9" s="282"/>
      <c r="I9" s="296"/>
      <c r="J9" s="279"/>
      <c r="K9" s="282"/>
      <c r="L9" s="144"/>
      <c r="M9" s="144"/>
      <c r="N9" s="144"/>
      <c r="O9" s="296"/>
      <c r="P9" s="279"/>
      <c r="Q9" s="282"/>
      <c r="R9" s="237"/>
      <c r="S9" s="239"/>
      <c r="T9" s="241"/>
      <c r="U9" s="288"/>
      <c r="AA9" s="21"/>
      <c r="AB9" s="21"/>
      <c r="AC9" s="21"/>
    </row>
    <row r="10" spans="1:29" ht="15.75" customHeight="1" thickBot="1">
      <c r="A10" s="275"/>
      <c r="B10" s="278"/>
      <c r="C10" s="317"/>
      <c r="D10" s="318"/>
      <c r="E10" s="319"/>
      <c r="F10" s="296"/>
      <c r="G10" s="279"/>
      <c r="H10" s="282"/>
      <c r="I10" s="297"/>
      <c r="J10" s="287"/>
      <c r="K10" s="293"/>
      <c r="L10" s="145"/>
      <c r="M10" s="145"/>
      <c r="N10" s="145"/>
      <c r="O10" s="297"/>
      <c r="P10" s="287"/>
      <c r="Q10" s="293"/>
      <c r="R10" s="238"/>
      <c r="S10" s="240"/>
      <c r="T10" s="242"/>
      <c r="U10" s="289"/>
      <c r="AA10" s="21"/>
      <c r="AB10" s="21"/>
      <c r="AC10" s="21"/>
    </row>
    <row r="11" spans="1:29" ht="15" customHeight="1">
      <c r="A11" s="273">
        <v>2</v>
      </c>
      <c r="B11" s="276" t="str">
        <f>'Nasazení do skupin'!B16</f>
        <v>MNK SILNICE GROUP Modřice B</v>
      </c>
      <c r="C11" s="283"/>
      <c r="D11" s="285"/>
      <c r="E11" s="285"/>
      <c r="F11" s="298" t="s">
        <v>128</v>
      </c>
      <c r="G11" s="299"/>
      <c r="H11" s="300"/>
      <c r="I11" s="285"/>
      <c r="J11" s="285"/>
      <c r="K11" s="280"/>
      <c r="L11" s="123"/>
      <c r="M11" s="123"/>
      <c r="N11" s="123"/>
      <c r="O11" s="283"/>
      <c r="P11" s="285"/>
      <c r="Q11" s="280"/>
      <c r="R11" s="249"/>
      <c r="S11" s="243"/>
      <c r="T11" s="245"/>
      <c r="U11" s="290"/>
    </row>
    <row r="12" spans="1:29" ht="15.75" customHeight="1" thickBot="1">
      <c r="A12" s="274"/>
      <c r="B12" s="277"/>
      <c r="C12" s="284"/>
      <c r="D12" s="286"/>
      <c r="E12" s="286"/>
      <c r="F12" s="301"/>
      <c r="G12" s="302"/>
      <c r="H12" s="303"/>
      <c r="I12" s="286"/>
      <c r="J12" s="286"/>
      <c r="K12" s="281"/>
      <c r="L12" s="143"/>
      <c r="M12" s="143"/>
      <c r="N12" s="143"/>
      <c r="O12" s="284"/>
      <c r="P12" s="286"/>
      <c r="Q12" s="281"/>
      <c r="R12" s="250"/>
      <c r="S12" s="244"/>
      <c r="T12" s="246"/>
      <c r="U12" s="291"/>
    </row>
    <row r="13" spans="1:29" ht="15" customHeight="1">
      <c r="A13" s="274"/>
      <c r="B13" s="277"/>
      <c r="C13" s="296"/>
      <c r="D13" s="279"/>
      <c r="E13" s="279"/>
      <c r="F13" s="301"/>
      <c r="G13" s="302"/>
      <c r="H13" s="303"/>
      <c r="I13" s="279"/>
      <c r="J13" s="279"/>
      <c r="K13" s="282"/>
      <c r="L13" s="144"/>
      <c r="M13" s="144"/>
      <c r="N13" s="144"/>
      <c r="O13" s="296"/>
      <c r="P13" s="279"/>
      <c r="Q13" s="282"/>
      <c r="R13" s="237"/>
      <c r="S13" s="239"/>
      <c r="T13" s="241"/>
      <c r="U13" s="288"/>
    </row>
    <row r="14" spans="1:29" ht="15.75" customHeight="1" thickBot="1">
      <c r="A14" s="275"/>
      <c r="B14" s="278"/>
      <c r="C14" s="297"/>
      <c r="D14" s="287"/>
      <c r="E14" s="287"/>
      <c r="F14" s="304"/>
      <c r="G14" s="305"/>
      <c r="H14" s="306"/>
      <c r="I14" s="279"/>
      <c r="J14" s="279"/>
      <c r="K14" s="282"/>
      <c r="L14" s="144"/>
      <c r="M14" s="144"/>
      <c r="N14" s="144"/>
      <c r="O14" s="297"/>
      <c r="P14" s="287"/>
      <c r="Q14" s="293"/>
      <c r="R14" s="238"/>
      <c r="S14" s="240"/>
      <c r="T14" s="242"/>
      <c r="U14" s="289"/>
    </row>
    <row r="15" spans="1:29" ht="15" customHeight="1">
      <c r="A15" s="273">
        <v>3</v>
      </c>
      <c r="B15" s="276" t="str">
        <f>'Nasazení do skupin'!B17</f>
        <v>TJ Baník Stříbro B</v>
      </c>
      <c r="C15" s="283"/>
      <c r="D15" s="285"/>
      <c r="E15" s="280"/>
      <c r="F15" s="307"/>
      <c r="G15" s="308"/>
      <c r="H15" s="308"/>
      <c r="I15" s="335"/>
      <c r="J15" s="336"/>
      <c r="K15" s="337"/>
      <c r="L15" s="283"/>
      <c r="M15" s="285"/>
      <c r="N15" s="280"/>
      <c r="O15" s="294"/>
      <c r="P15" s="294"/>
      <c r="Q15" s="320"/>
      <c r="R15" s="249"/>
      <c r="S15" s="243"/>
      <c r="T15" s="245"/>
      <c r="U15" s="290"/>
    </row>
    <row r="16" spans="1:29" ht="15.75" customHeight="1" thickBot="1">
      <c r="A16" s="274"/>
      <c r="B16" s="277"/>
      <c r="C16" s="284"/>
      <c r="D16" s="286"/>
      <c r="E16" s="281"/>
      <c r="F16" s="284"/>
      <c r="G16" s="286"/>
      <c r="H16" s="286"/>
      <c r="I16" s="338"/>
      <c r="J16" s="339"/>
      <c r="K16" s="340"/>
      <c r="L16" s="284"/>
      <c r="M16" s="286"/>
      <c r="N16" s="281"/>
      <c r="O16" s="295"/>
      <c r="P16" s="295"/>
      <c r="Q16" s="321"/>
      <c r="R16" s="250"/>
      <c r="S16" s="244"/>
      <c r="T16" s="246"/>
      <c r="U16" s="291"/>
    </row>
    <row r="17" spans="1:31" ht="15" customHeight="1">
      <c r="A17" s="274"/>
      <c r="B17" s="277"/>
      <c r="C17" s="296"/>
      <c r="D17" s="279"/>
      <c r="E17" s="282"/>
      <c r="F17" s="296"/>
      <c r="G17" s="279"/>
      <c r="H17" s="279"/>
      <c r="I17" s="338"/>
      <c r="J17" s="339"/>
      <c r="K17" s="340"/>
      <c r="L17" s="296"/>
      <c r="M17" s="279"/>
      <c r="N17" s="282"/>
      <c r="O17" s="333"/>
      <c r="P17" s="333"/>
      <c r="Q17" s="322"/>
      <c r="R17" s="237"/>
      <c r="S17" s="239"/>
      <c r="T17" s="241"/>
      <c r="U17" s="288"/>
    </row>
    <row r="18" spans="1:31" ht="15.75" customHeight="1" thickBot="1">
      <c r="A18" s="275"/>
      <c r="B18" s="278"/>
      <c r="C18" s="297"/>
      <c r="D18" s="287"/>
      <c r="E18" s="293"/>
      <c r="F18" s="297"/>
      <c r="G18" s="287"/>
      <c r="H18" s="287"/>
      <c r="I18" s="341"/>
      <c r="J18" s="342"/>
      <c r="K18" s="343"/>
      <c r="L18" s="297"/>
      <c r="M18" s="287"/>
      <c r="N18" s="293"/>
      <c r="O18" s="334"/>
      <c r="P18" s="334"/>
      <c r="Q18" s="323"/>
      <c r="R18" s="238"/>
      <c r="S18" s="240"/>
      <c r="T18" s="242"/>
      <c r="U18" s="289"/>
    </row>
    <row r="19" spans="1:31" ht="15" customHeight="1">
      <c r="A19" s="273">
        <v>4</v>
      </c>
      <c r="B19" s="276" t="str">
        <f>'Nasazení do skupin'!B18</f>
        <v>TJ Pankrác B</v>
      </c>
      <c r="C19" s="283"/>
      <c r="D19" s="285"/>
      <c r="E19" s="280"/>
      <c r="F19" s="283"/>
      <c r="G19" s="285"/>
      <c r="H19" s="280"/>
      <c r="I19" s="307"/>
      <c r="J19" s="308"/>
      <c r="K19" s="308"/>
      <c r="L19" s="324">
        <v>2019</v>
      </c>
      <c r="M19" s="325"/>
      <c r="N19" s="326"/>
      <c r="O19" s="283"/>
      <c r="P19" s="285"/>
      <c r="Q19" s="280"/>
      <c r="R19" s="243"/>
      <c r="S19" s="243"/>
      <c r="T19" s="245"/>
      <c r="U19" s="290"/>
    </row>
    <row r="20" spans="1:31" ht="15.75" customHeight="1" thickBot="1">
      <c r="A20" s="274"/>
      <c r="B20" s="277"/>
      <c r="C20" s="284"/>
      <c r="D20" s="286"/>
      <c r="E20" s="281"/>
      <c r="F20" s="284"/>
      <c r="G20" s="286"/>
      <c r="H20" s="281"/>
      <c r="I20" s="284"/>
      <c r="J20" s="286"/>
      <c r="K20" s="286"/>
      <c r="L20" s="327"/>
      <c r="M20" s="328"/>
      <c r="N20" s="329"/>
      <c r="O20" s="284"/>
      <c r="P20" s="286"/>
      <c r="Q20" s="281"/>
      <c r="R20" s="244"/>
      <c r="S20" s="244"/>
      <c r="T20" s="246"/>
      <c r="U20" s="291"/>
    </row>
    <row r="21" spans="1:31" ht="15" customHeight="1">
      <c r="A21" s="274"/>
      <c r="B21" s="277"/>
      <c r="C21" s="296"/>
      <c r="D21" s="279"/>
      <c r="E21" s="282"/>
      <c r="F21" s="296"/>
      <c r="G21" s="279"/>
      <c r="H21" s="282"/>
      <c r="I21" s="296"/>
      <c r="J21" s="279"/>
      <c r="K21" s="279"/>
      <c r="L21" s="327"/>
      <c r="M21" s="328"/>
      <c r="N21" s="329"/>
      <c r="O21" s="296"/>
      <c r="P21" s="279"/>
      <c r="Q21" s="282"/>
      <c r="R21" s="247"/>
      <c r="S21" s="239"/>
      <c r="T21" s="241"/>
      <c r="U21" s="288"/>
    </row>
    <row r="22" spans="1:31" ht="15.75" customHeight="1" thickBot="1">
      <c r="A22" s="275"/>
      <c r="B22" s="278"/>
      <c r="C22" s="297"/>
      <c r="D22" s="287"/>
      <c r="E22" s="293"/>
      <c r="F22" s="297"/>
      <c r="G22" s="287"/>
      <c r="H22" s="293"/>
      <c r="I22" s="297"/>
      <c r="J22" s="287"/>
      <c r="K22" s="287"/>
      <c r="L22" s="330"/>
      <c r="M22" s="331"/>
      <c r="N22" s="332"/>
      <c r="O22" s="297"/>
      <c r="P22" s="287"/>
      <c r="Q22" s="293"/>
      <c r="R22" s="248"/>
      <c r="S22" s="240"/>
      <c r="T22" s="242"/>
      <c r="U22" s="289"/>
    </row>
    <row r="23" spans="1:31" ht="15" customHeight="1">
      <c r="A23" s="273">
        <v>5</v>
      </c>
      <c r="B23" s="276" t="str">
        <f>'Nasazení do skupin'!B19</f>
        <v>Volný los</v>
      </c>
      <c r="C23" s="283"/>
      <c r="D23" s="285"/>
      <c r="E23" s="280"/>
      <c r="F23" s="283"/>
      <c r="G23" s="285"/>
      <c r="H23" s="280"/>
      <c r="I23" s="283"/>
      <c r="J23" s="285"/>
      <c r="K23" s="280"/>
      <c r="L23" s="123"/>
      <c r="M23" s="123"/>
      <c r="N23" s="123"/>
      <c r="O23" s="324"/>
      <c r="P23" s="325"/>
      <c r="Q23" s="326"/>
      <c r="R23" s="243"/>
      <c r="S23" s="243"/>
      <c r="T23" s="245"/>
      <c r="U23" s="290"/>
    </row>
    <row r="24" spans="1:31" ht="15.75" customHeight="1" thickBot="1">
      <c r="A24" s="274"/>
      <c r="B24" s="277"/>
      <c r="C24" s="284"/>
      <c r="D24" s="286"/>
      <c r="E24" s="281"/>
      <c r="F24" s="284"/>
      <c r="G24" s="286"/>
      <c r="H24" s="281"/>
      <c r="I24" s="284"/>
      <c r="J24" s="286"/>
      <c r="K24" s="281"/>
      <c r="L24" s="143"/>
      <c r="M24" s="143"/>
      <c r="N24" s="143"/>
      <c r="O24" s="327"/>
      <c r="P24" s="328"/>
      <c r="Q24" s="329"/>
      <c r="R24" s="244"/>
      <c r="S24" s="244"/>
      <c r="T24" s="246"/>
      <c r="U24" s="291"/>
    </row>
    <row r="25" spans="1:31" ht="15" customHeight="1">
      <c r="A25" s="274"/>
      <c r="B25" s="277"/>
      <c r="C25" s="296"/>
      <c r="D25" s="279"/>
      <c r="E25" s="282"/>
      <c r="F25" s="296"/>
      <c r="G25" s="279"/>
      <c r="H25" s="282"/>
      <c r="I25" s="296"/>
      <c r="J25" s="279"/>
      <c r="K25" s="282"/>
      <c r="L25" s="144"/>
      <c r="M25" s="144"/>
      <c r="N25" s="144"/>
      <c r="O25" s="327"/>
      <c r="P25" s="328"/>
      <c r="Q25" s="329"/>
      <c r="R25" s="247"/>
      <c r="S25" s="239"/>
      <c r="T25" s="241"/>
      <c r="U25" s="288"/>
    </row>
    <row r="26" spans="1:31" ht="15.75" customHeight="1" thickBot="1">
      <c r="A26" s="275"/>
      <c r="B26" s="278"/>
      <c r="C26" s="297"/>
      <c r="D26" s="287"/>
      <c r="E26" s="293"/>
      <c r="F26" s="297"/>
      <c r="G26" s="287"/>
      <c r="H26" s="293"/>
      <c r="I26" s="297"/>
      <c r="J26" s="287"/>
      <c r="K26" s="293"/>
      <c r="L26" s="145"/>
      <c r="M26" s="145"/>
      <c r="N26" s="145"/>
      <c r="O26" s="330"/>
      <c r="P26" s="331"/>
      <c r="Q26" s="332"/>
      <c r="R26" s="248"/>
      <c r="S26" s="240"/>
      <c r="T26" s="242"/>
      <c r="U26" s="289"/>
    </row>
    <row r="27" spans="1:31" ht="15" customHeight="1">
      <c r="A27" s="234"/>
      <c r="B27" s="235"/>
      <c r="C27" s="235"/>
      <c r="D27" s="292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2"/>
      <c r="S27" s="23"/>
      <c r="T27" s="23"/>
      <c r="U27" s="24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5" customHeight="1">
      <c r="A28" s="234"/>
      <c r="B28" s="235"/>
      <c r="C28" s="235"/>
      <c r="D28" s="292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5"/>
      <c r="S28" s="23"/>
      <c r="T28" s="21"/>
      <c r="U28" s="24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13.15" customHeight="1">
      <c r="A29" s="234"/>
      <c r="B29" s="235"/>
      <c r="C29" s="235"/>
      <c r="D29" s="292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2"/>
      <c r="S29" s="23"/>
      <c r="T29" s="23"/>
      <c r="U29" s="24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13.15" customHeight="1">
      <c r="A30" s="234"/>
      <c r="B30" s="235"/>
      <c r="C30" s="235"/>
      <c r="D30" s="292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5"/>
      <c r="S30" s="23"/>
      <c r="T30" s="21"/>
      <c r="U30" s="24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15" customHeight="1">
      <c r="A31" s="234"/>
      <c r="B31" s="235"/>
      <c r="C31" s="235"/>
      <c r="D31" s="292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2"/>
      <c r="S31" s="23"/>
      <c r="T31" s="23"/>
      <c r="U31" s="24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21.75" customHeight="1">
      <c r="A32" s="234"/>
      <c r="B32" s="235"/>
      <c r="C32" s="235"/>
      <c r="D32" s="292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5"/>
      <c r="S32" s="23"/>
      <c r="T32" s="21"/>
      <c r="U32" s="24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57" ht="15" customHeight="1">
      <c r="A33" s="234"/>
      <c r="B33" s="235"/>
      <c r="C33" s="235"/>
      <c r="D33" s="292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2"/>
      <c r="S33" s="23"/>
      <c r="T33" s="23"/>
      <c r="U33" s="24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57" ht="15" customHeight="1">
      <c r="A34" s="234"/>
      <c r="B34" s="235"/>
      <c r="C34" s="235"/>
      <c r="D34" s="292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5"/>
      <c r="S34" s="23"/>
      <c r="T34" s="21"/>
      <c r="U34" s="24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57" ht="15" customHeight="1">
      <c r="A35" s="234"/>
      <c r="B35" s="235"/>
      <c r="C35" s="235"/>
      <c r="D35" s="292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2"/>
      <c r="S35" s="23"/>
      <c r="T35" s="23"/>
      <c r="U35" s="24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57" ht="15" customHeight="1">
      <c r="A36" s="234"/>
      <c r="B36" s="235"/>
      <c r="C36" s="235"/>
      <c r="D36" s="292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5"/>
      <c r="S36" s="23"/>
      <c r="T36" s="21"/>
      <c r="U36" s="24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57" ht="23.25">
      <c r="S37" s="236"/>
      <c r="T37" s="236"/>
      <c r="U37" s="148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</row>
    <row r="39" spans="1:57"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</row>
    <row r="40" spans="1:57"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</row>
    <row r="41" spans="1:57" ht="20.25">
      <c r="W41" s="232"/>
      <c r="X41" s="232"/>
      <c r="Y41" s="232"/>
      <c r="Z41" s="232"/>
      <c r="AA41" s="232"/>
      <c r="AB41" s="232"/>
      <c r="AC41" s="232"/>
      <c r="AD41" s="229"/>
      <c r="AE41" s="229"/>
      <c r="AF41" s="229"/>
      <c r="AG41" s="229"/>
      <c r="AH41" s="229"/>
      <c r="AI41" s="229"/>
      <c r="AJ41" s="1"/>
      <c r="AK41" s="1"/>
      <c r="AL41" s="232"/>
      <c r="AM41" s="232"/>
      <c r="AN41" s="232"/>
      <c r="AO41" s="232"/>
      <c r="AP41" s="232"/>
      <c r="AQ41" s="232"/>
      <c r="AR41" s="5"/>
      <c r="AS41" s="4"/>
      <c r="AT41" s="4"/>
      <c r="AU41" s="4"/>
      <c r="AV41" s="4"/>
      <c r="AW41" s="4"/>
      <c r="AX41" s="232"/>
      <c r="AY41" s="232"/>
      <c r="AZ41" s="232"/>
      <c r="BA41" s="232"/>
      <c r="BB41" s="1"/>
      <c r="BC41" s="1"/>
      <c r="BD41" s="1"/>
      <c r="BE41" s="1"/>
    </row>
    <row r="43" spans="1:57" ht="20.25">
      <c r="W43" s="229"/>
      <c r="X43" s="229"/>
      <c r="Y43" s="229"/>
      <c r="Z43" s="229"/>
      <c r="AA43" s="229"/>
      <c r="AB43" s="229"/>
      <c r="AC43" s="229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1"/>
      <c r="AO43" s="229"/>
      <c r="AP43" s="229"/>
      <c r="AQ43" s="229"/>
      <c r="AR43" s="229"/>
      <c r="AS43" s="229"/>
      <c r="AT43" s="229"/>
      <c r="AU43" s="229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</row>
    <row r="46" spans="1:57" ht="15.75">
      <c r="W46" s="231"/>
      <c r="X46" s="231"/>
      <c r="Y46" s="231"/>
      <c r="Z46" s="231"/>
      <c r="AA46" s="231"/>
      <c r="AB46" s="231"/>
      <c r="AC46" s="2"/>
      <c r="AD46" s="231"/>
      <c r="AE46" s="231"/>
      <c r="AF46" s="2"/>
      <c r="AG46" s="2"/>
      <c r="AH46" s="2"/>
      <c r="AI46" s="231"/>
      <c r="AJ46" s="231"/>
      <c r="AK46" s="231"/>
      <c r="AL46" s="231"/>
      <c r="AM46" s="231"/>
      <c r="AN46" s="231"/>
      <c r="AO46" s="2"/>
      <c r="AP46" s="2"/>
      <c r="AQ46" s="2"/>
      <c r="AR46" s="2"/>
      <c r="AS46" s="2"/>
      <c r="AT46" s="2"/>
      <c r="AU46" s="231"/>
      <c r="AV46" s="231"/>
      <c r="AW46" s="231"/>
      <c r="AX46" s="231"/>
      <c r="AY46" s="231"/>
      <c r="AZ46" s="231"/>
      <c r="BA46" s="2"/>
      <c r="BB46" s="2"/>
      <c r="BC46" s="2"/>
      <c r="BD46" s="2"/>
      <c r="BE46" s="2"/>
    </row>
    <row r="49" spans="23:57" ht="15" customHeight="1"/>
    <row r="53" spans="23:57"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</row>
    <row r="54" spans="23:57"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</row>
    <row r="58" spans="23:57" ht="23.25"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</row>
    <row r="59" spans="23:57" ht="20.25">
      <c r="W59" s="232"/>
      <c r="X59" s="232"/>
      <c r="Y59" s="232"/>
      <c r="Z59" s="232"/>
      <c r="AA59" s="232"/>
      <c r="AB59" s="232"/>
      <c r="AC59" s="232"/>
      <c r="AD59" s="229"/>
      <c r="AE59" s="229"/>
      <c r="AF59" s="229"/>
      <c r="AG59" s="229"/>
      <c r="AH59" s="229"/>
      <c r="AI59" s="229"/>
      <c r="AJ59" s="1"/>
      <c r="AK59" s="1"/>
      <c r="AL59" s="232"/>
      <c r="AM59" s="232"/>
      <c r="AN59" s="232"/>
      <c r="AO59" s="232"/>
      <c r="AP59" s="232"/>
      <c r="AQ59" s="232"/>
      <c r="AR59" s="5"/>
      <c r="AS59" s="4"/>
      <c r="AT59" s="4"/>
      <c r="AU59" s="4"/>
      <c r="AV59" s="4"/>
      <c r="AW59" s="4"/>
      <c r="AX59" s="232"/>
      <c r="AY59" s="232"/>
      <c r="AZ59" s="232"/>
      <c r="BA59" s="232"/>
      <c r="BB59" s="1"/>
      <c r="BC59" s="1"/>
      <c r="BD59" s="1"/>
      <c r="BE59" s="1"/>
    </row>
    <row r="61" spans="23:57" ht="20.25">
      <c r="W61" s="229"/>
      <c r="X61" s="229"/>
      <c r="Y61" s="229"/>
      <c r="Z61" s="229"/>
      <c r="AA61" s="229"/>
      <c r="AB61" s="229"/>
      <c r="AC61" s="229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1"/>
      <c r="AO61" s="229"/>
      <c r="AP61" s="229"/>
      <c r="AQ61" s="229"/>
      <c r="AR61" s="229"/>
      <c r="AS61" s="229"/>
      <c r="AT61" s="229"/>
      <c r="AU61" s="229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</row>
    <row r="64" spans="23:57" ht="15.75">
      <c r="W64" s="231"/>
      <c r="X64" s="231"/>
      <c r="Y64" s="231"/>
      <c r="Z64" s="231"/>
      <c r="AA64" s="231"/>
      <c r="AB64" s="231"/>
      <c r="AC64" s="2"/>
      <c r="AD64" s="231"/>
      <c r="AE64" s="231"/>
      <c r="AF64" s="2"/>
      <c r="AG64" s="2"/>
      <c r="AH64" s="2"/>
      <c r="AI64" s="231"/>
      <c r="AJ64" s="231"/>
      <c r="AK64" s="231"/>
      <c r="AL64" s="231"/>
      <c r="AM64" s="231"/>
      <c r="AN64" s="231"/>
      <c r="AO64" s="2"/>
      <c r="AP64" s="2"/>
      <c r="AQ64" s="2"/>
      <c r="AR64" s="2"/>
      <c r="AS64" s="2"/>
      <c r="AT64" s="2"/>
      <c r="AU64" s="231"/>
      <c r="AV64" s="231"/>
      <c r="AW64" s="231"/>
      <c r="AX64" s="231"/>
      <c r="AY64" s="231"/>
      <c r="AZ64" s="231"/>
      <c r="BA64" s="2"/>
      <c r="BB64" s="2"/>
      <c r="BC64" s="2"/>
      <c r="BD64" s="2"/>
      <c r="BE64" s="2"/>
    </row>
    <row r="67" spans="23:57" ht="15" customHeight="1"/>
    <row r="71" spans="23:57"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2"/>
    </row>
    <row r="72" spans="23:57"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32"/>
    </row>
    <row r="76" spans="23:57" ht="23.25"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</row>
    <row r="78" spans="23:57" ht="23.25"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</row>
    <row r="79" spans="23:57" ht="20.25">
      <c r="W79" s="232"/>
      <c r="X79" s="232"/>
      <c r="Y79" s="232"/>
      <c r="Z79" s="232"/>
      <c r="AA79" s="232"/>
      <c r="AB79" s="232"/>
      <c r="AC79" s="232"/>
      <c r="AD79" s="229"/>
      <c r="AE79" s="229"/>
      <c r="AF79" s="229"/>
      <c r="AG79" s="229"/>
      <c r="AH79" s="229"/>
      <c r="AI79" s="229"/>
      <c r="AJ79" s="1"/>
      <c r="AK79" s="1"/>
      <c r="AL79" s="232"/>
      <c r="AM79" s="232"/>
      <c r="AN79" s="232"/>
      <c r="AO79" s="232"/>
      <c r="AP79" s="232"/>
      <c r="AQ79" s="232"/>
      <c r="AR79" s="5"/>
      <c r="AS79" s="4"/>
      <c r="AT79" s="4"/>
      <c r="AU79" s="4"/>
      <c r="AV79" s="4"/>
      <c r="AW79" s="4"/>
      <c r="AX79" s="232"/>
      <c r="AY79" s="232"/>
      <c r="AZ79" s="232"/>
      <c r="BA79" s="232"/>
      <c r="BB79" s="1"/>
      <c r="BC79" s="1"/>
      <c r="BD79" s="1"/>
      <c r="BE79" s="1"/>
    </row>
    <row r="81" spans="23:57" ht="20.25">
      <c r="W81" s="229"/>
      <c r="X81" s="229"/>
      <c r="Y81" s="229"/>
      <c r="Z81" s="229"/>
      <c r="AA81" s="229"/>
      <c r="AB81" s="229"/>
      <c r="AC81" s="229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1"/>
      <c r="AO81" s="229"/>
      <c r="AP81" s="229"/>
      <c r="AQ81" s="229"/>
      <c r="AR81" s="229"/>
      <c r="AS81" s="229"/>
      <c r="AT81" s="229"/>
      <c r="AU81" s="229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</row>
    <row r="84" spans="23:57" ht="15.75">
      <c r="W84" s="231"/>
      <c r="X84" s="231"/>
      <c r="Y84" s="231"/>
      <c r="Z84" s="231"/>
      <c r="AA84" s="231"/>
      <c r="AB84" s="231"/>
      <c r="AC84" s="2"/>
      <c r="AD84" s="231"/>
      <c r="AE84" s="231"/>
      <c r="AF84" s="2"/>
      <c r="AG84" s="2"/>
      <c r="AH84" s="2"/>
      <c r="AI84" s="231"/>
      <c r="AJ84" s="231"/>
      <c r="AK84" s="231"/>
      <c r="AL84" s="231"/>
      <c r="AM84" s="231"/>
      <c r="AN84" s="231"/>
      <c r="AO84" s="2"/>
      <c r="AP84" s="2"/>
      <c r="AQ84" s="2"/>
      <c r="AR84" s="2"/>
      <c r="AS84" s="2"/>
      <c r="AT84" s="2"/>
      <c r="AU84" s="231"/>
      <c r="AV84" s="231"/>
      <c r="AW84" s="231"/>
      <c r="AX84" s="231"/>
      <c r="AY84" s="231"/>
      <c r="AZ84" s="231"/>
      <c r="BA84" s="2"/>
      <c r="BB84" s="2"/>
      <c r="BC84" s="2"/>
      <c r="BD84" s="2"/>
      <c r="BE84" s="2"/>
    </row>
    <row r="91" spans="23:57"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</row>
    <row r="92" spans="23:57"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</row>
  </sheetData>
  <mergeCells count="232"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91:BE92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  <mergeCell ref="W64:AB64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E27:Q28"/>
    <mergeCell ref="E29:Q30"/>
    <mergeCell ref="E31:Q32"/>
    <mergeCell ref="E33:Q34"/>
    <mergeCell ref="E35:Q36"/>
    <mergeCell ref="S37:T37"/>
    <mergeCell ref="W37:BE37"/>
    <mergeCell ref="W39:BE40"/>
    <mergeCell ref="W41:AC41"/>
    <mergeCell ref="AD41:AI41"/>
    <mergeCell ref="AL41:AQ41"/>
    <mergeCell ref="AX41:BA41"/>
    <mergeCell ref="S23:S24"/>
    <mergeCell ref="T23:T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U25:U26"/>
    <mergeCell ref="E23:E24"/>
    <mergeCell ref="F23:F24"/>
    <mergeCell ref="G23:G24"/>
    <mergeCell ref="H23:H24"/>
    <mergeCell ref="I23:I24"/>
    <mergeCell ref="J23:J24"/>
    <mergeCell ref="K23:K24"/>
    <mergeCell ref="O23:Q26"/>
    <mergeCell ref="R23:R24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Q7:Q8"/>
    <mergeCell ref="R7:R8"/>
    <mergeCell ref="A4:B6"/>
    <mergeCell ref="C5:E6"/>
    <mergeCell ref="F5:H6"/>
    <mergeCell ref="I5:K6"/>
    <mergeCell ref="L5:N6"/>
    <mergeCell ref="I7:I8"/>
    <mergeCell ref="J7:J8"/>
    <mergeCell ref="K7:K8"/>
    <mergeCell ref="B7:B10"/>
    <mergeCell ref="A7:A10"/>
    <mergeCell ref="C7:E10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19:E20"/>
    <mergeCell ref="F19:F20"/>
    <mergeCell ref="O19:O20"/>
    <mergeCell ref="E21:E22"/>
    <mergeCell ref="F21:F22"/>
    <mergeCell ref="G21:G22"/>
    <mergeCell ref="H21:H22"/>
    <mergeCell ref="K21:K22"/>
    <mergeCell ref="A27:A28"/>
    <mergeCell ref="B27:C28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B19:B22"/>
    <mergeCell ref="A23:A26"/>
    <mergeCell ref="B23:B26"/>
    <mergeCell ref="C23:C24"/>
    <mergeCell ref="D23:D24"/>
    <mergeCell ref="A11:A14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C17:C18"/>
    <mergeCell ref="B11:B14"/>
    <mergeCell ref="B15:B18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C11:C12"/>
    <mergeCell ref="D11:D12"/>
    <mergeCell ref="E11:E12"/>
    <mergeCell ref="F11:H14"/>
    <mergeCell ref="I11:I12"/>
    <mergeCell ref="J11:J12"/>
    <mergeCell ref="P11:P12"/>
    <mergeCell ref="F7:F8"/>
    <mergeCell ref="G7:G8"/>
    <mergeCell ref="H7:H8"/>
    <mergeCell ref="R9:R10"/>
    <mergeCell ref="O9:O10"/>
    <mergeCell ref="P9:P10"/>
    <mergeCell ref="H9:H10"/>
    <mergeCell ref="I9:I10"/>
    <mergeCell ref="Q9:Q10"/>
    <mergeCell ref="O7:O8"/>
    <mergeCell ref="P7:P8"/>
    <mergeCell ref="F9:F10"/>
    <mergeCell ref="J9:J10"/>
    <mergeCell ref="K9:K10"/>
    <mergeCell ref="G9:G10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O21:O22"/>
    <mergeCell ref="O15:O16"/>
    <mergeCell ref="P15:P16"/>
    <mergeCell ref="G15:G16"/>
    <mergeCell ref="H15:H16"/>
    <mergeCell ref="I15:K18"/>
    <mergeCell ref="R19:R20"/>
    <mergeCell ref="Q19:Q20"/>
    <mergeCell ref="Q17:Q18"/>
    <mergeCell ref="I21:I22"/>
    <mergeCell ref="J21:J22"/>
    <mergeCell ref="Q21:Q22"/>
    <mergeCell ref="R21:R22"/>
    <mergeCell ref="P21:P22"/>
    <mergeCell ref="P13:P14"/>
    <mergeCell ref="O13:O14"/>
    <mergeCell ref="Q13:Q14"/>
    <mergeCell ref="R13:R14"/>
    <mergeCell ref="Q15:Q16"/>
    <mergeCell ref="R15:R16"/>
    <mergeCell ref="R17:R18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V96"/>
  <sheetViews>
    <sheetView showGridLines="0" workbookViewId="0">
      <selection activeCell="U23" sqref="U23:U24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344" t="str">
        <f>'Nasazení do skupin'!B2</f>
        <v>PČNS starší žáci - dvojice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345"/>
    </row>
    <row r="3" spans="1:21" ht="15" customHeight="1" thickBot="1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7"/>
    </row>
    <row r="4" spans="1:21" ht="32.25" customHeight="1" thickBot="1">
      <c r="A4" s="383" t="s">
        <v>9</v>
      </c>
      <c r="B4" s="384"/>
      <c r="C4" s="258" t="str">
        <f>'Nasazení do skupin'!B3</f>
        <v>Plzeň 9.3.2019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1" ht="14.45" customHeight="1">
      <c r="A5" s="269"/>
      <c r="B5" s="270"/>
      <c r="C5" s="253">
        <v>1</v>
      </c>
      <c r="D5" s="253"/>
      <c r="E5" s="345"/>
      <c r="F5" s="344">
        <v>2</v>
      </c>
      <c r="G5" s="253"/>
      <c r="H5" s="345"/>
      <c r="I5" s="344">
        <v>3</v>
      </c>
      <c r="J5" s="253"/>
      <c r="K5" s="345"/>
      <c r="L5" s="344">
        <v>4</v>
      </c>
      <c r="M5" s="253"/>
      <c r="N5" s="345"/>
      <c r="O5" s="344">
        <v>5</v>
      </c>
      <c r="P5" s="253"/>
      <c r="Q5" s="345"/>
      <c r="R5" s="346" t="s">
        <v>1</v>
      </c>
      <c r="S5" s="347"/>
      <c r="T5" s="348"/>
      <c r="U5" s="182" t="s">
        <v>2</v>
      </c>
    </row>
    <row r="6" spans="1:21" ht="15" customHeight="1" thickBot="1">
      <c r="A6" s="271"/>
      <c r="B6" s="272"/>
      <c r="C6" s="309"/>
      <c r="D6" s="309"/>
      <c r="E6" s="310"/>
      <c r="F6" s="255"/>
      <c r="G6" s="256"/>
      <c r="H6" s="257"/>
      <c r="I6" s="255"/>
      <c r="J6" s="256"/>
      <c r="K6" s="257"/>
      <c r="L6" s="255"/>
      <c r="M6" s="256"/>
      <c r="N6" s="257"/>
      <c r="O6" s="255"/>
      <c r="P6" s="256"/>
      <c r="Q6" s="257"/>
      <c r="R6" s="264" t="s">
        <v>3</v>
      </c>
      <c r="S6" s="265"/>
      <c r="T6" s="266"/>
      <c r="U6" s="175" t="s">
        <v>4</v>
      </c>
    </row>
    <row r="7" spans="1:21" ht="15" customHeight="1">
      <c r="A7" s="378">
        <v>1</v>
      </c>
      <c r="B7" s="379" t="str">
        <f>'Nasazení do skupin'!B15</f>
        <v>TJ Peklo A</v>
      </c>
      <c r="C7" s="380"/>
      <c r="D7" s="381"/>
      <c r="E7" s="382"/>
      <c r="F7" s="363">
        <f>E11</f>
        <v>0</v>
      </c>
      <c r="G7" s="365" t="s">
        <v>5</v>
      </c>
      <c r="H7" s="367">
        <f>C11</f>
        <v>2</v>
      </c>
      <c r="I7" s="363">
        <f>O33</f>
        <v>2</v>
      </c>
      <c r="J7" s="365" t="s">
        <v>5</v>
      </c>
      <c r="K7" s="367">
        <f>Q33</f>
        <v>0</v>
      </c>
      <c r="L7" s="363">
        <f>O37</f>
        <v>2</v>
      </c>
      <c r="M7" s="365" t="s">
        <v>5</v>
      </c>
      <c r="N7" s="367">
        <f>Q37</f>
        <v>0</v>
      </c>
      <c r="O7" s="363">
        <f>O43</f>
        <v>0</v>
      </c>
      <c r="P7" s="365" t="s">
        <v>5</v>
      </c>
      <c r="Q7" s="367">
        <f>Q43</f>
        <v>0</v>
      </c>
      <c r="R7" s="405">
        <f>F7+I7+L7+O7</f>
        <v>4</v>
      </c>
      <c r="S7" s="389" t="s">
        <v>5</v>
      </c>
      <c r="T7" s="391">
        <f>H7+K7+N7+Q7</f>
        <v>2</v>
      </c>
      <c r="U7" s="385">
        <v>4</v>
      </c>
    </row>
    <row r="8" spans="1:21" ht="15.75" customHeight="1" thickBot="1">
      <c r="A8" s="274"/>
      <c r="B8" s="277"/>
      <c r="C8" s="314"/>
      <c r="D8" s="315"/>
      <c r="E8" s="316"/>
      <c r="F8" s="364"/>
      <c r="G8" s="366"/>
      <c r="H8" s="368"/>
      <c r="I8" s="364"/>
      <c r="J8" s="366"/>
      <c r="K8" s="368"/>
      <c r="L8" s="364"/>
      <c r="M8" s="366"/>
      <c r="N8" s="368"/>
      <c r="O8" s="364"/>
      <c r="P8" s="366"/>
      <c r="Q8" s="368"/>
      <c r="R8" s="406"/>
      <c r="S8" s="390"/>
      <c r="T8" s="392"/>
      <c r="U8" s="386"/>
    </row>
    <row r="9" spans="1:21" ht="15" customHeight="1">
      <c r="A9" s="274"/>
      <c r="B9" s="277"/>
      <c r="C9" s="314"/>
      <c r="D9" s="315"/>
      <c r="E9" s="316"/>
      <c r="F9" s="369">
        <f>E13</f>
        <v>14</v>
      </c>
      <c r="G9" s="370" t="s">
        <v>5</v>
      </c>
      <c r="H9" s="371">
        <f>C13</f>
        <v>20</v>
      </c>
      <c r="I9" s="369">
        <f>O34</f>
        <v>20</v>
      </c>
      <c r="J9" s="370" t="s">
        <v>5</v>
      </c>
      <c r="K9" s="371">
        <f>Q34</f>
        <v>16</v>
      </c>
      <c r="L9" s="369">
        <f>O38</f>
        <v>20</v>
      </c>
      <c r="M9" s="370" t="s">
        <v>5</v>
      </c>
      <c r="N9" s="371">
        <f>Q38</f>
        <v>5</v>
      </c>
      <c r="O9" s="369">
        <f>O44</f>
        <v>0</v>
      </c>
      <c r="P9" s="370" t="s">
        <v>5</v>
      </c>
      <c r="Q9" s="371">
        <f>Q44</f>
        <v>0</v>
      </c>
      <c r="R9" s="403">
        <f>F9+I9+L9+O9</f>
        <v>54</v>
      </c>
      <c r="S9" s="393" t="s">
        <v>5</v>
      </c>
      <c r="T9" s="395">
        <f>H9+K9+N9+Q9</f>
        <v>41</v>
      </c>
      <c r="U9" s="387">
        <v>2</v>
      </c>
    </row>
    <row r="10" spans="1:21" ht="15.75" customHeight="1" thickBot="1">
      <c r="A10" s="275"/>
      <c r="B10" s="278"/>
      <c r="C10" s="317"/>
      <c r="D10" s="318"/>
      <c r="E10" s="319"/>
      <c r="F10" s="369"/>
      <c r="G10" s="370"/>
      <c r="H10" s="371"/>
      <c r="I10" s="372"/>
      <c r="J10" s="373"/>
      <c r="K10" s="374"/>
      <c r="L10" s="372"/>
      <c r="M10" s="373"/>
      <c r="N10" s="374"/>
      <c r="O10" s="372"/>
      <c r="P10" s="373"/>
      <c r="Q10" s="374"/>
      <c r="R10" s="404"/>
      <c r="S10" s="394"/>
      <c r="T10" s="396"/>
      <c r="U10" s="388"/>
    </row>
    <row r="11" spans="1:21" ht="15" customHeight="1">
      <c r="A11" s="378">
        <v>2</v>
      </c>
      <c r="B11" s="379" t="str">
        <f>'Nasazení do skupin'!B16</f>
        <v>MNK SILNICE GROUP Modřice B</v>
      </c>
      <c r="C11" s="363">
        <f>O47</f>
        <v>2</v>
      </c>
      <c r="D11" s="365" t="s">
        <v>5</v>
      </c>
      <c r="E11" s="365">
        <f>Q47</f>
        <v>0</v>
      </c>
      <c r="F11" s="375" t="s">
        <v>128</v>
      </c>
      <c r="G11" s="376"/>
      <c r="H11" s="377"/>
      <c r="I11" s="365">
        <f>O29</f>
        <v>2</v>
      </c>
      <c r="J11" s="365" t="s">
        <v>5</v>
      </c>
      <c r="K11" s="367">
        <f>Q29</f>
        <v>0</v>
      </c>
      <c r="L11" s="363">
        <f>O41</f>
        <v>2</v>
      </c>
      <c r="M11" s="365" t="s">
        <v>5</v>
      </c>
      <c r="N11" s="367">
        <f>Q41</f>
        <v>0</v>
      </c>
      <c r="O11" s="363">
        <f>O35</f>
        <v>0</v>
      </c>
      <c r="P11" s="365" t="s">
        <v>5</v>
      </c>
      <c r="Q11" s="367">
        <f>Q35</f>
        <v>0</v>
      </c>
      <c r="R11" s="405">
        <f>C11+I11+L11+O11</f>
        <v>6</v>
      </c>
      <c r="S11" s="389" t="s">
        <v>5</v>
      </c>
      <c r="T11" s="391">
        <f>E11+K11+N11+Q11</f>
        <v>0</v>
      </c>
      <c r="U11" s="385">
        <v>6</v>
      </c>
    </row>
    <row r="12" spans="1:21" ht="15.75" customHeight="1" thickBot="1">
      <c r="A12" s="274"/>
      <c r="B12" s="277"/>
      <c r="C12" s="364"/>
      <c r="D12" s="366"/>
      <c r="E12" s="366"/>
      <c r="F12" s="301"/>
      <c r="G12" s="302"/>
      <c r="H12" s="303"/>
      <c r="I12" s="366"/>
      <c r="J12" s="366"/>
      <c r="K12" s="368"/>
      <c r="L12" s="364"/>
      <c r="M12" s="366"/>
      <c r="N12" s="368"/>
      <c r="O12" s="364"/>
      <c r="P12" s="366"/>
      <c r="Q12" s="368"/>
      <c r="R12" s="406"/>
      <c r="S12" s="390"/>
      <c r="T12" s="392"/>
      <c r="U12" s="386"/>
    </row>
    <row r="13" spans="1:21" ht="15" customHeight="1">
      <c r="A13" s="274"/>
      <c r="B13" s="277"/>
      <c r="C13" s="369">
        <f>O48</f>
        <v>20</v>
      </c>
      <c r="D13" s="370" t="s">
        <v>5</v>
      </c>
      <c r="E13" s="370">
        <f>Q48</f>
        <v>14</v>
      </c>
      <c r="F13" s="301"/>
      <c r="G13" s="302"/>
      <c r="H13" s="303"/>
      <c r="I13" s="370">
        <f>O30</f>
        <v>20</v>
      </c>
      <c r="J13" s="370" t="s">
        <v>5</v>
      </c>
      <c r="K13" s="371">
        <f>Q30</f>
        <v>12</v>
      </c>
      <c r="L13" s="369">
        <f>O42</f>
        <v>20</v>
      </c>
      <c r="M13" s="370" t="s">
        <v>5</v>
      </c>
      <c r="N13" s="371">
        <f>Q42</f>
        <v>9</v>
      </c>
      <c r="O13" s="369">
        <f>O36</f>
        <v>0</v>
      </c>
      <c r="P13" s="370" t="s">
        <v>5</v>
      </c>
      <c r="Q13" s="371">
        <f>Q36</f>
        <v>0</v>
      </c>
      <c r="R13" s="403">
        <f>C13+I13+L13+O13</f>
        <v>60</v>
      </c>
      <c r="S13" s="393" t="s">
        <v>5</v>
      </c>
      <c r="T13" s="395">
        <f>E13+K13+N13+Q13</f>
        <v>35</v>
      </c>
      <c r="U13" s="387">
        <v>1</v>
      </c>
    </row>
    <row r="14" spans="1:21" ht="15.75" customHeight="1" thickBot="1">
      <c r="A14" s="275"/>
      <c r="B14" s="278"/>
      <c r="C14" s="372"/>
      <c r="D14" s="373"/>
      <c r="E14" s="373"/>
      <c r="F14" s="304"/>
      <c r="G14" s="305"/>
      <c r="H14" s="306"/>
      <c r="I14" s="370"/>
      <c r="J14" s="370"/>
      <c r="K14" s="371"/>
      <c r="L14" s="372"/>
      <c r="M14" s="373"/>
      <c r="N14" s="374"/>
      <c r="O14" s="372"/>
      <c r="P14" s="373"/>
      <c r="Q14" s="374"/>
      <c r="R14" s="404"/>
      <c r="S14" s="394"/>
      <c r="T14" s="396"/>
      <c r="U14" s="388"/>
    </row>
    <row r="15" spans="1:21" ht="15" customHeight="1">
      <c r="A15" s="378">
        <v>3</v>
      </c>
      <c r="B15" s="379" t="str">
        <f>'Nasazení do skupin'!B17</f>
        <v>TJ Baník Stříbro B</v>
      </c>
      <c r="C15" s="363">
        <f>K7</f>
        <v>0</v>
      </c>
      <c r="D15" s="365" t="s">
        <v>5</v>
      </c>
      <c r="E15" s="367">
        <f>I7</f>
        <v>2</v>
      </c>
      <c r="F15" s="397">
        <f>K11</f>
        <v>0</v>
      </c>
      <c r="G15" s="398" t="s">
        <v>5</v>
      </c>
      <c r="H15" s="398">
        <f>I11</f>
        <v>2</v>
      </c>
      <c r="I15" s="407"/>
      <c r="J15" s="408"/>
      <c r="K15" s="409"/>
      <c r="L15" s="399">
        <f>K19</f>
        <v>2</v>
      </c>
      <c r="M15" s="399" t="s">
        <v>5</v>
      </c>
      <c r="N15" s="401">
        <f>I19</f>
        <v>0</v>
      </c>
      <c r="O15" s="399">
        <f>O39</f>
        <v>0</v>
      </c>
      <c r="P15" s="399" t="s">
        <v>5</v>
      </c>
      <c r="Q15" s="401">
        <f>Q39</f>
        <v>0</v>
      </c>
      <c r="R15" s="405">
        <f>C15+F15+L15+O15</f>
        <v>2</v>
      </c>
      <c r="S15" s="389" t="s">
        <v>5</v>
      </c>
      <c r="T15" s="391">
        <f>H15+E15+N15+Q15</f>
        <v>4</v>
      </c>
      <c r="U15" s="385">
        <v>2</v>
      </c>
    </row>
    <row r="16" spans="1:21" ht="15.75" customHeight="1" thickBot="1">
      <c r="A16" s="274"/>
      <c r="B16" s="277"/>
      <c r="C16" s="364"/>
      <c r="D16" s="366"/>
      <c r="E16" s="368"/>
      <c r="F16" s="364"/>
      <c r="G16" s="366"/>
      <c r="H16" s="366"/>
      <c r="I16" s="338"/>
      <c r="J16" s="339"/>
      <c r="K16" s="340"/>
      <c r="L16" s="400"/>
      <c r="M16" s="400"/>
      <c r="N16" s="402"/>
      <c r="O16" s="400"/>
      <c r="P16" s="400"/>
      <c r="Q16" s="402"/>
      <c r="R16" s="406"/>
      <c r="S16" s="390"/>
      <c r="T16" s="392"/>
      <c r="U16" s="386"/>
    </row>
    <row r="17" spans="1:22" ht="15" customHeight="1">
      <c r="A17" s="274"/>
      <c r="B17" s="277"/>
      <c r="C17" s="369">
        <f>K9</f>
        <v>16</v>
      </c>
      <c r="D17" s="370" t="s">
        <v>5</v>
      </c>
      <c r="E17" s="371">
        <f>I9</f>
        <v>20</v>
      </c>
      <c r="F17" s="369">
        <f>K13</f>
        <v>12</v>
      </c>
      <c r="G17" s="370" t="s">
        <v>5</v>
      </c>
      <c r="H17" s="370">
        <f>I13</f>
        <v>20</v>
      </c>
      <c r="I17" s="338"/>
      <c r="J17" s="339"/>
      <c r="K17" s="340"/>
      <c r="L17" s="359">
        <f>K21</f>
        <v>20</v>
      </c>
      <c r="M17" s="359" t="s">
        <v>5</v>
      </c>
      <c r="N17" s="361">
        <f>I21</f>
        <v>9</v>
      </c>
      <c r="O17" s="359">
        <f>O40</f>
        <v>0</v>
      </c>
      <c r="P17" s="359" t="s">
        <v>5</v>
      </c>
      <c r="Q17" s="361">
        <f>Q40</f>
        <v>0</v>
      </c>
      <c r="R17" s="403">
        <f>F17+C17+L17+O17</f>
        <v>48</v>
      </c>
      <c r="S17" s="393" t="s">
        <v>5</v>
      </c>
      <c r="T17" s="395">
        <f>H17+E17+N17+Q17</f>
        <v>49</v>
      </c>
      <c r="U17" s="387">
        <v>3</v>
      </c>
    </row>
    <row r="18" spans="1:22" ht="15.75" customHeight="1" thickBot="1">
      <c r="A18" s="275"/>
      <c r="B18" s="278"/>
      <c r="C18" s="372"/>
      <c r="D18" s="373"/>
      <c r="E18" s="374"/>
      <c r="F18" s="372"/>
      <c r="G18" s="373"/>
      <c r="H18" s="373"/>
      <c r="I18" s="341"/>
      <c r="J18" s="342"/>
      <c r="K18" s="343"/>
      <c r="L18" s="360"/>
      <c r="M18" s="360"/>
      <c r="N18" s="362"/>
      <c r="O18" s="360"/>
      <c r="P18" s="360"/>
      <c r="Q18" s="362"/>
      <c r="R18" s="404"/>
      <c r="S18" s="394"/>
      <c r="T18" s="396"/>
      <c r="U18" s="388"/>
    </row>
    <row r="19" spans="1:22" ht="15" customHeight="1">
      <c r="A19" s="378">
        <v>4</v>
      </c>
      <c r="B19" s="379" t="str">
        <f>'Nasazení do skupin'!B18</f>
        <v>TJ Pankrác B</v>
      </c>
      <c r="C19" s="363">
        <f>N7</f>
        <v>0</v>
      </c>
      <c r="D19" s="365" t="s">
        <v>5</v>
      </c>
      <c r="E19" s="367">
        <f>L7</f>
        <v>2</v>
      </c>
      <c r="F19" s="363">
        <f>N11</f>
        <v>0</v>
      </c>
      <c r="G19" s="365" t="s">
        <v>5</v>
      </c>
      <c r="H19" s="367">
        <f>L11</f>
        <v>2</v>
      </c>
      <c r="I19" s="397">
        <f>O45</f>
        <v>0</v>
      </c>
      <c r="J19" s="398" t="s">
        <v>5</v>
      </c>
      <c r="K19" s="398">
        <f>Q45</f>
        <v>2</v>
      </c>
      <c r="L19" s="349">
        <v>2019</v>
      </c>
      <c r="M19" s="350"/>
      <c r="N19" s="351"/>
      <c r="O19" s="399">
        <f>O31</f>
        <v>0</v>
      </c>
      <c r="P19" s="399" t="s">
        <v>5</v>
      </c>
      <c r="Q19" s="401">
        <f>Q31</f>
        <v>0</v>
      </c>
      <c r="R19" s="405">
        <f>F19+I19+C19+O19</f>
        <v>0</v>
      </c>
      <c r="S19" s="389" t="s">
        <v>5</v>
      </c>
      <c r="T19" s="391">
        <f>H19+K19+E19+Q19</f>
        <v>6</v>
      </c>
      <c r="U19" s="385">
        <v>0</v>
      </c>
    </row>
    <row r="20" spans="1:22" ht="15.75" customHeight="1" thickBot="1">
      <c r="A20" s="274"/>
      <c r="B20" s="277"/>
      <c r="C20" s="364"/>
      <c r="D20" s="366"/>
      <c r="E20" s="368"/>
      <c r="F20" s="364"/>
      <c r="G20" s="366"/>
      <c r="H20" s="368"/>
      <c r="I20" s="364"/>
      <c r="J20" s="366"/>
      <c r="K20" s="366"/>
      <c r="L20" s="327"/>
      <c r="M20" s="328"/>
      <c r="N20" s="329"/>
      <c r="O20" s="400"/>
      <c r="P20" s="400"/>
      <c r="Q20" s="402"/>
      <c r="R20" s="406"/>
      <c r="S20" s="390"/>
      <c r="T20" s="392"/>
      <c r="U20" s="386"/>
    </row>
    <row r="21" spans="1:22" ht="15" customHeight="1">
      <c r="A21" s="274"/>
      <c r="B21" s="277"/>
      <c r="C21" s="369">
        <f>N9</f>
        <v>5</v>
      </c>
      <c r="D21" s="370" t="s">
        <v>5</v>
      </c>
      <c r="E21" s="371">
        <f>L9</f>
        <v>20</v>
      </c>
      <c r="F21" s="369">
        <f>N13</f>
        <v>9</v>
      </c>
      <c r="G21" s="370" t="s">
        <v>5</v>
      </c>
      <c r="H21" s="371">
        <f>L13</f>
        <v>20</v>
      </c>
      <c r="I21" s="369">
        <f>O46</f>
        <v>9</v>
      </c>
      <c r="J21" s="370" t="s">
        <v>5</v>
      </c>
      <c r="K21" s="370">
        <f>Q46</f>
        <v>20</v>
      </c>
      <c r="L21" s="327"/>
      <c r="M21" s="328"/>
      <c r="N21" s="329"/>
      <c r="O21" s="359">
        <f>O32</f>
        <v>0</v>
      </c>
      <c r="P21" s="359" t="s">
        <v>5</v>
      </c>
      <c r="Q21" s="361">
        <f>Q32</f>
        <v>0</v>
      </c>
      <c r="R21" s="403">
        <f>F21+I21+C21+O21</f>
        <v>23</v>
      </c>
      <c r="S21" s="393" t="s">
        <v>5</v>
      </c>
      <c r="T21" s="395">
        <f>H21+K21+E21+Q21</f>
        <v>60</v>
      </c>
      <c r="U21" s="387">
        <v>4</v>
      </c>
    </row>
    <row r="22" spans="1:22" ht="15.75" customHeight="1" thickBot="1">
      <c r="A22" s="275"/>
      <c r="B22" s="278"/>
      <c r="C22" s="372"/>
      <c r="D22" s="373"/>
      <c r="E22" s="374"/>
      <c r="F22" s="372"/>
      <c r="G22" s="373"/>
      <c r="H22" s="374"/>
      <c r="I22" s="372"/>
      <c r="J22" s="373"/>
      <c r="K22" s="373"/>
      <c r="L22" s="330"/>
      <c r="M22" s="331"/>
      <c r="N22" s="332"/>
      <c r="O22" s="360"/>
      <c r="P22" s="360"/>
      <c r="Q22" s="362"/>
      <c r="R22" s="404"/>
      <c r="S22" s="394"/>
      <c r="T22" s="396"/>
      <c r="U22" s="388"/>
    </row>
    <row r="23" spans="1:22" ht="15.75" customHeight="1">
      <c r="A23" s="378">
        <v>5</v>
      </c>
      <c r="B23" s="379" t="str">
        <f>'Nasazení do skupin'!B19</f>
        <v>Volný los</v>
      </c>
      <c r="C23" s="363">
        <f>Q7</f>
        <v>0</v>
      </c>
      <c r="D23" s="365" t="s">
        <v>5</v>
      </c>
      <c r="E23" s="367">
        <f>O7</f>
        <v>0</v>
      </c>
      <c r="F23" s="363">
        <f>Q11</f>
        <v>0</v>
      </c>
      <c r="G23" s="365" t="s">
        <v>5</v>
      </c>
      <c r="H23" s="367">
        <f>O11</f>
        <v>0</v>
      </c>
      <c r="I23" s="363">
        <f>Q15</f>
        <v>0</v>
      </c>
      <c r="J23" s="365" t="s">
        <v>5</v>
      </c>
      <c r="K23" s="367">
        <f>O15</f>
        <v>0</v>
      </c>
      <c r="L23" s="363">
        <f>Q19</f>
        <v>0</v>
      </c>
      <c r="M23" s="365" t="s">
        <v>5</v>
      </c>
      <c r="N23" s="367">
        <f>O19</f>
        <v>0</v>
      </c>
      <c r="O23" s="349"/>
      <c r="P23" s="350"/>
      <c r="Q23" s="351"/>
      <c r="R23" s="405">
        <f>F23+I23+L23+C23</f>
        <v>0</v>
      </c>
      <c r="S23" s="389" t="s">
        <v>5</v>
      </c>
      <c r="T23" s="391">
        <f>H23+K23+N23+E23</f>
        <v>0</v>
      </c>
      <c r="U23" s="385"/>
    </row>
    <row r="24" spans="1:22" ht="15.75" customHeight="1" thickBot="1">
      <c r="A24" s="274"/>
      <c r="B24" s="277"/>
      <c r="C24" s="364"/>
      <c r="D24" s="366"/>
      <c r="E24" s="368"/>
      <c r="F24" s="364"/>
      <c r="G24" s="366"/>
      <c r="H24" s="368"/>
      <c r="I24" s="364"/>
      <c r="J24" s="366"/>
      <c r="K24" s="368"/>
      <c r="L24" s="364"/>
      <c r="M24" s="366"/>
      <c r="N24" s="368"/>
      <c r="O24" s="327"/>
      <c r="P24" s="328"/>
      <c r="Q24" s="329"/>
      <c r="R24" s="406"/>
      <c r="S24" s="390"/>
      <c r="T24" s="392"/>
      <c r="U24" s="386"/>
    </row>
    <row r="25" spans="1:22" ht="15.75" customHeight="1">
      <c r="A25" s="274"/>
      <c r="B25" s="277"/>
      <c r="C25" s="369">
        <f>Q9</f>
        <v>0</v>
      </c>
      <c r="D25" s="370" t="s">
        <v>5</v>
      </c>
      <c r="E25" s="371">
        <f>O9</f>
        <v>0</v>
      </c>
      <c r="F25" s="369">
        <f>Q13</f>
        <v>0</v>
      </c>
      <c r="G25" s="370" t="s">
        <v>5</v>
      </c>
      <c r="H25" s="371">
        <f>O13</f>
        <v>0</v>
      </c>
      <c r="I25" s="369">
        <f>Q17</f>
        <v>0</v>
      </c>
      <c r="J25" s="370" t="s">
        <v>5</v>
      </c>
      <c r="K25" s="371">
        <f>O17</f>
        <v>0</v>
      </c>
      <c r="L25" s="369">
        <f>Q21</f>
        <v>0</v>
      </c>
      <c r="M25" s="370" t="s">
        <v>5</v>
      </c>
      <c r="N25" s="371">
        <f>O21</f>
        <v>0</v>
      </c>
      <c r="O25" s="327"/>
      <c r="P25" s="328"/>
      <c r="Q25" s="329"/>
      <c r="R25" s="403">
        <f>F25+I25+L25+C25</f>
        <v>0</v>
      </c>
      <c r="S25" s="393" t="s">
        <v>5</v>
      </c>
      <c r="T25" s="395">
        <f>H25+K25+N25+E25</f>
        <v>0</v>
      </c>
      <c r="U25" s="387"/>
    </row>
    <row r="26" spans="1:22" ht="15.75" customHeight="1" thickBot="1">
      <c r="A26" s="275"/>
      <c r="B26" s="278"/>
      <c r="C26" s="372"/>
      <c r="D26" s="373"/>
      <c r="E26" s="374"/>
      <c r="F26" s="372"/>
      <c r="G26" s="373"/>
      <c r="H26" s="374"/>
      <c r="I26" s="372"/>
      <c r="J26" s="373"/>
      <c r="K26" s="374"/>
      <c r="L26" s="372"/>
      <c r="M26" s="373"/>
      <c r="N26" s="374"/>
      <c r="O26" s="330"/>
      <c r="P26" s="331"/>
      <c r="Q26" s="332"/>
      <c r="R26" s="404"/>
      <c r="S26" s="394"/>
      <c r="T26" s="396"/>
      <c r="U26" s="388"/>
    </row>
    <row r="28" spans="1:22" ht="24.95" customHeight="1">
      <c r="A28" s="352" t="s">
        <v>12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4"/>
      <c r="S28" s="126"/>
      <c r="T28" s="149"/>
      <c r="U28" s="149"/>
    </row>
    <row r="29" spans="1:22" ht="15" customHeight="1">
      <c r="A29" s="355">
        <v>1</v>
      </c>
      <c r="B29" s="357" t="str">
        <f>B11</f>
        <v>MNK SILNICE GROUP Modřice B</v>
      </c>
      <c r="C29" s="357"/>
      <c r="D29" s="357" t="s">
        <v>5</v>
      </c>
      <c r="E29" s="357" t="str">
        <f>B15</f>
        <v>TJ Baník Stříbro B</v>
      </c>
      <c r="F29" s="357"/>
      <c r="G29" s="357"/>
      <c r="H29" s="357"/>
      <c r="I29" s="357"/>
      <c r="J29" s="357"/>
      <c r="K29" s="357"/>
      <c r="L29" s="357"/>
      <c r="M29" s="357"/>
      <c r="N29" s="357"/>
      <c r="O29" s="133">
        <v>2</v>
      </c>
      <c r="P29" s="134" t="s">
        <v>5</v>
      </c>
      <c r="Q29" s="134">
        <v>0</v>
      </c>
      <c r="R29" s="125" t="s">
        <v>11</v>
      </c>
      <c r="S29" s="124"/>
      <c r="T29" s="23"/>
      <c r="U29" s="24"/>
      <c r="V29" s="3"/>
    </row>
    <row r="30" spans="1:22" ht="15" customHeight="1">
      <c r="A30" s="356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135">
        <v>20</v>
      </c>
      <c r="P30" s="136" t="s">
        <v>5</v>
      </c>
      <c r="Q30" s="122">
        <v>12</v>
      </c>
      <c r="R30" s="6" t="s">
        <v>10</v>
      </c>
      <c r="S30" s="124"/>
      <c r="T30" s="21"/>
      <c r="U30" s="24"/>
      <c r="V30" s="3"/>
    </row>
    <row r="31" spans="1:22" ht="15" customHeight="1">
      <c r="A31" s="356">
        <v>2</v>
      </c>
      <c r="B31" s="358" t="str">
        <f>B19</f>
        <v>TJ Pankrác B</v>
      </c>
      <c r="C31" s="358"/>
      <c r="D31" s="358" t="s">
        <v>5</v>
      </c>
      <c r="E31" s="358" t="str">
        <f>B23</f>
        <v>Volný los</v>
      </c>
      <c r="F31" s="358"/>
      <c r="G31" s="358"/>
      <c r="H31" s="358"/>
      <c r="I31" s="358"/>
      <c r="J31" s="358"/>
      <c r="K31" s="358"/>
      <c r="L31" s="358"/>
      <c r="M31" s="358"/>
      <c r="N31" s="358"/>
      <c r="O31" s="137"/>
      <c r="P31" s="136" t="s">
        <v>5</v>
      </c>
      <c r="Q31" s="136"/>
      <c r="R31" s="6" t="s">
        <v>11</v>
      </c>
      <c r="S31" s="124"/>
      <c r="T31" s="23"/>
      <c r="U31" s="24"/>
    </row>
    <row r="32" spans="1:22" ht="15" customHeight="1">
      <c r="A32" s="356"/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135"/>
      <c r="P32" s="136" t="s">
        <v>5</v>
      </c>
      <c r="Q32" s="122"/>
      <c r="R32" s="6" t="s">
        <v>10</v>
      </c>
      <c r="S32" s="124"/>
      <c r="T32" s="21"/>
      <c r="U32" s="24"/>
    </row>
    <row r="33" spans="1:21" ht="15" customHeight="1">
      <c r="A33" s="356">
        <v>3</v>
      </c>
      <c r="B33" s="358" t="str">
        <f>B7</f>
        <v>TJ Peklo A</v>
      </c>
      <c r="C33" s="358"/>
      <c r="D33" s="358" t="s">
        <v>5</v>
      </c>
      <c r="E33" s="358" t="str">
        <f>B15</f>
        <v>TJ Baník Stříbro B</v>
      </c>
      <c r="F33" s="358"/>
      <c r="G33" s="358"/>
      <c r="H33" s="358"/>
      <c r="I33" s="358"/>
      <c r="J33" s="358"/>
      <c r="K33" s="358"/>
      <c r="L33" s="358"/>
      <c r="M33" s="358"/>
      <c r="N33" s="358"/>
      <c r="O33" s="137">
        <v>2</v>
      </c>
      <c r="P33" s="136" t="s">
        <v>5</v>
      </c>
      <c r="Q33" s="136">
        <v>0</v>
      </c>
      <c r="R33" s="6" t="s">
        <v>11</v>
      </c>
      <c r="S33" s="124"/>
      <c r="T33" s="23"/>
      <c r="U33" s="24"/>
    </row>
    <row r="34" spans="1:21" ht="15" customHeight="1">
      <c r="A34" s="356"/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135">
        <v>20</v>
      </c>
      <c r="P34" s="136" t="s">
        <v>5</v>
      </c>
      <c r="Q34" s="122">
        <v>16</v>
      </c>
      <c r="R34" s="6" t="s">
        <v>10</v>
      </c>
      <c r="S34" s="124"/>
      <c r="T34" s="21"/>
      <c r="U34" s="24"/>
    </row>
    <row r="35" spans="1:21" ht="15" customHeight="1">
      <c r="A35" s="356">
        <v>4</v>
      </c>
      <c r="B35" s="358" t="str">
        <f>B11</f>
        <v>MNK SILNICE GROUP Modřice B</v>
      </c>
      <c r="C35" s="358"/>
      <c r="D35" s="358" t="s">
        <v>5</v>
      </c>
      <c r="E35" s="358" t="str">
        <f>B23</f>
        <v>Volný los</v>
      </c>
      <c r="F35" s="358"/>
      <c r="G35" s="358"/>
      <c r="H35" s="358"/>
      <c r="I35" s="358"/>
      <c r="J35" s="358"/>
      <c r="K35" s="358"/>
      <c r="L35" s="358"/>
      <c r="M35" s="358"/>
      <c r="N35" s="358"/>
      <c r="O35" s="137"/>
      <c r="P35" s="136" t="s">
        <v>5</v>
      </c>
      <c r="Q35" s="136"/>
      <c r="R35" s="6" t="s">
        <v>11</v>
      </c>
      <c r="S35" s="124"/>
      <c r="T35" s="23"/>
      <c r="U35" s="24"/>
    </row>
    <row r="36" spans="1:21" ht="15" customHeight="1">
      <c r="A36" s="356"/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135"/>
      <c r="P36" s="136" t="s">
        <v>5</v>
      </c>
      <c r="Q36" s="122"/>
      <c r="R36" s="6" t="s">
        <v>10</v>
      </c>
      <c r="S36" s="124"/>
      <c r="T36" s="21"/>
      <c r="U36" s="24"/>
    </row>
    <row r="37" spans="1:21" ht="15" customHeight="1">
      <c r="A37" s="356">
        <v>5</v>
      </c>
      <c r="B37" s="358" t="str">
        <f>B7</f>
        <v>TJ Peklo A</v>
      </c>
      <c r="C37" s="358"/>
      <c r="D37" s="358" t="s">
        <v>5</v>
      </c>
      <c r="E37" s="358" t="str">
        <f>B19</f>
        <v>TJ Pankrác B</v>
      </c>
      <c r="F37" s="358"/>
      <c r="G37" s="358"/>
      <c r="H37" s="358"/>
      <c r="I37" s="358"/>
      <c r="J37" s="358"/>
      <c r="K37" s="358"/>
      <c r="L37" s="358"/>
      <c r="M37" s="358"/>
      <c r="N37" s="358"/>
      <c r="O37" s="137">
        <v>2</v>
      </c>
      <c r="P37" s="136" t="s">
        <v>5</v>
      </c>
      <c r="Q37" s="136">
        <v>0</v>
      </c>
      <c r="R37" s="6" t="s">
        <v>11</v>
      </c>
      <c r="S37" s="124"/>
      <c r="T37" s="23"/>
      <c r="U37" s="24"/>
    </row>
    <row r="38" spans="1:21" ht="15" customHeight="1">
      <c r="A38" s="356"/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135">
        <v>20</v>
      </c>
      <c r="P38" s="136" t="s">
        <v>5</v>
      </c>
      <c r="Q38" s="122">
        <v>5</v>
      </c>
      <c r="R38" s="6" t="s">
        <v>10</v>
      </c>
      <c r="S38" s="124"/>
      <c r="T38" s="21"/>
      <c r="U38" s="24"/>
    </row>
    <row r="39" spans="1:21" ht="15" customHeight="1">
      <c r="A39" s="356">
        <v>6</v>
      </c>
      <c r="B39" s="358" t="str">
        <f>B15</f>
        <v>TJ Baník Stříbro B</v>
      </c>
      <c r="C39" s="358"/>
      <c r="D39" s="358" t="s">
        <v>5</v>
      </c>
      <c r="E39" s="358" t="str">
        <f>B23</f>
        <v>Volný los</v>
      </c>
      <c r="F39" s="358"/>
      <c r="G39" s="358"/>
      <c r="H39" s="358"/>
      <c r="I39" s="358"/>
      <c r="J39" s="358"/>
      <c r="K39" s="358"/>
      <c r="L39" s="358"/>
      <c r="M39" s="358"/>
      <c r="N39" s="358"/>
      <c r="O39" s="137"/>
      <c r="P39" s="136" t="s">
        <v>5</v>
      </c>
      <c r="Q39" s="136"/>
      <c r="R39" s="6" t="s">
        <v>11</v>
      </c>
      <c r="S39" s="124"/>
      <c r="T39" s="23"/>
      <c r="U39" s="24"/>
    </row>
    <row r="40" spans="1:21" ht="15" customHeight="1">
      <c r="A40" s="356"/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135"/>
      <c r="P40" s="136" t="s">
        <v>5</v>
      </c>
      <c r="Q40" s="122"/>
      <c r="R40" s="6" t="s">
        <v>10</v>
      </c>
      <c r="S40" s="124"/>
      <c r="T40" s="21"/>
      <c r="U40" s="24"/>
    </row>
    <row r="41" spans="1:21" ht="15.75">
      <c r="A41" s="356">
        <v>7</v>
      </c>
      <c r="B41" s="358" t="str">
        <f>B11</f>
        <v>MNK SILNICE GROUP Modřice B</v>
      </c>
      <c r="C41" s="358"/>
      <c r="D41" s="358" t="s">
        <v>5</v>
      </c>
      <c r="E41" s="358" t="str">
        <f>B19</f>
        <v>TJ Pankrác B</v>
      </c>
      <c r="F41" s="358"/>
      <c r="G41" s="358"/>
      <c r="H41" s="358"/>
      <c r="I41" s="358"/>
      <c r="J41" s="358"/>
      <c r="K41" s="358"/>
      <c r="L41" s="358"/>
      <c r="M41" s="358"/>
      <c r="N41" s="358"/>
      <c r="O41" s="137">
        <v>2</v>
      </c>
      <c r="P41" s="136" t="s">
        <v>5</v>
      </c>
      <c r="Q41" s="136">
        <v>0</v>
      </c>
      <c r="R41" s="6" t="s">
        <v>11</v>
      </c>
      <c r="S41" s="124"/>
      <c r="T41" s="23"/>
      <c r="U41" s="24"/>
    </row>
    <row r="42" spans="1:21" ht="15.75">
      <c r="A42" s="356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135">
        <v>20</v>
      </c>
      <c r="P42" s="136" t="s">
        <v>5</v>
      </c>
      <c r="Q42" s="122">
        <v>9</v>
      </c>
      <c r="R42" s="6" t="s">
        <v>10</v>
      </c>
      <c r="S42" s="124"/>
      <c r="T42" s="21"/>
      <c r="U42" s="24"/>
    </row>
    <row r="43" spans="1:21" ht="14.45" customHeight="1">
      <c r="A43" s="356">
        <v>8</v>
      </c>
      <c r="B43" s="358" t="str">
        <f>B7</f>
        <v>TJ Peklo A</v>
      </c>
      <c r="C43" s="358"/>
      <c r="D43" s="358" t="s">
        <v>5</v>
      </c>
      <c r="E43" s="358" t="str">
        <f>B23</f>
        <v>Volný los</v>
      </c>
      <c r="F43" s="358"/>
      <c r="G43" s="358"/>
      <c r="H43" s="358"/>
      <c r="I43" s="358"/>
      <c r="J43" s="358"/>
      <c r="K43" s="358"/>
      <c r="L43" s="358"/>
      <c r="M43" s="358"/>
      <c r="N43" s="358"/>
      <c r="O43" s="137"/>
      <c r="P43" s="136" t="s">
        <v>5</v>
      </c>
      <c r="Q43" s="136"/>
      <c r="R43" s="6" t="s">
        <v>11</v>
      </c>
      <c r="S43" s="124"/>
      <c r="T43" s="23"/>
      <c r="U43" s="24"/>
    </row>
    <row r="44" spans="1:21" ht="14.45" customHeight="1">
      <c r="A44" s="356"/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135"/>
      <c r="P44" s="136" t="s">
        <v>5</v>
      </c>
      <c r="Q44" s="122"/>
      <c r="R44" s="6" t="s">
        <v>10</v>
      </c>
      <c r="S44" s="124"/>
      <c r="T44" s="21"/>
      <c r="U44" s="24"/>
    </row>
    <row r="45" spans="1:21" ht="15.75">
      <c r="A45" s="356">
        <v>9</v>
      </c>
      <c r="B45" s="358" t="str">
        <f>B19</f>
        <v>TJ Pankrác B</v>
      </c>
      <c r="C45" s="358"/>
      <c r="D45" s="358" t="s">
        <v>5</v>
      </c>
      <c r="E45" s="358" t="str">
        <f>B15</f>
        <v>TJ Baník Stříbro B</v>
      </c>
      <c r="F45" s="358"/>
      <c r="G45" s="358"/>
      <c r="H45" s="358"/>
      <c r="I45" s="358"/>
      <c r="J45" s="358"/>
      <c r="K45" s="358"/>
      <c r="L45" s="358"/>
      <c r="M45" s="358"/>
      <c r="N45" s="358"/>
      <c r="O45" s="137">
        <v>0</v>
      </c>
      <c r="P45" s="136" t="s">
        <v>5</v>
      </c>
      <c r="Q45" s="136">
        <v>2</v>
      </c>
      <c r="R45" s="6" t="s">
        <v>11</v>
      </c>
      <c r="S45" s="124"/>
      <c r="T45" s="23"/>
      <c r="U45" s="24"/>
    </row>
    <row r="46" spans="1:21" ht="15.75">
      <c r="A46" s="356"/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135">
        <v>9</v>
      </c>
      <c r="P46" s="136" t="s">
        <v>5</v>
      </c>
      <c r="Q46" s="122">
        <v>20</v>
      </c>
      <c r="R46" s="6" t="s">
        <v>10</v>
      </c>
      <c r="S46" s="124"/>
      <c r="T46" s="21"/>
      <c r="U46" s="24"/>
    </row>
    <row r="47" spans="1:21" ht="15.75">
      <c r="A47" s="356">
        <v>10</v>
      </c>
      <c r="B47" s="358" t="str">
        <f>B11</f>
        <v>MNK SILNICE GROUP Modřice B</v>
      </c>
      <c r="C47" s="358"/>
      <c r="D47" s="358" t="s">
        <v>5</v>
      </c>
      <c r="E47" s="358" t="str">
        <f>B7</f>
        <v>TJ Peklo A</v>
      </c>
      <c r="F47" s="358"/>
      <c r="G47" s="358"/>
      <c r="H47" s="358"/>
      <c r="I47" s="358"/>
      <c r="J47" s="358"/>
      <c r="K47" s="358"/>
      <c r="L47" s="358"/>
      <c r="M47" s="358"/>
      <c r="N47" s="358"/>
      <c r="O47" s="27">
        <v>2</v>
      </c>
      <c r="P47" s="28" t="s">
        <v>5</v>
      </c>
      <c r="Q47" s="28">
        <v>0</v>
      </c>
      <c r="R47" s="6" t="s">
        <v>11</v>
      </c>
      <c r="S47" s="124"/>
      <c r="T47" s="23"/>
      <c r="U47" s="24"/>
    </row>
    <row r="48" spans="1:21" ht="15.75">
      <c r="A48" s="356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26">
        <v>20</v>
      </c>
      <c r="P48" s="28" t="s">
        <v>5</v>
      </c>
      <c r="Q48" s="17">
        <v>14</v>
      </c>
      <c r="R48" s="6" t="s">
        <v>10</v>
      </c>
      <c r="S48" s="124"/>
      <c r="T48" s="21"/>
      <c r="U48" s="24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  <mergeCell ref="A28:R28"/>
    <mergeCell ref="A37:A38"/>
    <mergeCell ref="B37:C38"/>
    <mergeCell ref="D37:D38"/>
    <mergeCell ref="E37:N38"/>
    <mergeCell ref="A39:A40"/>
    <mergeCell ref="B39:C40"/>
    <mergeCell ref="D39:D40"/>
    <mergeCell ref="E39:N4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A29:A30"/>
    <mergeCell ref="B29:C30"/>
    <mergeCell ref="D29:D30"/>
    <mergeCell ref="O23:Q26"/>
    <mergeCell ref="R23:R24"/>
    <mergeCell ref="S23:S24"/>
    <mergeCell ref="T23:T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D25:D2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R7:R8"/>
    <mergeCell ref="M9:M10"/>
    <mergeCell ref="N9:N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A19:A22"/>
    <mergeCell ref="C19:C20"/>
    <mergeCell ref="D19:D20"/>
    <mergeCell ref="E19:E20"/>
    <mergeCell ref="F19:F20"/>
    <mergeCell ref="O19:O20"/>
    <mergeCell ref="P19:P20"/>
    <mergeCell ref="R11:R12"/>
    <mergeCell ref="Q19:Q20"/>
    <mergeCell ref="R19:R20"/>
    <mergeCell ref="R21:R22"/>
    <mergeCell ref="R17:R18"/>
    <mergeCell ref="I15:K18"/>
    <mergeCell ref="P13:P14"/>
    <mergeCell ref="H19:H20"/>
    <mergeCell ref="Q21:Q22"/>
    <mergeCell ref="O21:O22"/>
    <mergeCell ref="P21:P22"/>
    <mergeCell ref="K19:K20"/>
    <mergeCell ref="I21:I22"/>
    <mergeCell ref="J21:J22"/>
    <mergeCell ref="K21:K22"/>
    <mergeCell ref="R13:R14"/>
    <mergeCell ref="A15:A18"/>
    <mergeCell ref="E29:N30"/>
    <mergeCell ref="C21:C22"/>
    <mergeCell ref="D21:D22"/>
    <mergeCell ref="E21:E22"/>
    <mergeCell ref="F21:F22"/>
    <mergeCell ref="G21:G22"/>
    <mergeCell ref="H21:H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L19:N22"/>
    <mergeCell ref="I19:I20"/>
    <mergeCell ref="J19:J20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H7:H8"/>
    <mergeCell ref="F9:F10"/>
    <mergeCell ref="G9:G10"/>
    <mergeCell ref="H9:H10"/>
    <mergeCell ref="I9:I10"/>
    <mergeCell ref="O7:O8"/>
    <mergeCell ref="C15:C16"/>
    <mergeCell ref="D15:D16"/>
    <mergeCell ref="E15:E16"/>
    <mergeCell ref="F15:F16"/>
    <mergeCell ref="O15:O16"/>
    <mergeCell ref="P7:P8"/>
    <mergeCell ref="O9:O10"/>
    <mergeCell ref="L9:L10"/>
    <mergeCell ref="Q13:Q14"/>
    <mergeCell ref="Q11:Q12"/>
    <mergeCell ref="A7:A10"/>
    <mergeCell ref="B7:B10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N13:N14"/>
    <mergeCell ref="O13:O14"/>
    <mergeCell ref="N7:N8"/>
    <mergeCell ref="F7:F8"/>
    <mergeCell ref="G7:G8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F11:H14"/>
    <mergeCell ref="I11:I12"/>
    <mergeCell ref="G19:G20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E92"/>
  <sheetViews>
    <sheetView showGridLines="0" topLeftCell="A4" workbookViewId="0">
      <selection activeCell="AA25" sqref="Z25:AA25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251" t="str">
        <f>'Nasazení do skupin'!B2</f>
        <v>PČNS starší žáci - dvojice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3"/>
      <c r="M2" s="253"/>
      <c r="N2" s="253"/>
      <c r="O2" s="252"/>
      <c r="P2" s="252"/>
      <c r="Q2" s="252"/>
      <c r="R2" s="252"/>
      <c r="S2" s="252"/>
      <c r="T2" s="252"/>
      <c r="U2" s="254"/>
    </row>
    <row r="3" spans="1:29" ht="15.75" thickBot="1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7"/>
    </row>
    <row r="4" spans="1:29" ht="32.25" customHeight="1" thickBot="1">
      <c r="A4" s="267" t="s">
        <v>0</v>
      </c>
      <c r="B4" s="268"/>
      <c r="C4" s="258" t="str">
        <f>'Nasazení do skupin'!B3</f>
        <v>Plzeň 9.3.2019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9">
      <c r="A5" s="269"/>
      <c r="B5" s="270"/>
      <c r="C5" s="252">
        <v>1</v>
      </c>
      <c r="D5" s="252"/>
      <c r="E5" s="254"/>
      <c r="F5" s="251">
        <v>2</v>
      </c>
      <c r="G5" s="252"/>
      <c r="H5" s="254"/>
      <c r="I5" s="251">
        <v>3</v>
      </c>
      <c r="J5" s="252"/>
      <c r="K5" s="254"/>
      <c r="L5" s="251">
        <v>4</v>
      </c>
      <c r="M5" s="252"/>
      <c r="N5" s="254"/>
      <c r="O5" s="251">
        <v>5</v>
      </c>
      <c r="P5" s="252"/>
      <c r="Q5" s="254"/>
      <c r="R5" s="261" t="s">
        <v>1</v>
      </c>
      <c r="S5" s="262"/>
      <c r="T5" s="263"/>
      <c r="U5" s="146" t="s">
        <v>2</v>
      </c>
    </row>
    <row r="6" spans="1:29" ht="15.75" thickBot="1">
      <c r="A6" s="271"/>
      <c r="B6" s="272"/>
      <c r="C6" s="309"/>
      <c r="D6" s="309"/>
      <c r="E6" s="310"/>
      <c r="F6" s="255"/>
      <c r="G6" s="256"/>
      <c r="H6" s="257"/>
      <c r="I6" s="255"/>
      <c r="J6" s="256"/>
      <c r="K6" s="257"/>
      <c r="L6" s="255"/>
      <c r="M6" s="256"/>
      <c r="N6" s="257"/>
      <c r="O6" s="255"/>
      <c r="P6" s="256"/>
      <c r="Q6" s="257"/>
      <c r="R6" s="264" t="s">
        <v>3</v>
      </c>
      <c r="S6" s="265"/>
      <c r="T6" s="266"/>
      <c r="U6" s="147" t="s">
        <v>4</v>
      </c>
    </row>
    <row r="7" spans="1:29" ht="15" customHeight="1">
      <c r="A7" s="273">
        <v>1</v>
      </c>
      <c r="B7" s="276" t="str">
        <f>'Nasazení do skupin'!B20</f>
        <v>TJ Baník Stříbro A</v>
      </c>
      <c r="C7" s="311"/>
      <c r="D7" s="312"/>
      <c r="E7" s="313"/>
      <c r="F7" s="283"/>
      <c r="G7" s="285"/>
      <c r="H7" s="280"/>
      <c r="I7" s="283"/>
      <c r="J7" s="285"/>
      <c r="K7" s="280"/>
      <c r="L7" s="123"/>
      <c r="M7" s="123"/>
      <c r="N7" s="123"/>
      <c r="O7" s="283"/>
      <c r="P7" s="285"/>
      <c r="Q7" s="280"/>
      <c r="R7" s="249"/>
      <c r="S7" s="243"/>
      <c r="T7" s="245"/>
      <c r="U7" s="290"/>
      <c r="AB7" s="21"/>
    </row>
    <row r="8" spans="1:29" ht="15.75" customHeight="1" thickBot="1">
      <c r="A8" s="274"/>
      <c r="B8" s="277"/>
      <c r="C8" s="314"/>
      <c r="D8" s="315"/>
      <c r="E8" s="316"/>
      <c r="F8" s="284"/>
      <c r="G8" s="286"/>
      <c r="H8" s="281"/>
      <c r="I8" s="284"/>
      <c r="J8" s="286"/>
      <c r="K8" s="281"/>
      <c r="L8" s="143"/>
      <c r="M8" s="143"/>
      <c r="N8" s="143"/>
      <c r="O8" s="284"/>
      <c r="P8" s="286"/>
      <c r="Q8" s="281"/>
      <c r="R8" s="250"/>
      <c r="S8" s="244"/>
      <c r="T8" s="246"/>
      <c r="U8" s="291"/>
    </row>
    <row r="9" spans="1:29" ht="15" customHeight="1">
      <c r="A9" s="274"/>
      <c r="B9" s="277"/>
      <c r="C9" s="314"/>
      <c r="D9" s="315"/>
      <c r="E9" s="316"/>
      <c r="F9" s="296"/>
      <c r="G9" s="279"/>
      <c r="H9" s="282"/>
      <c r="I9" s="296"/>
      <c r="J9" s="279"/>
      <c r="K9" s="282"/>
      <c r="L9" s="144"/>
      <c r="M9" s="144"/>
      <c r="N9" s="144"/>
      <c r="O9" s="296"/>
      <c r="P9" s="279"/>
      <c r="Q9" s="282"/>
      <c r="R9" s="237"/>
      <c r="S9" s="239"/>
      <c r="T9" s="241"/>
      <c r="U9" s="288"/>
      <c r="AA9" s="21"/>
      <c r="AB9" s="21"/>
      <c r="AC9" s="21"/>
    </row>
    <row r="10" spans="1:29" ht="15.75" customHeight="1" thickBot="1">
      <c r="A10" s="275"/>
      <c r="B10" s="278"/>
      <c r="C10" s="317"/>
      <c r="D10" s="318"/>
      <c r="E10" s="319"/>
      <c r="F10" s="296"/>
      <c r="G10" s="279"/>
      <c r="H10" s="282"/>
      <c r="I10" s="297"/>
      <c r="J10" s="287"/>
      <c r="K10" s="293"/>
      <c r="L10" s="145"/>
      <c r="M10" s="145"/>
      <c r="N10" s="145"/>
      <c r="O10" s="297"/>
      <c r="P10" s="287"/>
      <c r="Q10" s="293"/>
      <c r="R10" s="238"/>
      <c r="S10" s="240"/>
      <c r="T10" s="242"/>
      <c r="U10" s="289"/>
      <c r="AA10" s="21"/>
      <c r="AB10" s="21"/>
      <c r="AC10" s="21"/>
    </row>
    <row r="11" spans="1:29" ht="15" customHeight="1">
      <c r="A11" s="273">
        <v>2</v>
      </c>
      <c r="B11" s="276" t="str">
        <f>'Nasazení do skupin'!B21</f>
        <v>TJ Pankrác A</v>
      </c>
      <c r="C11" s="283"/>
      <c r="D11" s="285"/>
      <c r="E11" s="285"/>
      <c r="F11" s="298" t="s">
        <v>128</v>
      </c>
      <c r="G11" s="299"/>
      <c r="H11" s="300"/>
      <c r="I11" s="285"/>
      <c r="J11" s="285"/>
      <c r="K11" s="280"/>
      <c r="L11" s="123"/>
      <c r="M11" s="123"/>
      <c r="N11" s="123"/>
      <c r="O11" s="283"/>
      <c r="P11" s="285"/>
      <c r="Q11" s="280"/>
      <c r="R11" s="249"/>
      <c r="S11" s="243"/>
      <c r="T11" s="245"/>
      <c r="U11" s="290"/>
    </row>
    <row r="12" spans="1:29" ht="15.75" customHeight="1" thickBot="1">
      <c r="A12" s="274"/>
      <c r="B12" s="277"/>
      <c r="C12" s="284"/>
      <c r="D12" s="286"/>
      <c r="E12" s="286"/>
      <c r="F12" s="301"/>
      <c r="G12" s="302"/>
      <c r="H12" s="303"/>
      <c r="I12" s="286"/>
      <c r="J12" s="286"/>
      <c r="K12" s="281"/>
      <c r="L12" s="143"/>
      <c r="M12" s="143"/>
      <c r="N12" s="143"/>
      <c r="O12" s="284"/>
      <c r="P12" s="286"/>
      <c r="Q12" s="281"/>
      <c r="R12" s="250"/>
      <c r="S12" s="244"/>
      <c r="T12" s="246"/>
      <c r="U12" s="291"/>
    </row>
    <row r="13" spans="1:29" ht="15" customHeight="1">
      <c r="A13" s="274"/>
      <c r="B13" s="277"/>
      <c r="C13" s="296"/>
      <c r="D13" s="279"/>
      <c r="E13" s="279"/>
      <c r="F13" s="301"/>
      <c r="G13" s="302"/>
      <c r="H13" s="303"/>
      <c r="I13" s="279"/>
      <c r="J13" s="279"/>
      <c r="K13" s="282"/>
      <c r="L13" s="144"/>
      <c r="M13" s="144"/>
      <c r="N13" s="144"/>
      <c r="O13" s="296"/>
      <c r="P13" s="279"/>
      <c r="Q13" s="282"/>
      <c r="R13" s="237"/>
      <c r="S13" s="239"/>
      <c r="T13" s="241"/>
      <c r="U13" s="288"/>
    </row>
    <row r="14" spans="1:29" ht="15.75" customHeight="1" thickBot="1">
      <c r="A14" s="275"/>
      <c r="B14" s="278"/>
      <c r="C14" s="297"/>
      <c r="D14" s="287"/>
      <c r="E14" s="287"/>
      <c r="F14" s="304"/>
      <c r="G14" s="305"/>
      <c r="H14" s="306"/>
      <c r="I14" s="279"/>
      <c r="J14" s="279"/>
      <c r="K14" s="282"/>
      <c r="L14" s="144"/>
      <c r="M14" s="144"/>
      <c r="N14" s="144"/>
      <c r="O14" s="297"/>
      <c r="P14" s="287"/>
      <c r="Q14" s="293"/>
      <c r="R14" s="238"/>
      <c r="S14" s="240"/>
      <c r="T14" s="242"/>
      <c r="U14" s="289"/>
    </row>
    <row r="15" spans="1:29" ht="15" customHeight="1">
      <c r="A15" s="273">
        <v>3</v>
      </c>
      <c r="B15" s="276" t="str">
        <f>'Nasazení do skupin'!B22</f>
        <v>TJ Slavoj Český Brod B</v>
      </c>
      <c r="C15" s="283"/>
      <c r="D15" s="285"/>
      <c r="E15" s="280"/>
      <c r="F15" s="307"/>
      <c r="G15" s="308"/>
      <c r="H15" s="308"/>
      <c r="I15" s="335"/>
      <c r="J15" s="336"/>
      <c r="K15" s="337"/>
      <c r="L15" s="283"/>
      <c r="M15" s="285"/>
      <c r="N15" s="280"/>
      <c r="O15" s="294"/>
      <c r="P15" s="294"/>
      <c r="Q15" s="320"/>
      <c r="R15" s="249"/>
      <c r="S15" s="243"/>
      <c r="T15" s="245"/>
      <c r="U15" s="290"/>
    </row>
    <row r="16" spans="1:29" ht="15.75" customHeight="1" thickBot="1">
      <c r="A16" s="274"/>
      <c r="B16" s="277"/>
      <c r="C16" s="284"/>
      <c r="D16" s="286"/>
      <c r="E16" s="281"/>
      <c r="F16" s="284"/>
      <c r="G16" s="286"/>
      <c r="H16" s="286"/>
      <c r="I16" s="338"/>
      <c r="J16" s="339"/>
      <c r="K16" s="340"/>
      <c r="L16" s="284"/>
      <c r="M16" s="286"/>
      <c r="N16" s="281"/>
      <c r="O16" s="295"/>
      <c r="P16" s="295"/>
      <c r="Q16" s="321"/>
      <c r="R16" s="250"/>
      <c r="S16" s="244"/>
      <c r="T16" s="246"/>
      <c r="U16" s="291"/>
    </row>
    <row r="17" spans="1:31" ht="15" customHeight="1">
      <c r="A17" s="274"/>
      <c r="B17" s="277"/>
      <c r="C17" s="296"/>
      <c r="D17" s="279"/>
      <c r="E17" s="282"/>
      <c r="F17" s="296"/>
      <c r="G17" s="279"/>
      <c r="H17" s="279"/>
      <c r="I17" s="338"/>
      <c r="J17" s="339"/>
      <c r="K17" s="340"/>
      <c r="L17" s="296"/>
      <c r="M17" s="279"/>
      <c r="N17" s="282"/>
      <c r="O17" s="333"/>
      <c r="P17" s="333"/>
      <c r="Q17" s="322"/>
      <c r="R17" s="237"/>
      <c r="S17" s="239"/>
      <c r="T17" s="241"/>
      <c r="U17" s="288"/>
    </row>
    <row r="18" spans="1:31" ht="15.75" customHeight="1" thickBot="1">
      <c r="A18" s="275"/>
      <c r="B18" s="278"/>
      <c r="C18" s="297"/>
      <c r="D18" s="287"/>
      <c r="E18" s="293"/>
      <c r="F18" s="297"/>
      <c r="G18" s="287"/>
      <c r="H18" s="287"/>
      <c r="I18" s="341"/>
      <c r="J18" s="342"/>
      <c r="K18" s="343"/>
      <c r="L18" s="297"/>
      <c r="M18" s="287"/>
      <c r="N18" s="293"/>
      <c r="O18" s="334"/>
      <c r="P18" s="334"/>
      <c r="Q18" s="323"/>
      <c r="R18" s="238"/>
      <c r="S18" s="240"/>
      <c r="T18" s="242"/>
      <c r="U18" s="289"/>
    </row>
    <row r="19" spans="1:31" ht="15" customHeight="1">
      <c r="A19" s="273">
        <v>4</v>
      </c>
      <c r="B19" s="276" t="str">
        <f>'Nasazení do skupin'!B23</f>
        <v>MNK SILNICE GROUP Modřice C</v>
      </c>
      <c r="C19" s="283"/>
      <c r="D19" s="285"/>
      <c r="E19" s="280"/>
      <c r="F19" s="283"/>
      <c r="G19" s="285"/>
      <c r="H19" s="280"/>
      <c r="I19" s="307"/>
      <c r="J19" s="308"/>
      <c r="K19" s="308"/>
      <c r="L19" s="324">
        <v>2019</v>
      </c>
      <c r="M19" s="325"/>
      <c r="N19" s="326"/>
      <c r="O19" s="283"/>
      <c r="P19" s="285"/>
      <c r="Q19" s="280"/>
      <c r="R19" s="243"/>
      <c r="S19" s="243"/>
      <c r="T19" s="245"/>
      <c r="U19" s="290"/>
    </row>
    <row r="20" spans="1:31" ht="15.75" customHeight="1" thickBot="1">
      <c r="A20" s="274"/>
      <c r="B20" s="277"/>
      <c r="C20" s="284"/>
      <c r="D20" s="286"/>
      <c r="E20" s="281"/>
      <c r="F20" s="284"/>
      <c r="G20" s="286"/>
      <c r="H20" s="281"/>
      <c r="I20" s="284"/>
      <c r="J20" s="286"/>
      <c r="K20" s="286"/>
      <c r="L20" s="327"/>
      <c r="M20" s="328"/>
      <c r="N20" s="329"/>
      <c r="O20" s="284"/>
      <c r="P20" s="286"/>
      <c r="Q20" s="281"/>
      <c r="R20" s="244"/>
      <c r="S20" s="244"/>
      <c r="T20" s="246"/>
      <c r="U20" s="291"/>
    </row>
    <row r="21" spans="1:31" ht="15" customHeight="1">
      <c r="A21" s="274"/>
      <c r="B21" s="277"/>
      <c r="C21" s="296"/>
      <c r="D21" s="279"/>
      <c r="E21" s="282"/>
      <c r="F21" s="296"/>
      <c r="G21" s="279"/>
      <c r="H21" s="282"/>
      <c r="I21" s="296"/>
      <c r="J21" s="279"/>
      <c r="K21" s="279"/>
      <c r="L21" s="327"/>
      <c r="M21" s="328"/>
      <c r="N21" s="329"/>
      <c r="O21" s="296"/>
      <c r="P21" s="279"/>
      <c r="Q21" s="282"/>
      <c r="R21" s="247"/>
      <c r="S21" s="239"/>
      <c r="T21" s="241"/>
      <c r="U21" s="288"/>
    </row>
    <row r="22" spans="1:31" ht="15.75" customHeight="1" thickBot="1">
      <c r="A22" s="275"/>
      <c r="B22" s="278"/>
      <c r="C22" s="297"/>
      <c r="D22" s="287"/>
      <c r="E22" s="293"/>
      <c r="F22" s="297"/>
      <c r="G22" s="287"/>
      <c r="H22" s="293"/>
      <c r="I22" s="297"/>
      <c r="J22" s="287"/>
      <c r="K22" s="287"/>
      <c r="L22" s="330"/>
      <c r="M22" s="331"/>
      <c r="N22" s="332"/>
      <c r="O22" s="297"/>
      <c r="P22" s="287"/>
      <c r="Q22" s="293"/>
      <c r="R22" s="248"/>
      <c r="S22" s="240"/>
      <c r="T22" s="242"/>
      <c r="U22" s="289"/>
    </row>
    <row r="23" spans="1:31" ht="15" customHeight="1">
      <c r="A23" s="273">
        <v>5</v>
      </c>
      <c r="B23" s="276" t="str">
        <f>'Nasazení do skupin'!B24</f>
        <v>Volný los</v>
      </c>
      <c r="C23" s="283"/>
      <c r="D23" s="285"/>
      <c r="E23" s="280"/>
      <c r="F23" s="283"/>
      <c r="G23" s="285"/>
      <c r="H23" s="280"/>
      <c r="I23" s="283"/>
      <c r="J23" s="285"/>
      <c r="K23" s="280"/>
      <c r="L23" s="123"/>
      <c r="M23" s="123"/>
      <c r="N23" s="123"/>
      <c r="O23" s="324"/>
      <c r="P23" s="325"/>
      <c r="Q23" s="326"/>
      <c r="R23" s="243"/>
      <c r="S23" s="243"/>
      <c r="T23" s="245"/>
      <c r="U23" s="290"/>
    </row>
    <row r="24" spans="1:31" ht="15.75" customHeight="1" thickBot="1">
      <c r="A24" s="274"/>
      <c r="B24" s="277"/>
      <c r="C24" s="284"/>
      <c r="D24" s="286"/>
      <c r="E24" s="281"/>
      <c r="F24" s="284"/>
      <c r="G24" s="286"/>
      <c r="H24" s="281"/>
      <c r="I24" s="284"/>
      <c r="J24" s="286"/>
      <c r="K24" s="281"/>
      <c r="L24" s="143"/>
      <c r="M24" s="143"/>
      <c r="N24" s="143"/>
      <c r="O24" s="327"/>
      <c r="P24" s="328"/>
      <c r="Q24" s="329"/>
      <c r="R24" s="244"/>
      <c r="S24" s="244"/>
      <c r="T24" s="246"/>
      <c r="U24" s="291"/>
    </row>
    <row r="25" spans="1:31" ht="15" customHeight="1">
      <c r="A25" s="274"/>
      <c r="B25" s="277"/>
      <c r="C25" s="296"/>
      <c r="D25" s="279"/>
      <c r="E25" s="282"/>
      <c r="F25" s="296"/>
      <c r="G25" s="279"/>
      <c r="H25" s="282"/>
      <c r="I25" s="296"/>
      <c r="J25" s="279"/>
      <c r="K25" s="282"/>
      <c r="L25" s="144"/>
      <c r="M25" s="144"/>
      <c r="N25" s="144"/>
      <c r="O25" s="327"/>
      <c r="P25" s="328"/>
      <c r="Q25" s="329"/>
      <c r="R25" s="247"/>
      <c r="S25" s="239"/>
      <c r="T25" s="241"/>
      <c r="U25" s="288"/>
    </row>
    <row r="26" spans="1:31" ht="15.75" customHeight="1" thickBot="1">
      <c r="A26" s="275"/>
      <c r="B26" s="278"/>
      <c r="C26" s="297"/>
      <c r="D26" s="287"/>
      <c r="E26" s="293"/>
      <c r="F26" s="297"/>
      <c r="G26" s="287"/>
      <c r="H26" s="293"/>
      <c r="I26" s="297"/>
      <c r="J26" s="287"/>
      <c r="K26" s="293"/>
      <c r="L26" s="145"/>
      <c r="M26" s="145"/>
      <c r="N26" s="145"/>
      <c r="O26" s="330"/>
      <c r="P26" s="331"/>
      <c r="Q26" s="332"/>
      <c r="R26" s="248"/>
      <c r="S26" s="240"/>
      <c r="T26" s="242"/>
      <c r="U26" s="289"/>
    </row>
    <row r="27" spans="1:31" ht="15" customHeight="1">
      <c r="A27" s="234"/>
      <c r="B27" s="235"/>
      <c r="C27" s="235"/>
      <c r="D27" s="292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2"/>
      <c r="S27" s="23"/>
      <c r="T27" s="23"/>
      <c r="U27" s="24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5" customHeight="1">
      <c r="A28" s="234"/>
      <c r="B28" s="235"/>
      <c r="C28" s="235"/>
      <c r="D28" s="292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5"/>
      <c r="S28" s="23"/>
      <c r="T28" s="21"/>
      <c r="U28" s="24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13.15" customHeight="1">
      <c r="A29" s="234"/>
      <c r="B29" s="235"/>
      <c r="C29" s="235"/>
      <c r="D29" s="292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2"/>
      <c r="S29" s="23"/>
      <c r="T29" s="23"/>
      <c r="U29" s="24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13.15" customHeight="1">
      <c r="A30" s="234"/>
      <c r="B30" s="235"/>
      <c r="C30" s="235"/>
      <c r="D30" s="292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5"/>
      <c r="S30" s="23"/>
      <c r="T30" s="21"/>
      <c r="U30" s="24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15" customHeight="1">
      <c r="A31" s="234"/>
      <c r="B31" s="235"/>
      <c r="C31" s="235"/>
      <c r="D31" s="292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2"/>
      <c r="S31" s="23"/>
      <c r="T31" s="23"/>
      <c r="U31" s="24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21.75" customHeight="1">
      <c r="A32" s="234"/>
      <c r="B32" s="235"/>
      <c r="C32" s="235"/>
      <c r="D32" s="292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5"/>
      <c r="S32" s="23"/>
      <c r="T32" s="21"/>
      <c r="U32" s="24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57" ht="15" customHeight="1">
      <c r="A33" s="234"/>
      <c r="B33" s="235"/>
      <c r="C33" s="235"/>
      <c r="D33" s="292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2"/>
      <c r="S33" s="23"/>
      <c r="T33" s="23"/>
      <c r="U33" s="24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57" ht="15" customHeight="1">
      <c r="A34" s="234"/>
      <c r="B34" s="235"/>
      <c r="C34" s="235"/>
      <c r="D34" s="292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5"/>
      <c r="S34" s="23"/>
      <c r="T34" s="21"/>
      <c r="U34" s="24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57" ht="15" customHeight="1">
      <c r="A35" s="234"/>
      <c r="B35" s="235"/>
      <c r="C35" s="235"/>
      <c r="D35" s="292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2"/>
      <c r="S35" s="23"/>
      <c r="T35" s="23"/>
      <c r="U35" s="24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57" ht="15" customHeight="1">
      <c r="A36" s="234"/>
      <c r="B36" s="235"/>
      <c r="C36" s="235"/>
      <c r="D36" s="292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5"/>
      <c r="S36" s="23"/>
      <c r="T36" s="21"/>
      <c r="U36" s="24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57" ht="23.25">
      <c r="S37" s="236"/>
      <c r="T37" s="236"/>
      <c r="U37" s="148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</row>
    <row r="39" spans="1:57"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</row>
    <row r="40" spans="1:57"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</row>
    <row r="41" spans="1:57" ht="20.25">
      <c r="W41" s="232"/>
      <c r="X41" s="232"/>
      <c r="Y41" s="232"/>
      <c r="Z41" s="232"/>
      <c r="AA41" s="232"/>
      <c r="AB41" s="232"/>
      <c r="AC41" s="232"/>
      <c r="AD41" s="229"/>
      <c r="AE41" s="229"/>
      <c r="AF41" s="229"/>
      <c r="AG41" s="229"/>
      <c r="AH41" s="229"/>
      <c r="AI41" s="229"/>
      <c r="AJ41" s="1"/>
      <c r="AK41" s="1"/>
      <c r="AL41" s="232"/>
      <c r="AM41" s="232"/>
      <c r="AN41" s="232"/>
      <c r="AO41" s="232"/>
      <c r="AP41" s="232"/>
      <c r="AQ41" s="232"/>
      <c r="AR41" s="5"/>
      <c r="AS41" s="4"/>
      <c r="AT41" s="4"/>
      <c r="AU41" s="4"/>
      <c r="AV41" s="4"/>
      <c r="AW41" s="4"/>
      <c r="AX41" s="232"/>
      <c r="AY41" s="232"/>
      <c r="AZ41" s="232"/>
      <c r="BA41" s="232"/>
      <c r="BB41" s="1"/>
      <c r="BC41" s="1"/>
      <c r="BD41" s="1"/>
      <c r="BE41" s="1"/>
    </row>
    <row r="43" spans="1:57" ht="20.25">
      <c r="W43" s="229"/>
      <c r="X43" s="229"/>
      <c r="Y43" s="229"/>
      <c r="Z43" s="229"/>
      <c r="AA43" s="229"/>
      <c r="AB43" s="229"/>
      <c r="AC43" s="229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1"/>
      <c r="AO43" s="229"/>
      <c r="AP43" s="229"/>
      <c r="AQ43" s="229"/>
      <c r="AR43" s="229"/>
      <c r="AS43" s="229"/>
      <c r="AT43" s="229"/>
      <c r="AU43" s="229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</row>
    <row r="46" spans="1:57" ht="15.75">
      <c r="W46" s="231"/>
      <c r="X46" s="231"/>
      <c r="Y46" s="231"/>
      <c r="Z46" s="231"/>
      <c r="AA46" s="231"/>
      <c r="AB46" s="231"/>
      <c r="AC46" s="2"/>
      <c r="AD46" s="231"/>
      <c r="AE46" s="231"/>
      <c r="AF46" s="2"/>
      <c r="AG46" s="2"/>
      <c r="AH46" s="2"/>
      <c r="AI46" s="231"/>
      <c r="AJ46" s="231"/>
      <c r="AK46" s="231"/>
      <c r="AL46" s="231"/>
      <c r="AM46" s="231"/>
      <c r="AN46" s="231"/>
      <c r="AO46" s="2"/>
      <c r="AP46" s="2"/>
      <c r="AQ46" s="2"/>
      <c r="AR46" s="2"/>
      <c r="AS46" s="2"/>
      <c r="AT46" s="2"/>
      <c r="AU46" s="231"/>
      <c r="AV46" s="231"/>
      <c r="AW46" s="231"/>
      <c r="AX46" s="231"/>
      <c r="AY46" s="231"/>
      <c r="AZ46" s="231"/>
      <c r="BA46" s="2"/>
      <c r="BB46" s="2"/>
      <c r="BC46" s="2"/>
      <c r="BD46" s="2"/>
      <c r="BE46" s="2"/>
    </row>
    <row r="49" spans="23:57" ht="15" customHeight="1"/>
    <row r="53" spans="23:57"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</row>
    <row r="54" spans="23:57"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</row>
    <row r="58" spans="23:57" ht="23.25"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</row>
    <row r="59" spans="23:57" ht="20.25">
      <c r="W59" s="232"/>
      <c r="X59" s="232"/>
      <c r="Y59" s="232"/>
      <c r="Z59" s="232"/>
      <c r="AA59" s="232"/>
      <c r="AB59" s="232"/>
      <c r="AC59" s="232"/>
      <c r="AD59" s="229"/>
      <c r="AE59" s="229"/>
      <c r="AF59" s="229"/>
      <c r="AG59" s="229"/>
      <c r="AH59" s="229"/>
      <c r="AI59" s="229"/>
      <c r="AJ59" s="1"/>
      <c r="AK59" s="1"/>
      <c r="AL59" s="232"/>
      <c r="AM59" s="232"/>
      <c r="AN59" s="232"/>
      <c r="AO59" s="232"/>
      <c r="AP59" s="232"/>
      <c r="AQ59" s="232"/>
      <c r="AR59" s="5"/>
      <c r="AS59" s="4"/>
      <c r="AT59" s="4"/>
      <c r="AU59" s="4"/>
      <c r="AV59" s="4"/>
      <c r="AW59" s="4"/>
      <c r="AX59" s="232"/>
      <c r="AY59" s="232"/>
      <c r="AZ59" s="232"/>
      <c r="BA59" s="232"/>
      <c r="BB59" s="1"/>
      <c r="BC59" s="1"/>
      <c r="BD59" s="1"/>
      <c r="BE59" s="1"/>
    </row>
    <row r="61" spans="23:57" ht="20.25">
      <c r="W61" s="229"/>
      <c r="X61" s="229"/>
      <c r="Y61" s="229"/>
      <c r="Z61" s="229"/>
      <c r="AA61" s="229"/>
      <c r="AB61" s="229"/>
      <c r="AC61" s="229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1"/>
      <c r="AO61" s="229"/>
      <c r="AP61" s="229"/>
      <c r="AQ61" s="229"/>
      <c r="AR61" s="229"/>
      <c r="AS61" s="229"/>
      <c r="AT61" s="229"/>
      <c r="AU61" s="229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</row>
    <row r="64" spans="23:57" ht="15.75">
      <c r="W64" s="231"/>
      <c r="X64" s="231"/>
      <c r="Y64" s="231"/>
      <c r="Z64" s="231"/>
      <c r="AA64" s="231"/>
      <c r="AB64" s="231"/>
      <c r="AC64" s="2"/>
      <c r="AD64" s="231"/>
      <c r="AE64" s="231"/>
      <c r="AF64" s="2"/>
      <c r="AG64" s="2"/>
      <c r="AH64" s="2"/>
      <c r="AI64" s="231"/>
      <c r="AJ64" s="231"/>
      <c r="AK64" s="231"/>
      <c r="AL64" s="231"/>
      <c r="AM64" s="231"/>
      <c r="AN64" s="231"/>
      <c r="AO64" s="2"/>
      <c r="AP64" s="2"/>
      <c r="AQ64" s="2"/>
      <c r="AR64" s="2"/>
      <c r="AS64" s="2"/>
      <c r="AT64" s="2"/>
      <c r="AU64" s="231"/>
      <c r="AV64" s="231"/>
      <c r="AW64" s="231"/>
      <c r="AX64" s="231"/>
      <c r="AY64" s="231"/>
      <c r="AZ64" s="231"/>
      <c r="BA64" s="2"/>
      <c r="BB64" s="2"/>
      <c r="BC64" s="2"/>
      <c r="BD64" s="2"/>
      <c r="BE64" s="2"/>
    </row>
    <row r="67" spans="23:57" ht="15" customHeight="1"/>
    <row r="71" spans="23:57"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2"/>
    </row>
    <row r="72" spans="23:57"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32"/>
    </row>
    <row r="76" spans="23:57" ht="23.25"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</row>
    <row r="78" spans="23:57" ht="23.25"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</row>
    <row r="79" spans="23:57" ht="20.25">
      <c r="W79" s="232"/>
      <c r="X79" s="232"/>
      <c r="Y79" s="232"/>
      <c r="Z79" s="232"/>
      <c r="AA79" s="232"/>
      <c r="AB79" s="232"/>
      <c r="AC79" s="232"/>
      <c r="AD79" s="229"/>
      <c r="AE79" s="229"/>
      <c r="AF79" s="229"/>
      <c r="AG79" s="229"/>
      <c r="AH79" s="229"/>
      <c r="AI79" s="229"/>
      <c r="AJ79" s="1"/>
      <c r="AK79" s="1"/>
      <c r="AL79" s="232"/>
      <c r="AM79" s="232"/>
      <c r="AN79" s="232"/>
      <c r="AO79" s="232"/>
      <c r="AP79" s="232"/>
      <c r="AQ79" s="232"/>
      <c r="AR79" s="5"/>
      <c r="AS79" s="4"/>
      <c r="AT79" s="4"/>
      <c r="AU79" s="4"/>
      <c r="AV79" s="4"/>
      <c r="AW79" s="4"/>
      <c r="AX79" s="232"/>
      <c r="AY79" s="232"/>
      <c r="AZ79" s="232"/>
      <c r="BA79" s="232"/>
      <c r="BB79" s="1"/>
      <c r="BC79" s="1"/>
      <c r="BD79" s="1"/>
      <c r="BE79" s="1"/>
    </row>
    <row r="81" spans="23:57" ht="20.25">
      <c r="W81" s="229"/>
      <c r="X81" s="229"/>
      <c r="Y81" s="229"/>
      <c r="Z81" s="229"/>
      <c r="AA81" s="229"/>
      <c r="AB81" s="229"/>
      <c r="AC81" s="229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1"/>
      <c r="AO81" s="229"/>
      <c r="AP81" s="229"/>
      <c r="AQ81" s="229"/>
      <c r="AR81" s="229"/>
      <c r="AS81" s="229"/>
      <c r="AT81" s="229"/>
      <c r="AU81" s="229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</row>
    <row r="84" spans="23:57" ht="15.75">
      <c r="W84" s="231"/>
      <c r="X84" s="231"/>
      <c r="Y84" s="231"/>
      <c r="Z84" s="231"/>
      <c r="AA84" s="231"/>
      <c r="AB84" s="231"/>
      <c r="AC84" s="2"/>
      <c r="AD84" s="231"/>
      <c r="AE84" s="231"/>
      <c r="AF84" s="2"/>
      <c r="AG84" s="2"/>
      <c r="AH84" s="2"/>
      <c r="AI84" s="231"/>
      <c r="AJ84" s="231"/>
      <c r="AK84" s="231"/>
      <c r="AL84" s="231"/>
      <c r="AM84" s="231"/>
      <c r="AN84" s="231"/>
      <c r="AO84" s="2"/>
      <c r="AP84" s="2"/>
      <c r="AQ84" s="2"/>
      <c r="AR84" s="2"/>
      <c r="AS84" s="2"/>
      <c r="AT84" s="2"/>
      <c r="AU84" s="231"/>
      <c r="AV84" s="231"/>
      <c r="AW84" s="231"/>
      <c r="AX84" s="231"/>
      <c r="AY84" s="231"/>
      <c r="AZ84" s="231"/>
      <c r="BA84" s="2"/>
      <c r="BB84" s="2"/>
      <c r="BC84" s="2"/>
      <c r="BD84" s="2"/>
      <c r="BE84" s="2"/>
    </row>
    <row r="91" spans="23:57"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</row>
    <row r="92" spans="23:57"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</row>
  </sheetData>
  <mergeCells count="232">
    <mergeCell ref="W91:BE92"/>
    <mergeCell ref="W64:AB64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U25:U26"/>
    <mergeCell ref="E27:Q28"/>
    <mergeCell ref="E29:Q30"/>
    <mergeCell ref="E31:Q32"/>
    <mergeCell ref="E33:Q34"/>
    <mergeCell ref="E35:Q36"/>
    <mergeCell ref="S37:T37"/>
    <mergeCell ref="W37:BE37"/>
    <mergeCell ref="W39:BE40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O23:Q26"/>
    <mergeCell ref="R23:R24"/>
    <mergeCell ref="S23:S24"/>
    <mergeCell ref="T23:T24"/>
    <mergeCell ref="U23:U24"/>
    <mergeCell ref="C25:C26"/>
    <mergeCell ref="E25:E26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A33:A34"/>
    <mergeCell ref="B33:C34"/>
    <mergeCell ref="D33:D34"/>
    <mergeCell ref="A27:A28"/>
    <mergeCell ref="B27:C28"/>
    <mergeCell ref="D27:D28"/>
    <mergeCell ref="A29:A30"/>
    <mergeCell ref="B29:C30"/>
    <mergeCell ref="D29:D30"/>
    <mergeCell ref="A31:A32"/>
    <mergeCell ref="B31:C32"/>
    <mergeCell ref="D31:D32"/>
    <mergeCell ref="A35:A36"/>
    <mergeCell ref="B35:C36"/>
    <mergeCell ref="D35:D36"/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G19:G20"/>
    <mergeCell ref="H19:H20"/>
    <mergeCell ref="I19:I20"/>
    <mergeCell ref="J19:J20"/>
    <mergeCell ref="K19:K20"/>
    <mergeCell ref="L19:N22"/>
    <mergeCell ref="Q21:Q22"/>
    <mergeCell ref="R21:R22"/>
    <mergeCell ref="Q19:Q20"/>
    <mergeCell ref="R19:R20"/>
    <mergeCell ref="D25:D26"/>
    <mergeCell ref="A15:A18"/>
    <mergeCell ref="J11:J12"/>
    <mergeCell ref="A19:A22"/>
    <mergeCell ref="C19:C20"/>
    <mergeCell ref="D19:D20"/>
    <mergeCell ref="E19:E20"/>
    <mergeCell ref="F19:F20"/>
    <mergeCell ref="P21:P22"/>
    <mergeCell ref="O19:O20"/>
    <mergeCell ref="P19:P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L17:L18"/>
    <mergeCell ref="Q17:Q18"/>
    <mergeCell ref="R17:R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R9:R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E15:E16"/>
    <mergeCell ref="C5:E6"/>
    <mergeCell ref="F5:H6"/>
    <mergeCell ref="I5:K6"/>
    <mergeCell ref="L5:N6"/>
    <mergeCell ref="A4:B6"/>
    <mergeCell ref="A2:U3"/>
    <mergeCell ref="C4:U4"/>
    <mergeCell ref="O5:Q6"/>
    <mergeCell ref="R5:T5"/>
    <mergeCell ref="R6:T6"/>
  </mergeCells>
  <pageMargins left="0.7086614173228347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V96"/>
  <sheetViews>
    <sheetView showGridLines="0" zoomScale="85" zoomScaleNormal="85" workbookViewId="0">
      <selection activeCell="Z35" sqref="Z35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344" t="str">
        <f>'Nasazení do skupin'!B2</f>
        <v>PČNS starší žáci - dvojice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345"/>
    </row>
    <row r="3" spans="1:21" ht="15" customHeight="1" thickBot="1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7"/>
    </row>
    <row r="4" spans="1:21" ht="32.25" customHeight="1" thickBot="1">
      <c r="A4" s="383" t="s">
        <v>0</v>
      </c>
      <c r="B4" s="384"/>
      <c r="C4" s="258" t="str">
        <f>'Nasazení do skupin'!B3</f>
        <v>Plzeň 9.3.2019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1" ht="14.45" customHeight="1">
      <c r="A5" s="269"/>
      <c r="B5" s="270"/>
      <c r="C5" s="253">
        <v>1</v>
      </c>
      <c r="D5" s="253"/>
      <c r="E5" s="345"/>
      <c r="F5" s="344">
        <v>2</v>
      </c>
      <c r="G5" s="253"/>
      <c r="H5" s="345"/>
      <c r="I5" s="344">
        <v>3</v>
      </c>
      <c r="J5" s="253"/>
      <c r="K5" s="345"/>
      <c r="L5" s="344">
        <v>4</v>
      </c>
      <c r="M5" s="253"/>
      <c r="N5" s="345"/>
      <c r="O5" s="344">
        <v>5</v>
      </c>
      <c r="P5" s="253"/>
      <c r="Q5" s="345"/>
      <c r="R5" s="346" t="s">
        <v>1</v>
      </c>
      <c r="S5" s="347"/>
      <c r="T5" s="348"/>
      <c r="U5" s="182" t="s">
        <v>2</v>
      </c>
    </row>
    <row r="6" spans="1:21" ht="15" customHeight="1" thickBot="1">
      <c r="A6" s="271"/>
      <c r="B6" s="272"/>
      <c r="C6" s="309"/>
      <c r="D6" s="309"/>
      <c r="E6" s="310"/>
      <c r="F6" s="255"/>
      <c r="G6" s="256"/>
      <c r="H6" s="257"/>
      <c r="I6" s="255"/>
      <c r="J6" s="256"/>
      <c r="K6" s="257"/>
      <c r="L6" s="255"/>
      <c r="M6" s="256"/>
      <c r="N6" s="257"/>
      <c r="O6" s="255"/>
      <c r="P6" s="256"/>
      <c r="Q6" s="257"/>
      <c r="R6" s="264" t="s">
        <v>3</v>
      </c>
      <c r="S6" s="265"/>
      <c r="T6" s="266"/>
      <c r="U6" s="175" t="s">
        <v>4</v>
      </c>
    </row>
    <row r="7" spans="1:21" ht="15" customHeight="1">
      <c r="A7" s="378">
        <v>1</v>
      </c>
      <c r="B7" s="379" t="str">
        <f>'Nasazení do skupin'!B20</f>
        <v>TJ Baník Stříbro A</v>
      </c>
      <c r="C7" s="380"/>
      <c r="D7" s="381"/>
      <c r="E7" s="382"/>
      <c r="F7" s="363">
        <f>E11</f>
        <v>2</v>
      </c>
      <c r="G7" s="365" t="s">
        <v>5</v>
      </c>
      <c r="H7" s="367">
        <f>C11</f>
        <v>0</v>
      </c>
      <c r="I7" s="363">
        <f>O33</f>
        <v>2</v>
      </c>
      <c r="J7" s="365" t="s">
        <v>5</v>
      </c>
      <c r="K7" s="367">
        <f>Q33</f>
        <v>0</v>
      </c>
      <c r="L7" s="363">
        <f>O37</f>
        <v>2</v>
      </c>
      <c r="M7" s="365" t="s">
        <v>5</v>
      </c>
      <c r="N7" s="367">
        <f>Q37</f>
        <v>0</v>
      </c>
      <c r="O7" s="363">
        <f>O43</f>
        <v>0</v>
      </c>
      <c r="P7" s="365" t="s">
        <v>5</v>
      </c>
      <c r="Q7" s="367">
        <f>Q43</f>
        <v>0</v>
      </c>
      <c r="R7" s="405">
        <f>F7+I7+L7+O7</f>
        <v>6</v>
      </c>
      <c r="S7" s="389" t="s">
        <v>5</v>
      </c>
      <c r="T7" s="391">
        <f>H7+K7+N7+Q7</f>
        <v>0</v>
      </c>
      <c r="U7" s="385">
        <v>6</v>
      </c>
    </row>
    <row r="8" spans="1:21" ht="15.75" customHeight="1" thickBot="1">
      <c r="A8" s="274"/>
      <c r="B8" s="277"/>
      <c r="C8" s="314"/>
      <c r="D8" s="315"/>
      <c r="E8" s="316"/>
      <c r="F8" s="364"/>
      <c r="G8" s="366"/>
      <c r="H8" s="368"/>
      <c r="I8" s="364"/>
      <c r="J8" s="366"/>
      <c r="K8" s="368"/>
      <c r="L8" s="364"/>
      <c r="M8" s="366"/>
      <c r="N8" s="368"/>
      <c r="O8" s="364"/>
      <c r="P8" s="366"/>
      <c r="Q8" s="368"/>
      <c r="R8" s="406"/>
      <c r="S8" s="390"/>
      <c r="T8" s="392"/>
      <c r="U8" s="386"/>
    </row>
    <row r="9" spans="1:21" ht="15" customHeight="1">
      <c r="A9" s="274"/>
      <c r="B9" s="277"/>
      <c r="C9" s="314"/>
      <c r="D9" s="315"/>
      <c r="E9" s="316"/>
      <c r="F9" s="369">
        <f>E13</f>
        <v>20</v>
      </c>
      <c r="G9" s="370" t="s">
        <v>5</v>
      </c>
      <c r="H9" s="371">
        <f>C13</f>
        <v>5</v>
      </c>
      <c r="I9" s="369">
        <f>O34</f>
        <v>20</v>
      </c>
      <c r="J9" s="370" t="s">
        <v>5</v>
      </c>
      <c r="K9" s="371">
        <f>Q34</f>
        <v>6</v>
      </c>
      <c r="L9" s="369">
        <f>O38</f>
        <v>20</v>
      </c>
      <c r="M9" s="370" t="s">
        <v>5</v>
      </c>
      <c r="N9" s="371">
        <f>Q38</f>
        <v>9</v>
      </c>
      <c r="O9" s="369">
        <f>O44</f>
        <v>0</v>
      </c>
      <c r="P9" s="370" t="s">
        <v>5</v>
      </c>
      <c r="Q9" s="371">
        <f>Q44</f>
        <v>0</v>
      </c>
      <c r="R9" s="403">
        <f>F9+I9+L9+O9</f>
        <v>60</v>
      </c>
      <c r="S9" s="393" t="s">
        <v>5</v>
      </c>
      <c r="T9" s="395">
        <f>H9+K9+N9+Q9</f>
        <v>20</v>
      </c>
      <c r="U9" s="387">
        <v>1</v>
      </c>
    </row>
    <row r="10" spans="1:21" ht="15.75" customHeight="1" thickBot="1">
      <c r="A10" s="275"/>
      <c r="B10" s="278"/>
      <c r="C10" s="317"/>
      <c r="D10" s="318"/>
      <c r="E10" s="319"/>
      <c r="F10" s="369"/>
      <c r="G10" s="370"/>
      <c r="H10" s="371"/>
      <c r="I10" s="372"/>
      <c r="J10" s="373"/>
      <c r="K10" s="374"/>
      <c r="L10" s="372"/>
      <c r="M10" s="373"/>
      <c r="N10" s="374"/>
      <c r="O10" s="372"/>
      <c r="P10" s="373"/>
      <c r="Q10" s="374"/>
      <c r="R10" s="404"/>
      <c r="S10" s="394"/>
      <c r="T10" s="396"/>
      <c r="U10" s="388"/>
    </row>
    <row r="11" spans="1:21" ht="15" customHeight="1">
      <c r="A11" s="378">
        <v>2</v>
      </c>
      <c r="B11" s="379" t="str">
        <f>'Nasazení do skupin'!B21</f>
        <v>TJ Pankrác A</v>
      </c>
      <c r="C11" s="363">
        <f>O47</f>
        <v>0</v>
      </c>
      <c r="D11" s="365" t="s">
        <v>5</v>
      </c>
      <c r="E11" s="365">
        <f>Q47</f>
        <v>2</v>
      </c>
      <c r="F11" s="375" t="s">
        <v>128</v>
      </c>
      <c r="G11" s="376"/>
      <c r="H11" s="377"/>
      <c r="I11" s="365">
        <f>O29</f>
        <v>2</v>
      </c>
      <c r="J11" s="365" t="s">
        <v>5</v>
      </c>
      <c r="K11" s="367">
        <f>Q29</f>
        <v>0</v>
      </c>
      <c r="L11" s="363">
        <f>O41</f>
        <v>0</v>
      </c>
      <c r="M11" s="365" t="s">
        <v>5</v>
      </c>
      <c r="N11" s="367">
        <f>Q41</f>
        <v>2</v>
      </c>
      <c r="O11" s="363">
        <f>O35</f>
        <v>0</v>
      </c>
      <c r="P11" s="365" t="s">
        <v>5</v>
      </c>
      <c r="Q11" s="367">
        <f>Q35</f>
        <v>0</v>
      </c>
      <c r="R11" s="405">
        <f>C11+I11+L11+O11</f>
        <v>2</v>
      </c>
      <c r="S11" s="389" t="s">
        <v>5</v>
      </c>
      <c r="T11" s="391">
        <f>E11+K11+N11+Q11</f>
        <v>4</v>
      </c>
      <c r="U11" s="385">
        <v>2</v>
      </c>
    </row>
    <row r="12" spans="1:21" ht="15.75" customHeight="1" thickBot="1">
      <c r="A12" s="274"/>
      <c r="B12" s="277"/>
      <c r="C12" s="364"/>
      <c r="D12" s="366"/>
      <c r="E12" s="366"/>
      <c r="F12" s="301"/>
      <c r="G12" s="302"/>
      <c r="H12" s="303"/>
      <c r="I12" s="366"/>
      <c r="J12" s="366"/>
      <c r="K12" s="368"/>
      <c r="L12" s="364"/>
      <c r="M12" s="366"/>
      <c r="N12" s="368"/>
      <c r="O12" s="364"/>
      <c r="P12" s="366"/>
      <c r="Q12" s="368"/>
      <c r="R12" s="406"/>
      <c r="S12" s="390"/>
      <c r="T12" s="392"/>
      <c r="U12" s="386"/>
    </row>
    <row r="13" spans="1:21" ht="15" customHeight="1">
      <c r="A13" s="274"/>
      <c r="B13" s="277"/>
      <c r="C13" s="369">
        <f>O48</f>
        <v>5</v>
      </c>
      <c r="D13" s="370" t="s">
        <v>5</v>
      </c>
      <c r="E13" s="370">
        <f>Q48</f>
        <v>20</v>
      </c>
      <c r="F13" s="301"/>
      <c r="G13" s="302"/>
      <c r="H13" s="303"/>
      <c r="I13" s="370">
        <f>O30</f>
        <v>20</v>
      </c>
      <c r="J13" s="370" t="s">
        <v>5</v>
      </c>
      <c r="K13" s="371">
        <f>Q30</f>
        <v>6</v>
      </c>
      <c r="L13" s="369">
        <f>O42</f>
        <v>12</v>
      </c>
      <c r="M13" s="370" t="s">
        <v>5</v>
      </c>
      <c r="N13" s="371">
        <f>Q42</f>
        <v>20</v>
      </c>
      <c r="O13" s="369">
        <f>O36</f>
        <v>0</v>
      </c>
      <c r="P13" s="370" t="s">
        <v>5</v>
      </c>
      <c r="Q13" s="371">
        <f>Q36</f>
        <v>0</v>
      </c>
      <c r="R13" s="403">
        <f>C13+I13+L13+O13</f>
        <v>37</v>
      </c>
      <c r="S13" s="393" t="s">
        <v>5</v>
      </c>
      <c r="T13" s="395">
        <f>E13+K13+N13+Q13</f>
        <v>46</v>
      </c>
      <c r="U13" s="387">
        <v>3</v>
      </c>
    </row>
    <row r="14" spans="1:21" ht="15.75" customHeight="1" thickBot="1">
      <c r="A14" s="275"/>
      <c r="B14" s="278"/>
      <c r="C14" s="372"/>
      <c r="D14" s="373"/>
      <c r="E14" s="373"/>
      <c r="F14" s="304"/>
      <c r="G14" s="305"/>
      <c r="H14" s="306"/>
      <c r="I14" s="370"/>
      <c r="J14" s="370"/>
      <c r="K14" s="371"/>
      <c r="L14" s="372"/>
      <c r="M14" s="373"/>
      <c r="N14" s="374"/>
      <c r="O14" s="372"/>
      <c r="P14" s="373"/>
      <c r="Q14" s="374"/>
      <c r="R14" s="404"/>
      <c r="S14" s="394"/>
      <c r="T14" s="396"/>
      <c r="U14" s="388"/>
    </row>
    <row r="15" spans="1:21" ht="15" customHeight="1">
      <c r="A15" s="378">
        <v>3</v>
      </c>
      <c r="B15" s="379" t="str">
        <f>'Nasazení do skupin'!B22</f>
        <v>TJ Slavoj Český Brod B</v>
      </c>
      <c r="C15" s="363">
        <f>K7</f>
        <v>0</v>
      </c>
      <c r="D15" s="365" t="s">
        <v>5</v>
      </c>
      <c r="E15" s="367">
        <f>I7</f>
        <v>2</v>
      </c>
      <c r="F15" s="397">
        <f>K11</f>
        <v>0</v>
      </c>
      <c r="G15" s="398" t="s">
        <v>5</v>
      </c>
      <c r="H15" s="398">
        <f>I11</f>
        <v>2</v>
      </c>
      <c r="I15" s="407"/>
      <c r="J15" s="408"/>
      <c r="K15" s="409"/>
      <c r="L15" s="399">
        <f>K19</f>
        <v>0</v>
      </c>
      <c r="M15" s="399" t="s">
        <v>5</v>
      </c>
      <c r="N15" s="401">
        <f>I19</f>
        <v>2</v>
      </c>
      <c r="O15" s="399">
        <f>O39</f>
        <v>0</v>
      </c>
      <c r="P15" s="399" t="s">
        <v>5</v>
      </c>
      <c r="Q15" s="401">
        <f>Q39</f>
        <v>0</v>
      </c>
      <c r="R15" s="405">
        <f>C15+F15+L15+O15</f>
        <v>0</v>
      </c>
      <c r="S15" s="389" t="s">
        <v>5</v>
      </c>
      <c r="T15" s="391">
        <f>H15+E15+N15+Q15</f>
        <v>6</v>
      </c>
      <c r="U15" s="385">
        <v>0</v>
      </c>
    </row>
    <row r="16" spans="1:21" ht="15.75" customHeight="1" thickBot="1">
      <c r="A16" s="274"/>
      <c r="B16" s="277"/>
      <c r="C16" s="364"/>
      <c r="D16" s="366"/>
      <c r="E16" s="368"/>
      <c r="F16" s="364"/>
      <c r="G16" s="366"/>
      <c r="H16" s="366"/>
      <c r="I16" s="338"/>
      <c r="J16" s="339"/>
      <c r="K16" s="340"/>
      <c r="L16" s="400"/>
      <c r="M16" s="400"/>
      <c r="N16" s="402"/>
      <c r="O16" s="400"/>
      <c r="P16" s="400"/>
      <c r="Q16" s="402"/>
      <c r="R16" s="406"/>
      <c r="S16" s="390"/>
      <c r="T16" s="392"/>
      <c r="U16" s="386"/>
    </row>
    <row r="17" spans="1:22" ht="15" customHeight="1">
      <c r="A17" s="274"/>
      <c r="B17" s="277"/>
      <c r="C17" s="369">
        <f>K9</f>
        <v>6</v>
      </c>
      <c r="D17" s="370" t="s">
        <v>5</v>
      </c>
      <c r="E17" s="371">
        <f>I9</f>
        <v>20</v>
      </c>
      <c r="F17" s="369">
        <f>K13</f>
        <v>6</v>
      </c>
      <c r="G17" s="370" t="s">
        <v>5</v>
      </c>
      <c r="H17" s="370">
        <f>I13</f>
        <v>20</v>
      </c>
      <c r="I17" s="338"/>
      <c r="J17" s="339"/>
      <c r="K17" s="340"/>
      <c r="L17" s="359">
        <f>K21</f>
        <v>7</v>
      </c>
      <c r="M17" s="359" t="s">
        <v>5</v>
      </c>
      <c r="N17" s="361">
        <f>I21</f>
        <v>20</v>
      </c>
      <c r="O17" s="359">
        <f>O40</f>
        <v>0</v>
      </c>
      <c r="P17" s="359" t="s">
        <v>5</v>
      </c>
      <c r="Q17" s="361">
        <f>Q40</f>
        <v>0</v>
      </c>
      <c r="R17" s="403">
        <f>F17+C17+L17+O17</f>
        <v>19</v>
      </c>
      <c r="S17" s="393" t="s">
        <v>5</v>
      </c>
      <c r="T17" s="395">
        <f>H17+E17+N17+Q17</f>
        <v>60</v>
      </c>
      <c r="U17" s="387">
        <v>4</v>
      </c>
    </row>
    <row r="18" spans="1:22" ht="15.75" customHeight="1" thickBot="1">
      <c r="A18" s="275"/>
      <c r="B18" s="278"/>
      <c r="C18" s="372"/>
      <c r="D18" s="373"/>
      <c r="E18" s="374"/>
      <c r="F18" s="372"/>
      <c r="G18" s="373"/>
      <c r="H18" s="373"/>
      <c r="I18" s="341"/>
      <c r="J18" s="342"/>
      <c r="K18" s="343"/>
      <c r="L18" s="360"/>
      <c r="M18" s="360"/>
      <c r="N18" s="362"/>
      <c r="O18" s="360"/>
      <c r="P18" s="360"/>
      <c r="Q18" s="362"/>
      <c r="R18" s="404"/>
      <c r="S18" s="394"/>
      <c r="T18" s="396"/>
      <c r="U18" s="388"/>
    </row>
    <row r="19" spans="1:22" ht="15" customHeight="1">
      <c r="A19" s="378">
        <v>4</v>
      </c>
      <c r="B19" s="379" t="str">
        <f>'Nasazení do skupin'!B23</f>
        <v>MNK SILNICE GROUP Modřice C</v>
      </c>
      <c r="C19" s="363">
        <f>N7</f>
        <v>0</v>
      </c>
      <c r="D19" s="365" t="s">
        <v>5</v>
      </c>
      <c r="E19" s="367">
        <f>L7</f>
        <v>2</v>
      </c>
      <c r="F19" s="363">
        <f>N11</f>
        <v>2</v>
      </c>
      <c r="G19" s="365" t="s">
        <v>5</v>
      </c>
      <c r="H19" s="367">
        <f>L11</f>
        <v>0</v>
      </c>
      <c r="I19" s="397">
        <f>O45</f>
        <v>2</v>
      </c>
      <c r="J19" s="398" t="s">
        <v>5</v>
      </c>
      <c r="K19" s="398">
        <f>Q45</f>
        <v>0</v>
      </c>
      <c r="L19" s="349">
        <v>2019</v>
      </c>
      <c r="M19" s="350"/>
      <c r="N19" s="351"/>
      <c r="O19" s="399">
        <f>O31</f>
        <v>0</v>
      </c>
      <c r="P19" s="399" t="s">
        <v>5</v>
      </c>
      <c r="Q19" s="401">
        <f>Q31</f>
        <v>0</v>
      </c>
      <c r="R19" s="405">
        <f>F19+I19+C19+O19</f>
        <v>4</v>
      </c>
      <c r="S19" s="389" t="s">
        <v>5</v>
      </c>
      <c r="T19" s="391">
        <f>H19+K19+E19+Q19</f>
        <v>2</v>
      </c>
      <c r="U19" s="385">
        <v>4</v>
      </c>
    </row>
    <row r="20" spans="1:22" ht="15.75" customHeight="1" thickBot="1">
      <c r="A20" s="274"/>
      <c r="B20" s="277"/>
      <c r="C20" s="364"/>
      <c r="D20" s="366"/>
      <c r="E20" s="368"/>
      <c r="F20" s="364"/>
      <c r="G20" s="366"/>
      <c r="H20" s="368"/>
      <c r="I20" s="364"/>
      <c r="J20" s="366"/>
      <c r="K20" s="366"/>
      <c r="L20" s="327"/>
      <c r="M20" s="328"/>
      <c r="N20" s="329"/>
      <c r="O20" s="400"/>
      <c r="P20" s="400"/>
      <c r="Q20" s="402"/>
      <c r="R20" s="406"/>
      <c r="S20" s="390"/>
      <c r="T20" s="392"/>
      <c r="U20" s="386"/>
    </row>
    <row r="21" spans="1:22" ht="15" customHeight="1">
      <c r="A21" s="274"/>
      <c r="B21" s="277"/>
      <c r="C21" s="369">
        <f>N9</f>
        <v>9</v>
      </c>
      <c r="D21" s="370" t="s">
        <v>5</v>
      </c>
      <c r="E21" s="371">
        <f>L9</f>
        <v>20</v>
      </c>
      <c r="F21" s="369">
        <f>N13</f>
        <v>20</v>
      </c>
      <c r="G21" s="370" t="s">
        <v>5</v>
      </c>
      <c r="H21" s="371">
        <f>L13</f>
        <v>12</v>
      </c>
      <c r="I21" s="369">
        <f>O46</f>
        <v>20</v>
      </c>
      <c r="J21" s="370" t="s">
        <v>5</v>
      </c>
      <c r="K21" s="370">
        <f>Q46</f>
        <v>7</v>
      </c>
      <c r="L21" s="327"/>
      <c r="M21" s="328"/>
      <c r="N21" s="329"/>
      <c r="O21" s="359">
        <f>O32</f>
        <v>0</v>
      </c>
      <c r="P21" s="359" t="s">
        <v>5</v>
      </c>
      <c r="Q21" s="361">
        <f>Q32</f>
        <v>0</v>
      </c>
      <c r="R21" s="403">
        <f>F21+I21+C21+O21</f>
        <v>49</v>
      </c>
      <c r="S21" s="393" t="s">
        <v>5</v>
      </c>
      <c r="T21" s="395">
        <f>H21+K21+E21+Q21</f>
        <v>39</v>
      </c>
      <c r="U21" s="387">
        <v>2</v>
      </c>
    </row>
    <row r="22" spans="1:22" ht="15.75" customHeight="1" thickBot="1">
      <c r="A22" s="275"/>
      <c r="B22" s="278"/>
      <c r="C22" s="372"/>
      <c r="D22" s="373"/>
      <c r="E22" s="374"/>
      <c r="F22" s="372"/>
      <c r="G22" s="373"/>
      <c r="H22" s="374"/>
      <c r="I22" s="372"/>
      <c r="J22" s="373"/>
      <c r="K22" s="373"/>
      <c r="L22" s="330"/>
      <c r="M22" s="331"/>
      <c r="N22" s="332"/>
      <c r="O22" s="360"/>
      <c r="P22" s="360"/>
      <c r="Q22" s="362"/>
      <c r="R22" s="404"/>
      <c r="S22" s="394"/>
      <c r="T22" s="396"/>
      <c r="U22" s="388"/>
    </row>
    <row r="23" spans="1:22" ht="15.75" customHeight="1">
      <c r="A23" s="378">
        <v>5</v>
      </c>
      <c r="B23" s="379" t="str">
        <f>'Nasazení do skupin'!B24</f>
        <v>Volný los</v>
      </c>
      <c r="C23" s="363">
        <f>Q7</f>
        <v>0</v>
      </c>
      <c r="D23" s="365" t="s">
        <v>5</v>
      </c>
      <c r="E23" s="367">
        <f>O7</f>
        <v>0</v>
      </c>
      <c r="F23" s="363">
        <f>Q11</f>
        <v>0</v>
      </c>
      <c r="G23" s="365" t="s">
        <v>5</v>
      </c>
      <c r="H23" s="367">
        <f>O11</f>
        <v>0</v>
      </c>
      <c r="I23" s="363">
        <f>Q15</f>
        <v>0</v>
      </c>
      <c r="J23" s="365" t="s">
        <v>5</v>
      </c>
      <c r="K23" s="367">
        <f>O15</f>
        <v>0</v>
      </c>
      <c r="L23" s="363">
        <f>Q19</f>
        <v>0</v>
      </c>
      <c r="M23" s="365" t="s">
        <v>5</v>
      </c>
      <c r="N23" s="367">
        <f>O19</f>
        <v>0</v>
      </c>
      <c r="O23" s="349"/>
      <c r="P23" s="350"/>
      <c r="Q23" s="351"/>
      <c r="R23" s="405">
        <f>F23+I23+L23+C23</f>
        <v>0</v>
      </c>
      <c r="S23" s="389" t="s">
        <v>5</v>
      </c>
      <c r="T23" s="391">
        <f>H23+K23+N23+E23</f>
        <v>0</v>
      </c>
      <c r="U23" s="385"/>
    </row>
    <row r="24" spans="1:22" ht="15.75" customHeight="1" thickBot="1">
      <c r="A24" s="274"/>
      <c r="B24" s="277"/>
      <c r="C24" s="364"/>
      <c r="D24" s="366"/>
      <c r="E24" s="368"/>
      <c r="F24" s="364"/>
      <c r="G24" s="366"/>
      <c r="H24" s="368"/>
      <c r="I24" s="364"/>
      <c r="J24" s="366"/>
      <c r="K24" s="368"/>
      <c r="L24" s="364"/>
      <c r="M24" s="366"/>
      <c r="N24" s="368"/>
      <c r="O24" s="327"/>
      <c r="P24" s="328"/>
      <c r="Q24" s="329"/>
      <c r="R24" s="406"/>
      <c r="S24" s="390"/>
      <c r="T24" s="392"/>
      <c r="U24" s="386"/>
    </row>
    <row r="25" spans="1:22" ht="15.75" customHeight="1">
      <c r="A25" s="274"/>
      <c r="B25" s="277"/>
      <c r="C25" s="369">
        <f>Q9</f>
        <v>0</v>
      </c>
      <c r="D25" s="370" t="s">
        <v>5</v>
      </c>
      <c r="E25" s="371">
        <f>O9</f>
        <v>0</v>
      </c>
      <c r="F25" s="369">
        <f>Q13</f>
        <v>0</v>
      </c>
      <c r="G25" s="370" t="s">
        <v>5</v>
      </c>
      <c r="H25" s="371">
        <f>O13</f>
        <v>0</v>
      </c>
      <c r="I25" s="369">
        <f>Q17</f>
        <v>0</v>
      </c>
      <c r="J25" s="370" t="s">
        <v>5</v>
      </c>
      <c r="K25" s="371">
        <f>O17</f>
        <v>0</v>
      </c>
      <c r="L25" s="369">
        <f>Q21</f>
        <v>0</v>
      </c>
      <c r="M25" s="370" t="s">
        <v>5</v>
      </c>
      <c r="N25" s="371">
        <f>O21</f>
        <v>0</v>
      </c>
      <c r="O25" s="327"/>
      <c r="P25" s="328"/>
      <c r="Q25" s="329"/>
      <c r="R25" s="403">
        <f>F25+I25+L25+C25</f>
        <v>0</v>
      </c>
      <c r="S25" s="393" t="s">
        <v>5</v>
      </c>
      <c r="T25" s="395">
        <f>H25+K25+N25+E25</f>
        <v>0</v>
      </c>
      <c r="U25" s="387"/>
    </row>
    <row r="26" spans="1:22" ht="15.75" customHeight="1" thickBot="1">
      <c r="A26" s="275"/>
      <c r="B26" s="278"/>
      <c r="C26" s="372"/>
      <c r="D26" s="373"/>
      <c r="E26" s="374"/>
      <c r="F26" s="372"/>
      <c r="G26" s="373"/>
      <c r="H26" s="374"/>
      <c r="I26" s="372"/>
      <c r="J26" s="373"/>
      <c r="K26" s="374"/>
      <c r="L26" s="372"/>
      <c r="M26" s="373"/>
      <c r="N26" s="374"/>
      <c r="O26" s="330"/>
      <c r="P26" s="331"/>
      <c r="Q26" s="332"/>
      <c r="R26" s="404"/>
      <c r="S26" s="394"/>
      <c r="T26" s="396"/>
      <c r="U26" s="388"/>
    </row>
    <row r="28" spans="1:22" ht="24.95" customHeight="1">
      <c r="A28" s="352" t="s">
        <v>12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4"/>
      <c r="S28" s="126"/>
      <c r="T28" s="149"/>
      <c r="U28" s="149"/>
    </row>
    <row r="29" spans="1:22" ht="15" customHeight="1">
      <c r="A29" s="355">
        <v>1</v>
      </c>
      <c r="B29" s="357" t="str">
        <f>B11</f>
        <v>TJ Pankrác A</v>
      </c>
      <c r="C29" s="357"/>
      <c r="D29" s="357" t="s">
        <v>5</v>
      </c>
      <c r="E29" s="357" t="str">
        <f>B15</f>
        <v>TJ Slavoj Český Brod B</v>
      </c>
      <c r="F29" s="357"/>
      <c r="G29" s="357"/>
      <c r="H29" s="357"/>
      <c r="I29" s="357"/>
      <c r="J29" s="357"/>
      <c r="K29" s="357"/>
      <c r="L29" s="357"/>
      <c r="M29" s="357"/>
      <c r="N29" s="357"/>
      <c r="O29" s="133">
        <v>2</v>
      </c>
      <c r="P29" s="134" t="s">
        <v>5</v>
      </c>
      <c r="Q29" s="134">
        <v>0</v>
      </c>
      <c r="R29" s="125" t="s">
        <v>11</v>
      </c>
      <c r="S29" s="124"/>
      <c r="T29" s="23"/>
      <c r="U29" s="24"/>
      <c r="V29" s="3"/>
    </row>
    <row r="30" spans="1:22" ht="15" customHeight="1">
      <c r="A30" s="356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135">
        <v>20</v>
      </c>
      <c r="P30" s="136" t="s">
        <v>5</v>
      </c>
      <c r="Q30" s="122">
        <v>6</v>
      </c>
      <c r="R30" s="6" t="s">
        <v>10</v>
      </c>
      <c r="S30" s="124"/>
      <c r="T30" s="21"/>
      <c r="U30" s="24"/>
      <c r="V30" s="3"/>
    </row>
    <row r="31" spans="1:22" ht="15" customHeight="1">
      <c r="A31" s="356">
        <v>2</v>
      </c>
      <c r="B31" s="358" t="str">
        <f>B19</f>
        <v>MNK SILNICE GROUP Modřice C</v>
      </c>
      <c r="C31" s="358"/>
      <c r="D31" s="358" t="s">
        <v>5</v>
      </c>
      <c r="E31" s="358" t="str">
        <f>B23</f>
        <v>Volný los</v>
      </c>
      <c r="F31" s="358"/>
      <c r="G31" s="358"/>
      <c r="H31" s="358"/>
      <c r="I31" s="358"/>
      <c r="J31" s="358"/>
      <c r="K31" s="358"/>
      <c r="L31" s="358"/>
      <c r="M31" s="358"/>
      <c r="N31" s="358"/>
      <c r="O31" s="137"/>
      <c r="P31" s="136" t="s">
        <v>5</v>
      </c>
      <c r="Q31" s="136"/>
      <c r="R31" s="6" t="s">
        <v>11</v>
      </c>
      <c r="S31" s="124"/>
      <c r="T31" s="23"/>
      <c r="U31" s="24"/>
    </row>
    <row r="32" spans="1:22" ht="15" customHeight="1">
      <c r="A32" s="356"/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135"/>
      <c r="P32" s="136" t="s">
        <v>5</v>
      </c>
      <c r="Q32" s="122"/>
      <c r="R32" s="6" t="s">
        <v>10</v>
      </c>
      <c r="S32" s="124"/>
      <c r="T32" s="21"/>
      <c r="U32" s="24"/>
    </row>
    <row r="33" spans="1:21" ht="15" customHeight="1">
      <c r="A33" s="356">
        <v>3</v>
      </c>
      <c r="B33" s="358" t="str">
        <f>B7</f>
        <v>TJ Baník Stříbro A</v>
      </c>
      <c r="C33" s="358"/>
      <c r="D33" s="358" t="s">
        <v>5</v>
      </c>
      <c r="E33" s="358" t="str">
        <f>B15</f>
        <v>TJ Slavoj Český Brod B</v>
      </c>
      <c r="F33" s="358"/>
      <c r="G33" s="358"/>
      <c r="H33" s="358"/>
      <c r="I33" s="358"/>
      <c r="J33" s="358"/>
      <c r="K33" s="358"/>
      <c r="L33" s="358"/>
      <c r="M33" s="358"/>
      <c r="N33" s="358"/>
      <c r="O33" s="137">
        <v>2</v>
      </c>
      <c r="P33" s="136" t="s">
        <v>5</v>
      </c>
      <c r="Q33" s="136">
        <v>0</v>
      </c>
      <c r="R33" s="6" t="s">
        <v>11</v>
      </c>
      <c r="S33" s="124"/>
      <c r="T33" s="23"/>
      <c r="U33" s="24"/>
    </row>
    <row r="34" spans="1:21" ht="15" customHeight="1">
      <c r="A34" s="356"/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135">
        <v>20</v>
      </c>
      <c r="P34" s="136" t="s">
        <v>5</v>
      </c>
      <c r="Q34" s="122">
        <v>6</v>
      </c>
      <c r="R34" s="6" t="s">
        <v>10</v>
      </c>
      <c r="S34" s="124"/>
      <c r="T34" s="21"/>
      <c r="U34" s="24"/>
    </row>
    <row r="35" spans="1:21" ht="15" customHeight="1">
      <c r="A35" s="356">
        <v>4</v>
      </c>
      <c r="B35" s="358" t="str">
        <f>B11</f>
        <v>TJ Pankrác A</v>
      </c>
      <c r="C35" s="358"/>
      <c r="D35" s="358" t="s">
        <v>5</v>
      </c>
      <c r="E35" s="358" t="str">
        <f>B23</f>
        <v>Volný los</v>
      </c>
      <c r="F35" s="358"/>
      <c r="G35" s="358"/>
      <c r="H35" s="358"/>
      <c r="I35" s="358"/>
      <c r="J35" s="358"/>
      <c r="K35" s="358"/>
      <c r="L35" s="358"/>
      <c r="M35" s="358"/>
      <c r="N35" s="358"/>
      <c r="O35" s="137"/>
      <c r="P35" s="136" t="s">
        <v>5</v>
      </c>
      <c r="Q35" s="136"/>
      <c r="R35" s="6" t="s">
        <v>11</v>
      </c>
      <c r="S35" s="124"/>
      <c r="T35" s="23"/>
      <c r="U35" s="24"/>
    </row>
    <row r="36" spans="1:21" ht="15" customHeight="1">
      <c r="A36" s="356"/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135"/>
      <c r="P36" s="136" t="s">
        <v>5</v>
      </c>
      <c r="Q36" s="122"/>
      <c r="R36" s="6" t="s">
        <v>10</v>
      </c>
      <c r="S36" s="124"/>
      <c r="T36" s="21"/>
      <c r="U36" s="24"/>
    </row>
    <row r="37" spans="1:21" ht="15" customHeight="1">
      <c r="A37" s="356">
        <v>5</v>
      </c>
      <c r="B37" s="358" t="str">
        <f>B7</f>
        <v>TJ Baník Stříbro A</v>
      </c>
      <c r="C37" s="358"/>
      <c r="D37" s="358" t="s">
        <v>5</v>
      </c>
      <c r="E37" s="358" t="str">
        <f>B19</f>
        <v>MNK SILNICE GROUP Modřice C</v>
      </c>
      <c r="F37" s="358"/>
      <c r="G37" s="358"/>
      <c r="H37" s="358"/>
      <c r="I37" s="358"/>
      <c r="J37" s="358"/>
      <c r="K37" s="358"/>
      <c r="L37" s="358"/>
      <c r="M37" s="358"/>
      <c r="N37" s="358"/>
      <c r="O37" s="137">
        <v>2</v>
      </c>
      <c r="P37" s="136" t="s">
        <v>5</v>
      </c>
      <c r="Q37" s="136">
        <v>0</v>
      </c>
      <c r="R37" s="6" t="s">
        <v>11</v>
      </c>
      <c r="S37" s="124"/>
      <c r="T37" s="23"/>
      <c r="U37" s="24"/>
    </row>
    <row r="38" spans="1:21" ht="15" customHeight="1">
      <c r="A38" s="356"/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135">
        <v>20</v>
      </c>
      <c r="P38" s="136" t="s">
        <v>5</v>
      </c>
      <c r="Q38" s="122">
        <v>9</v>
      </c>
      <c r="R38" s="6" t="s">
        <v>10</v>
      </c>
      <c r="S38" s="124"/>
      <c r="T38" s="21"/>
      <c r="U38" s="24"/>
    </row>
    <row r="39" spans="1:21" ht="15" customHeight="1">
      <c r="A39" s="356">
        <v>6</v>
      </c>
      <c r="B39" s="358" t="str">
        <f>B15</f>
        <v>TJ Slavoj Český Brod B</v>
      </c>
      <c r="C39" s="358"/>
      <c r="D39" s="358" t="s">
        <v>5</v>
      </c>
      <c r="E39" s="358" t="str">
        <f>B23</f>
        <v>Volný los</v>
      </c>
      <c r="F39" s="358"/>
      <c r="G39" s="358"/>
      <c r="H39" s="358"/>
      <c r="I39" s="358"/>
      <c r="J39" s="358"/>
      <c r="K39" s="358"/>
      <c r="L39" s="358"/>
      <c r="M39" s="358"/>
      <c r="N39" s="358"/>
      <c r="O39" s="137"/>
      <c r="P39" s="136" t="s">
        <v>5</v>
      </c>
      <c r="Q39" s="136"/>
      <c r="R39" s="6" t="s">
        <v>11</v>
      </c>
      <c r="S39" s="124"/>
      <c r="T39" s="23"/>
      <c r="U39" s="24"/>
    </row>
    <row r="40" spans="1:21" ht="15" customHeight="1">
      <c r="A40" s="356"/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135"/>
      <c r="P40" s="136" t="s">
        <v>5</v>
      </c>
      <c r="Q40" s="122"/>
      <c r="R40" s="6" t="s">
        <v>10</v>
      </c>
      <c r="S40" s="124"/>
      <c r="T40" s="21"/>
      <c r="U40" s="24"/>
    </row>
    <row r="41" spans="1:21" ht="15.75">
      <c r="A41" s="356">
        <v>7</v>
      </c>
      <c r="B41" s="358" t="str">
        <f>B11</f>
        <v>TJ Pankrác A</v>
      </c>
      <c r="C41" s="358"/>
      <c r="D41" s="358" t="s">
        <v>5</v>
      </c>
      <c r="E41" s="358" t="str">
        <f>B19</f>
        <v>MNK SILNICE GROUP Modřice C</v>
      </c>
      <c r="F41" s="358"/>
      <c r="G41" s="358"/>
      <c r="H41" s="358"/>
      <c r="I41" s="358"/>
      <c r="J41" s="358"/>
      <c r="K41" s="358"/>
      <c r="L41" s="358"/>
      <c r="M41" s="358"/>
      <c r="N41" s="358"/>
      <c r="O41" s="137">
        <v>0</v>
      </c>
      <c r="P41" s="136" t="s">
        <v>5</v>
      </c>
      <c r="Q41" s="136">
        <v>2</v>
      </c>
      <c r="R41" s="6" t="s">
        <v>11</v>
      </c>
      <c r="S41" s="124"/>
      <c r="T41" s="23"/>
      <c r="U41" s="24"/>
    </row>
    <row r="42" spans="1:21" ht="15.75">
      <c r="A42" s="356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135">
        <v>12</v>
      </c>
      <c r="P42" s="136" t="s">
        <v>5</v>
      </c>
      <c r="Q42" s="122">
        <v>20</v>
      </c>
      <c r="R42" s="6" t="s">
        <v>10</v>
      </c>
      <c r="S42" s="124"/>
      <c r="T42" s="21"/>
      <c r="U42" s="24"/>
    </row>
    <row r="43" spans="1:21" ht="14.45" customHeight="1">
      <c r="A43" s="356">
        <v>8</v>
      </c>
      <c r="B43" s="358" t="str">
        <f>B7</f>
        <v>TJ Baník Stříbro A</v>
      </c>
      <c r="C43" s="358"/>
      <c r="D43" s="358" t="s">
        <v>5</v>
      </c>
      <c r="E43" s="358" t="str">
        <f>B23</f>
        <v>Volný los</v>
      </c>
      <c r="F43" s="358"/>
      <c r="G43" s="358"/>
      <c r="H43" s="358"/>
      <c r="I43" s="358"/>
      <c r="J43" s="358"/>
      <c r="K43" s="358"/>
      <c r="L43" s="358"/>
      <c r="M43" s="358"/>
      <c r="N43" s="358"/>
      <c r="O43" s="137"/>
      <c r="P43" s="136" t="s">
        <v>5</v>
      </c>
      <c r="Q43" s="136"/>
      <c r="R43" s="6" t="s">
        <v>11</v>
      </c>
      <c r="S43" s="124"/>
      <c r="T43" s="23"/>
      <c r="U43" s="24"/>
    </row>
    <row r="44" spans="1:21" ht="14.45" customHeight="1">
      <c r="A44" s="356"/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135"/>
      <c r="P44" s="136" t="s">
        <v>5</v>
      </c>
      <c r="Q44" s="122"/>
      <c r="R44" s="6" t="s">
        <v>10</v>
      </c>
      <c r="S44" s="124"/>
      <c r="T44" s="21"/>
      <c r="U44" s="24"/>
    </row>
    <row r="45" spans="1:21" ht="15.75">
      <c r="A45" s="356">
        <v>9</v>
      </c>
      <c r="B45" s="358" t="str">
        <f>B19</f>
        <v>MNK SILNICE GROUP Modřice C</v>
      </c>
      <c r="C45" s="358"/>
      <c r="D45" s="358" t="s">
        <v>5</v>
      </c>
      <c r="E45" s="358" t="str">
        <f>B15</f>
        <v>TJ Slavoj Český Brod B</v>
      </c>
      <c r="F45" s="358"/>
      <c r="G45" s="358"/>
      <c r="H45" s="358"/>
      <c r="I45" s="358"/>
      <c r="J45" s="358"/>
      <c r="K45" s="358"/>
      <c r="L45" s="358"/>
      <c r="M45" s="358"/>
      <c r="N45" s="358"/>
      <c r="O45" s="137">
        <v>2</v>
      </c>
      <c r="P45" s="136" t="s">
        <v>5</v>
      </c>
      <c r="Q45" s="136">
        <v>0</v>
      </c>
      <c r="R45" s="6" t="s">
        <v>11</v>
      </c>
      <c r="S45" s="124"/>
      <c r="T45" s="23"/>
      <c r="U45" s="24"/>
    </row>
    <row r="46" spans="1:21" ht="15.75">
      <c r="A46" s="356"/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135">
        <v>20</v>
      </c>
      <c r="P46" s="136" t="s">
        <v>5</v>
      </c>
      <c r="Q46" s="122">
        <v>7</v>
      </c>
      <c r="R46" s="6" t="s">
        <v>10</v>
      </c>
      <c r="S46" s="124"/>
      <c r="T46" s="21"/>
      <c r="U46" s="24"/>
    </row>
    <row r="47" spans="1:21" ht="15.75">
      <c r="A47" s="356">
        <v>10</v>
      </c>
      <c r="B47" s="358" t="str">
        <f>B11</f>
        <v>TJ Pankrác A</v>
      </c>
      <c r="C47" s="358"/>
      <c r="D47" s="358" t="s">
        <v>5</v>
      </c>
      <c r="E47" s="358" t="str">
        <f>B7</f>
        <v>TJ Baník Stříbro A</v>
      </c>
      <c r="F47" s="358"/>
      <c r="G47" s="358"/>
      <c r="H47" s="358"/>
      <c r="I47" s="358"/>
      <c r="J47" s="358"/>
      <c r="K47" s="358"/>
      <c r="L47" s="358"/>
      <c r="M47" s="358"/>
      <c r="N47" s="358"/>
      <c r="O47" s="27">
        <v>0</v>
      </c>
      <c r="P47" s="28" t="s">
        <v>5</v>
      </c>
      <c r="Q47" s="28">
        <v>2</v>
      </c>
      <c r="R47" s="6" t="s">
        <v>11</v>
      </c>
      <c r="S47" s="124"/>
      <c r="T47" s="23"/>
      <c r="U47" s="24"/>
    </row>
    <row r="48" spans="1:21" ht="15.75">
      <c r="A48" s="356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26">
        <v>5</v>
      </c>
      <c r="P48" s="28" t="s">
        <v>5</v>
      </c>
      <c r="Q48" s="17">
        <v>20</v>
      </c>
      <c r="R48" s="6" t="s">
        <v>10</v>
      </c>
      <c r="S48" s="124"/>
      <c r="T48" s="21"/>
      <c r="U48" s="24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  <mergeCell ref="A28:R28"/>
    <mergeCell ref="A37:A38"/>
    <mergeCell ref="B37:C38"/>
    <mergeCell ref="D37:D38"/>
    <mergeCell ref="E37:N38"/>
    <mergeCell ref="A39:A40"/>
    <mergeCell ref="B39:C40"/>
    <mergeCell ref="D39:D40"/>
    <mergeCell ref="E39:N40"/>
    <mergeCell ref="A35:A36"/>
    <mergeCell ref="B35:C36"/>
    <mergeCell ref="D35:D36"/>
    <mergeCell ref="E35:N36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Q26"/>
    <mergeCell ref="R23:R24"/>
    <mergeCell ref="S23:S24"/>
    <mergeCell ref="T23:T24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R6:T6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A4:B6"/>
    <mergeCell ref="A31:A32"/>
    <mergeCell ref="B31:C32"/>
    <mergeCell ref="D31:D32"/>
    <mergeCell ref="E31:N32"/>
    <mergeCell ref="A33:A34"/>
    <mergeCell ref="B33:C34"/>
    <mergeCell ref="D33:D34"/>
    <mergeCell ref="E33:N34"/>
    <mergeCell ref="A29:A30"/>
    <mergeCell ref="B29:C30"/>
    <mergeCell ref="D29:D30"/>
    <mergeCell ref="E29:N30"/>
    <mergeCell ref="D25:D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M9:M10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N9:N10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Q13:Q14"/>
    <mergeCell ref="A2:U3"/>
    <mergeCell ref="C4:U4"/>
    <mergeCell ref="O5:Q6"/>
    <mergeCell ref="R5:T5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F9:F10"/>
    <mergeCell ref="G9:G10"/>
    <mergeCell ref="H9:H10"/>
    <mergeCell ref="O9:O10"/>
    <mergeCell ref="L9:L10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BE92"/>
  <sheetViews>
    <sheetView showGridLines="0" topLeftCell="A4" workbookViewId="0">
      <selection activeCell="V38" sqref="V38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251" t="str">
        <f>'Nasazení do skupin'!B2</f>
        <v>PČNS starší žáci - dvojice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3"/>
      <c r="M2" s="253"/>
      <c r="N2" s="253"/>
      <c r="O2" s="252"/>
      <c r="P2" s="252"/>
      <c r="Q2" s="252"/>
      <c r="R2" s="252"/>
      <c r="S2" s="252"/>
      <c r="T2" s="252"/>
      <c r="U2" s="254"/>
    </row>
    <row r="3" spans="1:29" ht="15.75" thickBot="1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7"/>
    </row>
    <row r="4" spans="1:29" ht="32.25" customHeight="1" thickBot="1">
      <c r="A4" s="267" t="s">
        <v>124</v>
      </c>
      <c r="B4" s="268"/>
      <c r="C4" s="258" t="str">
        <f>'Nasazení do skupin'!B3</f>
        <v>Plzeň 9.3.2019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9">
      <c r="A5" s="269"/>
      <c r="B5" s="270"/>
      <c r="C5" s="252">
        <v>1</v>
      </c>
      <c r="D5" s="252"/>
      <c r="E5" s="254"/>
      <c r="F5" s="251">
        <v>2</v>
      </c>
      <c r="G5" s="252"/>
      <c r="H5" s="254"/>
      <c r="I5" s="251">
        <v>3</v>
      </c>
      <c r="J5" s="252"/>
      <c r="K5" s="254"/>
      <c r="L5" s="251">
        <v>4</v>
      </c>
      <c r="M5" s="252"/>
      <c r="N5" s="254"/>
      <c r="O5" s="251">
        <v>5</v>
      </c>
      <c r="P5" s="252"/>
      <c r="Q5" s="254"/>
      <c r="R5" s="261" t="s">
        <v>1</v>
      </c>
      <c r="S5" s="262"/>
      <c r="T5" s="263"/>
      <c r="U5" s="179" t="s">
        <v>2</v>
      </c>
    </row>
    <row r="6" spans="1:29" ht="15.75" thickBot="1">
      <c r="A6" s="271"/>
      <c r="B6" s="272"/>
      <c r="C6" s="309"/>
      <c r="D6" s="309"/>
      <c r="E6" s="310"/>
      <c r="F6" s="255"/>
      <c r="G6" s="256"/>
      <c r="H6" s="257"/>
      <c r="I6" s="255"/>
      <c r="J6" s="256"/>
      <c r="K6" s="257"/>
      <c r="L6" s="255"/>
      <c r="M6" s="256"/>
      <c r="N6" s="257"/>
      <c r="O6" s="255"/>
      <c r="P6" s="256"/>
      <c r="Q6" s="257"/>
      <c r="R6" s="264" t="s">
        <v>3</v>
      </c>
      <c r="S6" s="265"/>
      <c r="T6" s="266"/>
      <c r="U6" s="180" t="s">
        <v>4</v>
      </c>
    </row>
    <row r="7" spans="1:29" ht="15" customHeight="1">
      <c r="A7" s="273">
        <v>1</v>
      </c>
      <c r="B7" s="276" t="str">
        <f>'Nasazení do skupin'!B25</f>
        <v>UNITOP SKP Žďár nad Sázavou</v>
      </c>
      <c r="C7" s="311"/>
      <c r="D7" s="312"/>
      <c r="E7" s="313"/>
      <c r="F7" s="283"/>
      <c r="G7" s="285"/>
      <c r="H7" s="280"/>
      <c r="I7" s="283"/>
      <c r="J7" s="285"/>
      <c r="K7" s="280"/>
      <c r="L7" s="123"/>
      <c r="M7" s="123"/>
      <c r="N7" s="123"/>
      <c r="O7" s="283"/>
      <c r="P7" s="285"/>
      <c r="Q7" s="280"/>
      <c r="R7" s="249"/>
      <c r="S7" s="243"/>
      <c r="T7" s="245"/>
      <c r="U7" s="290"/>
      <c r="AB7" s="21"/>
    </row>
    <row r="8" spans="1:29" ht="15.75" customHeight="1" thickBot="1">
      <c r="A8" s="274"/>
      <c r="B8" s="277"/>
      <c r="C8" s="314"/>
      <c r="D8" s="315"/>
      <c r="E8" s="316"/>
      <c r="F8" s="284"/>
      <c r="G8" s="286"/>
      <c r="H8" s="281"/>
      <c r="I8" s="284"/>
      <c r="J8" s="286"/>
      <c r="K8" s="281"/>
      <c r="L8" s="176"/>
      <c r="M8" s="176"/>
      <c r="N8" s="176"/>
      <c r="O8" s="284"/>
      <c r="P8" s="286"/>
      <c r="Q8" s="281"/>
      <c r="R8" s="250"/>
      <c r="S8" s="244"/>
      <c r="T8" s="246"/>
      <c r="U8" s="291"/>
    </row>
    <row r="9" spans="1:29" ht="15" customHeight="1">
      <c r="A9" s="274"/>
      <c r="B9" s="277"/>
      <c r="C9" s="314"/>
      <c r="D9" s="315"/>
      <c r="E9" s="316"/>
      <c r="F9" s="296"/>
      <c r="G9" s="279"/>
      <c r="H9" s="282"/>
      <c r="I9" s="296"/>
      <c r="J9" s="279"/>
      <c r="K9" s="282"/>
      <c r="L9" s="177"/>
      <c r="M9" s="177"/>
      <c r="N9" s="177"/>
      <c r="O9" s="296"/>
      <c r="P9" s="279"/>
      <c r="Q9" s="282"/>
      <c r="R9" s="237"/>
      <c r="S9" s="239"/>
      <c r="T9" s="241"/>
      <c r="U9" s="288"/>
      <c r="AA9" s="21"/>
      <c r="AB9" s="21"/>
      <c r="AC9" s="21"/>
    </row>
    <row r="10" spans="1:29" ht="15.75" customHeight="1" thickBot="1">
      <c r="A10" s="275"/>
      <c r="B10" s="278"/>
      <c r="C10" s="317"/>
      <c r="D10" s="318"/>
      <c r="E10" s="319"/>
      <c r="F10" s="296"/>
      <c r="G10" s="279"/>
      <c r="H10" s="282"/>
      <c r="I10" s="297"/>
      <c r="J10" s="287"/>
      <c r="K10" s="293"/>
      <c r="L10" s="178"/>
      <c r="M10" s="178"/>
      <c r="N10" s="178"/>
      <c r="O10" s="297"/>
      <c r="P10" s="287"/>
      <c r="Q10" s="293"/>
      <c r="R10" s="238"/>
      <c r="S10" s="240"/>
      <c r="T10" s="242"/>
      <c r="U10" s="289"/>
      <c r="AA10" s="21"/>
      <c r="AB10" s="21"/>
      <c r="AC10" s="21"/>
    </row>
    <row r="11" spans="1:29" ht="15" customHeight="1">
      <c r="A11" s="273">
        <v>2</v>
      </c>
      <c r="B11" s="276" t="str">
        <f>'Nasazení do skupin'!B26</f>
        <v>TJ Slavoj Český Brod A</v>
      </c>
      <c r="C11" s="283"/>
      <c r="D11" s="285"/>
      <c r="E11" s="285"/>
      <c r="F11" s="298" t="s">
        <v>128</v>
      </c>
      <c r="G11" s="299"/>
      <c r="H11" s="300"/>
      <c r="I11" s="285"/>
      <c r="J11" s="285"/>
      <c r="K11" s="280"/>
      <c r="L11" s="123"/>
      <c r="M11" s="123"/>
      <c r="N11" s="123"/>
      <c r="O11" s="283"/>
      <c r="P11" s="285"/>
      <c r="Q11" s="280"/>
      <c r="R11" s="249"/>
      <c r="S11" s="243"/>
      <c r="T11" s="245"/>
      <c r="U11" s="290"/>
    </row>
    <row r="12" spans="1:29" ht="15.75" customHeight="1" thickBot="1">
      <c r="A12" s="274"/>
      <c r="B12" s="277"/>
      <c r="C12" s="284"/>
      <c r="D12" s="286"/>
      <c r="E12" s="286"/>
      <c r="F12" s="301"/>
      <c r="G12" s="302"/>
      <c r="H12" s="303"/>
      <c r="I12" s="286"/>
      <c r="J12" s="286"/>
      <c r="K12" s="281"/>
      <c r="L12" s="176"/>
      <c r="M12" s="176"/>
      <c r="N12" s="176"/>
      <c r="O12" s="284"/>
      <c r="P12" s="286"/>
      <c r="Q12" s="281"/>
      <c r="R12" s="250"/>
      <c r="S12" s="244"/>
      <c r="T12" s="246"/>
      <c r="U12" s="291"/>
    </row>
    <row r="13" spans="1:29" ht="15" customHeight="1">
      <c r="A13" s="274"/>
      <c r="B13" s="277"/>
      <c r="C13" s="296"/>
      <c r="D13" s="279"/>
      <c r="E13" s="279"/>
      <c r="F13" s="301"/>
      <c r="G13" s="302"/>
      <c r="H13" s="303"/>
      <c r="I13" s="279"/>
      <c r="J13" s="279"/>
      <c r="K13" s="282"/>
      <c r="L13" s="177"/>
      <c r="M13" s="177"/>
      <c r="N13" s="177"/>
      <c r="O13" s="296"/>
      <c r="P13" s="279"/>
      <c r="Q13" s="282"/>
      <c r="R13" s="237"/>
      <c r="S13" s="239"/>
      <c r="T13" s="241"/>
      <c r="U13" s="288"/>
    </row>
    <row r="14" spans="1:29" ht="15.75" customHeight="1" thickBot="1">
      <c r="A14" s="275"/>
      <c r="B14" s="278"/>
      <c r="C14" s="297"/>
      <c r="D14" s="287"/>
      <c r="E14" s="287"/>
      <c r="F14" s="304"/>
      <c r="G14" s="305"/>
      <c r="H14" s="306"/>
      <c r="I14" s="279"/>
      <c r="J14" s="279"/>
      <c r="K14" s="282"/>
      <c r="L14" s="177"/>
      <c r="M14" s="177"/>
      <c r="N14" s="177"/>
      <c r="O14" s="297"/>
      <c r="P14" s="287"/>
      <c r="Q14" s="293"/>
      <c r="R14" s="238"/>
      <c r="S14" s="240"/>
      <c r="T14" s="242"/>
      <c r="U14" s="289"/>
    </row>
    <row r="15" spans="1:29" ht="15" customHeight="1">
      <c r="A15" s="273">
        <v>3</v>
      </c>
      <c r="B15" s="276" t="str">
        <f>'Nasazení do skupin'!B27</f>
        <v>TJ Peklo B</v>
      </c>
      <c r="C15" s="283"/>
      <c r="D15" s="285"/>
      <c r="E15" s="280"/>
      <c r="F15" s="307"/>
      <c r="G15" s="308"/>
      <c r="H15" s="308"/>
      <c r="I15" s="335"/>
      <c r="J15" s="336"/>
      <c r="K15" s="337"/>
      <c r="L15" s="283"/>
      <c r="M15" s="285"/>
      <c r="N15" s="280"/>
      <c r="O15" s="294"/>
      <c r="P15" s="294"/>
      <c r="Q15" s="320"/>
      <c r="R15" s="249"/>
      <c r="S15" s="243"/>
      <c r="T15" s="245"/>
      <c r="U15" s="290"/>
    </row>
    <row r="16" spans="1:29" ht="15.75" customHeight="1" thickBot="1">
      <c r="A16" s="274"/>
      <c r="B16" s="277"/>
      <c r="C16" s="284"/>
      <c r="D16" s="286"/>
      <c r="E16" s="281"/>
      <c r="F16" s="284"/>
      <c r="G16" s="286"/>
      <c r="H16" s="286"/>
      <c r="I16" s="338"/>
      <c r="J16" s="339"/>
      <c r="K16" s="340"/>
      <c r="L16" s="284"/>
      <c r="M16" s="286"/>
      <c r="N16" s="281"/>
      <c r="O16" s="295"/>
      <c r="P16" s="295"/>
      <c r="Q16" s="321"/>
      <c r="R16" s="250"/>
      <c r="S16" s="244"/>
      <c r="T16" s="246"/>
      <c r="U16" s="291"/>
    </row>
    <row r="17" spans="1:31" ht="15" customHeight="1">
      <c r="A17" s="274"/>
      <c r="B17" s="277"/>
      <c r="C17" s="296"/>
      <c r="D17" s="279"/>
      <c r="E17" s="282"/>
      <c r="F17" s="296"/>
      <c r="G17" s="279"/>
      <c r="H17" s="279"/>
      <c r="I17" s="338"/>
      <c r="J17" s="339"/>
      <c r="K17" s="340"/>
      <c r="L17" s="296"/>
      <c r="M17" s="279"/>
      <c r="N17" s="282"/>
      <c r="O17" s="333"/>
      <c r="P17" s="333"/>
      <c r="Q17" s="322"/>
      <c r="R17" s="237"/>
      <c r="S17" s="239"/>
      <c r="T17" s="241"/>
      <c r="U17" s="288"/>
    </row>
    <row r="18" spans="1:31" ht="15.75" customHeight="1" thickBot="1">
      <c r="A18" s="275"/>
      <c r="B18" s="278"/>
      <c r="C18" s="297"/>
      <c r="D18" s="287"/>
      <c r="E18" s="293"/>
      <c r="F18" s="297"/>
      <c r="G18" s="287"/>
      <c r="H18" s="287"/>
      <c r="I18" s="341"/>
      <c r="J18" s="342"/>
      <c r="K18" s="343"/>
      <c r="L18" s="297"/>
      <c r="M18" s="287"/>
      <c r="N18" s="293"/>
      <c r="O18" s="334"/>
      <c r="P18" s="334"/>
      <c r="Q18" s="323"/>
      <c r="R18" s="238"/>
      <c r="S18" s="240"/>
      <c r="T18" s="242"/>
      <c r="U18" s="289"/>
    </row>
    <row r="19" spans="1:31" ht="15" customHeight="1">
      <c r="A19" s="273">
        <v>4</v>
      </c>
      <c r="B19" s="276" t="str">
        <f>'Nasazení do skupin'!B28</f>
        <v>MNK SILNICE GROUP Modřice D</v>
      </c>
      <c r="C19" s="283"/>
      <c r="D19" s="285"/>
      <c r="E19" s="280"/>
      <c r="F19" s="283"/>
      <c r="G19" s="285"/>
      <c r="H19" s="280"/>
      <c r="I19" s="307"/>
      <c r="J19" s="308"/>
      <c r="K19" s="308"/>
      <c r="L19" s="324">
        <v>2019</v>
      </c>
      <c r="M19" s="325"/>
      <c r="N19" s="326"/>
      <c r="O19" s="283"/>
      <c r="P19" s="285"/>
      <c r="Q19" s="280"/>
      <c r="R19" s="243"/>
      <c r="S19" s="243"/>
      <c r="T19" s="245"/>
      <c r="U19" s="290"/>
    </row>
    <row r="20" spans="1:31" ht="15.75" customHeight="1" thickBot="1">
      <c r="A20" s="274"/>
      <c r="B20" s="277"/>
      <c r="C20" s="284"/>
      <c r="D20" s="286"/>
      <c r="E20" s="281"/>
      <c r="F20" s="284"/>
      <c r="G20" s="286"/>
      <c r="H20" s="281"/>
      <c r="I20" s="284"/>
      <c r="J20" s="286"/>
      <c r="K20" s="286"/>
      <c r="L20" s="327"/>
      <c r="M20" s="328"/>
      <c r="N20" s="329"/>
      <c r="O20" s="284"/>
      <c r="P20" s="286"/>
      <c r="Q20" s="281"/>
      <c r="R20" s="244"/>
      <c r="S20" s="244"/>
      <c r="T20" s="246"/>
      <c r="U20" s="291"/>
    </row>
    <row r="21" spans="1:31" ht="15" customHeight="1">
      <c r="A21" s="274"/>
      <c r="B21" s="277"/>
      <c r="C21" s="296"/>
      <c r="D21" s="279"/>
      <c r="E21" s="282"/>
      <c r="F21" s="296"/>
      <c r="G21" s="279"/>
      <c r="H21" s="282"/>
      <c r="I21" s="296"/>
      <c r="J21" s="279"/>
      <c r="K21" s="279"/>
      <c r="L21" s="327"/>
      <c r="M21" s="328"/>
      <c r="N21" s="329"/>
      <c r="O21" s="296"/>
      <c r="P21" s="279"/>
      <c r="Q21" s="282"/>
      <c r="R21" s="247"/>
      <c r="S21" s="239"/>
      <c r="T21" s="241"/>
      <c r="U21" s="288"/>
    </row>
    <row r="22" spans="1:31" ht="15.75" customHeight="1" thickBot="1">
      <c r="A22" s="275"/>
      <c r="B22" s="278"/>
      <c r="C22" s="297"/>
      <c r="D22" s="287"/>
      <c r="E22" s="293"/>
      <c r="F22" s="297"/>
      <c r="G22" s="287"/>
      <c r="H22" s="293"/>
      <c r="I22" s="297"/>
      <c r="J22" s="287"/>
      <c r="K22" s="287"/>
      <c r="L22" s="330"/>
      <c r="M22" s="331"/>
      <c r="N22" s="332"/>
      <c r="O22" s="297"/>
      <c r="P22" s="287"/>
      <c r="Q22" s="293"/>
      <c r="R22" s="248"/>
      <c r="S22" s="240"/>
      <c r="T22" s="242"/>
      <c r="U22" s="289"/>
    </row>
    <row r="23" spans="1:31" ht="15" customHeight="1">
      <c r="A23" s="273">
        <v>5</v>
      </c>
      <c r="B23" s="276" t="str">
        <f>'Nasazení do skupin'!B29</f>
        <v>Volný los</v>
      </c>
      <c r="C23" s="283"/>
      <c r="D23" s="285"/>
      <c r="E23" s="280"/>
      <c r="F23" s="283"/>
      <c r="G23" s="285"/>
      <c r="H23" s="280"/>
      <c r="I23" s="283"/>
      <c r="J23" s="285"/>
      <c r="K23" s="280"/>
      <c r="L23" s="123"/>
      <c r="M23" s="123"/>
      <c r="N23" s="123"/>
      <c r="O23" s="324"/>
      <c r="P23" s="325"/>
      <c r="Q23" s="326"/>
      <c r="R23" s="243"/>
      <c r="S23" s="243"/>
      <c r="T23" s="245"/>
      <c r="U23" s="290"/>
    </row>
    <row r="24" spans="1:31" ht="15.75" customHeight="1" thickBot="1">
      <c r="A24" s="274"/>
      <c r="B24" s="277"/>
      <c r="C24" s="284"/>
      <c r="D24" s="286"/>
      <c r="E24" s="281"/>
      <c r="F24" s="284"/>
      <c r="G24" s="286"/>
      <c r="H24" s="281"/>
      <c r="I24" s="284"/>
      <c r="J24" s="286"/>
      <c r="K24" s="281"/>
      <c r="L24" s="176"/>
      <c r="M24" s="176"/>
      <c r="N24" s="176"/>
      <c r="O24" s="327"/>
      <c r="P24" s="328"/>
      <c r="Q24" s="329"/>
      <c r="R24" s="244"/>
      <c r="S24" s="244"/>
      <c r="T24" s="246"/>
      <c r="U24" s="291"/>
    </row>
    <row r="25" spans="1:31" ht="15" customHeight="1">
      <c r="A25" s="274"/>
      <c r="B25" s="277"/>
      <c r="C25" s="296"/>
      <c r="D25" s="279"/>
      <c r="E25" s="282"/>
      <c r="F25" s="296"/>
      <c r="G25" s="279"/>
      <c r="H25" s="282"/>
      <c r="I25" s="296"/>
      <c r="J25" s="279"/>
      <c r="K25" s="282"/>
      <c r="L25" s="177"/>
      <c r="M25" s="177"/>
      <c r="N25" s="177"/>
      <c r="O25" s="327"/>
      <c r="P25" s="328"/>
      <c r="Q25" s="329"/>
      <c r="R25" s="247"/>
      <c r="S25" s="239"/>
      <c r="T25" s="241"/>
      <c r="U25" s="288"/>
    </row>
    <row r="26" spans="1:31" ht="15.75" customHeight="1" thickBot="1">
      <c r="A26" s="275"/>
      <c r="B26" s="278"/>
      <c r="C26" s="297"/>
      <c r="D26" s="287"/>
      <c r="E26" s="293"/>
      <c r="F26" s="297"/>
      <c r="G26" s="287"/>
      <c r="H26" s="293"/>
      <c r="I26" s="297"/>
      <c r="J26" s="287"/>
      <c r="K26" s="293"/>
      <c r="L26" s="178"/>
      <c r="M26" s="178"/>
      <c r="N26" s="178"/>
      <c r="O26" s="330"/>
      <c r="P26" s="331"/>
      <c r="Q26" s="332"/>
      <c r="R26" s="248"/>
      <c r="S26" s="240"/>
      <c r="T26" s="242"/>
      <c r="U26" s="289"/>
    </row>
    <row r="27" spans="1:31" ht="15" customHeight="1">
      <c r="A27" s="234"/>
      <c r="B27" s="235"/>
      <c r="C27" s="235"/>
      <c r="D27" s="292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2"/>
      <c r="S27" s="23"/>
      <c r="T27" s="23"/>
      <c r="U27" s="24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5" customHeight="1">
      <c r="A28" s="234"/>
      <c r="B28" s="235"/>
      <c r="C28" s="235"/>
      <c r="D28" s="292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5"/>
      <c r="S28" s="23"/>
      <c r="T28" s="21"/>
      <c r="U28" s="24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13.15" customHeight="1">
      <c r="A29" s="234"/>
      <c r="B29" s="235"/>
      <c r="C29" s="235"/>
      <c r="D29" s="292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2"/>
      <c r="S29" s="23"/>
      <c r="T29" s="23"/>
      <c r="U29" s="24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13.15" customHeight="1">
      <c r="A30" s="234"/>
      <c r="B30" s="235"/>
      <c r="C30" s="235"/>
      <c r="D30" s="292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5"/>
      <c r="S30" s="23"/>
      <c r="T30" s="21"/>
      <c r="U30" s="24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15" customHeight="1">
      <c r="A31" s="234"/>
      <c r="B31" s="235"/>
      <c r="C31" s="235"/>
      <c r="D31" s="292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2"/>
      <c r="S31" s="23"/>
      <c r="T31" s="23"/>
      <c r="U31" s="24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21.75" customHeight="1">
      <c r="A32" s="234"/>
      <c r="B32" s="235"/>
      <c r="C32" s="235"/>
      <c r="D32" s="292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5"/>
      <c r="S32" s="23"/>
      <c r="T32" s="21"/>
      <c r="U32" s="24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57" ht="15" customHeight="1">
      <c r="A33" s="234"/>
      <c r="B33" s="235"/>
      <c r="C33" s="235"/>
      <c r="D33" s="292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2"/>
      <c r="S33" s="23"/>
      <c r="T33" s="23"/>
      <c r="U33" s="24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57" ht="15" customHeight="1">
      <c r="A34" s="234"/>
      <c r="B34" s="235"/>
      <c r="C34" s="235"/>
      <c r="D34" s="292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5"/>
      <c r="S34" s="23"/>
      <c r="T34" s="21"/>
      <c r="U34" s="24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57" ht="15" customHeight="1">
      <c r="A35" s="234"/>
      <c r="B35" s="235"/>
      <c r="C35" s="235"/>
      <c r="D35" s="292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2"/>
      <c r="S35" s="23"/>
      <c r="T35" s="23"/>
      <c r="U35" s="24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57" ht="15" customHeight="1">
      <c r="A36" s="234"/>
      <c r="B36" s="235"/>
      <c r="C36" s="235"/>
      <c r="D36" s="292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5"/>
      <c r="S36" s="23"/>
      <c r="T36" s="21"/>
      <c r="U36" s="24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57" ht="23.25">
      <c r="S37" s="236"/>
      <c r="T37" s="236"/>
      <c r="U37" s="181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</row>
    <row r="39" spans="1:57"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</row>
    <row r="40" spans="1:57"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</row>
    <row r="41" spans="1:57" ht="20.25">
      <c r="W41" s="232"/>
      <c r="X41" s="232"/>
      <c r="Y41" s="232"/>
      <c r="Z41" s="232"/>
      <c r="AA41" s="232"/>
      <c r="AB41" s="232"/>
      <c r="AC41" s="232"/>
      <c r="AD41" s="229"/>
      <c r="AE41" s="229"/>
      <c r="AF41" s="229"/>
      <c r="AG41" s="229"/>
      <c r="AH41" s="229"/>
      <c r="AI41" s="229"/>
      <c r="AJ41" s="1"/>
      <c r="AK41" s="1"/>
      <c r="AL41" s="232"/>
      <c r="AM41" s="232"/>
      <c r="AN41" s="232"/>
      <c r="AO41" s="232"/>
      <c r="AP41" s="232"/>
      <c r="AQ41" s="232"/>
      <c r="AR41" s="5"/>
      <c r="AS41" s="4"/>
      <c r="AT41" s="4"/>
      <c r="AU41" s="4"/>
      <c r="AV41" s="4"/>
      <c r="AW41" s="4"/>
      <c r="AX41" s="232"/>
      <c r="AY41" s="232"/>
      <c r="AZ41" s="232"/>
      <c r="BA41" s="232"/>
      <c r="BB41" s="1"/>
      <c r="BC41" s="1"/>
      <c r="BD41" s="1"/>
      <c r="BE41" s="1"/>
    </row>
    <row r="43" spans="1:57" ht="20.25">
      <c r="W43" s="229"/>
      <c r="X43" s="229"/>
      <c r="Y43" s="229"/>
      <c r="Z43" s="229"/>
      <c r="AA43" s="229"/>
      <c r="AB43" s="229"/>
      <c r="AC43" s="229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1"/>
      <c r="AO43" s="229"/>
      <c r="AP43" s="229"/>
      <c r="AQ43" s="229"/>
      <c r="AR43" s="229"/>
      <c r="AS43" s="229"/>
      <c r="AT43" s="229"/>
      <c r="AU43" s="229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</row>
    <row r="46" spans="1:57" ht="15.75">
      <c r="W46" s="231"/>
      <c r="X46" s="231"/>
      <c r="Y46" s="231"/>
      <c r="Z46" s="231"/>
      <c r="AA46" s="231"/>
      <c r="AB46" s="231"/>
      <c r="AC46" s="2"/>
      <c r="AD46" s="231"/>
      <c r="AE46" s="231"/>
      <c r="AF46" s="2"/>
      <c r="AG46" s="2"/>
      <c r="AH46" s="2"/>
      <c r="AI46" s="231"/>
      <c r="AJ46" s="231"/>
      <c r="AK46" s="231"/>
      <c r="AL46" s="231"/>
      <c r="AM46" s="231"/>
      <c r="AN46" s="231"/>
      <c r="AO46" s="2"/>
      <c r="AP46" s="2"/>
      <c r="AQ46" s="2"/>
      <c r="AR46" s="2"/>
      <c r="AS46" s="2"/>
      <c r="AT46" s="2"/>
      <c r="AU46" s="231"/>
      <c r="AV46" s="231"/>
      <c r="AW46" s="231"/>
      <c r="AX46" s="231"/>
      <c r="AY46" s="231"/>
      <c r="AZ46" s="231"/>
      <c r="BA46" s="2"/>
      <c r="BB46" s="2"/>
      <c r="BC46" s="2"/>
      <c r="BD46" s="2"/>
      <c r="BE46" s="2"/>
    </row>
    <row r="49" spans="23:57" ht="15" customHeight="1"/>
    <row r="53" spans="23:57"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</row>
    <row r="54" spans="23:57"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</row>
    <row r="58" spans="23:57" ht="23.25"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</row>
    <row r="59" spans="23:57" ht="20.25">
      <c r="W59" s="232"/>
      <c r="X59" s="232"/>
      <c r="Y59" s="232"/>
      <c r="Z59" s="232"/>
      <c r="AA59" s="232"/>
      <c r="AB59" s="232"/>
      <c r="AC59" s="232"/>
      <c r="AD59" s="229"/>
      <c r="AE59" s="229"/>
      <c r="AF59" s="229"/>
      <c r="AG59" s="229"/>
      <c r="AH59" s="229"/>
      <c r="AI59" s="229"/>
      <c r="AJ59" s="1"/>
      <c r="AK59" s="1"/>
      <c r="AL59" s="232"/>
      <c r="AM59" s="232"/>
      <c r="AN59" s="232"/>
      <c r="AO59" s="232"/>
      <c r="AP59" s="232"/>
      <c r="AQ59" s="232"/>
      <c r="AR59" s="5"/>
      <c r="AS59" s="4"/>
      <c r="AT59" s="4"/>
      <c r="AU59" s="4"/>
      <c r="AV59" s="4"/>
      <c r="AW59" s="4"/>
      <c r="AX59" s="232"/>
      <c r="AY59" s="232"/>
      <c r="AZ59" s="232"/>
      <c r="BA59" s="232"/>
      <c r="BB59" s="1"/>
      <c r="BC59" s="1"/>
      <c r="BD59" s="1"/>
      <c r="BE59" s="1"/>
    </row>
    <row r="61" spans="23:57" ht="20.25">
      <c r="W61" s="229"/>
      <c r="X61" s="229"/>
      <c r="Y61" s="229"/>
      <c r="Z61" s="229"/>
      <c r="AA61" s="229"/>
      <c r="AB61" s="229"/>
      <c r="AC61" s="229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1"/>
      <c r="AO61" s="229"/>
      <c r="AP61" s="229"/>
      <c r="AQ61" s="229"/>
      <c r="AR61" s="229"/>
      <c r="AS61" s="229"/>
      <c r="AT61" s="229"/>
      <c r="AU61" s="229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</row>
    <row r="64" spans="23:57" ht="15.75">
      <c r="W64" s="231"/>
      <c r="X64" s="231"/>
      <c r="Y64" s="231"/>
      <c r="Z64" s="231"/>
      <c r="AA64" s="231"/>
      <c r="AB64" s="231"/>
      <c r="AC64" s="2"/>
      <c r="AD64" s="231"/>
      <c r="AE64" s="231"/>
      <c r="AF64" s="2"/>
      <c r="AG64" s="2"/>
      <c r="AH64" s="2"/>
      <c r="AI64" s="231"/>
      <c r="AJ64" s="231"/>
      <c r="AK64" s="231"/>
      <c r="AL64" s="231"/>
      <c r="AM64" s="231"/>
      <c r="AN64" s="231"/>
      <c r="AO64" s="2"/>
      <c r="AP64" s="2"/>
      <c r="AQ64" s="2"/>
      <c r="AR64" s="2"/>
      <c r="AS64" s="2"/>
      <c r="AT64" s="2"/>
      <c r="AU64" s="231"/>
      <c r="AV64" s="231"/>
      <c r="AW64" s="231"/>
      <c r="AX64" s="231"/>
      <c r="AY64" s="231"/>
      <c r="AZ64" s="231"/>
      <c r="BA64" s="2"/>
      <c r="BB64" s="2"/>
      <c r="BC64" s="2"/>
      <c r="BD64" s="2"/>
      <c r="BE64" s="2"/>
    </row>
    <row r="67" spans="23:57" ht="15" customHeight="1"/>
    <row r="71" spans="23:57"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2"/>
    </row>
    <row r="72" spans="23:57"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32"/>
    </row>
    <row r="76" spans="23:57" ht="23.25"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</row>
    <row r="78" spans="23:57" ht="23.25"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</row>
    <row r="79" spans="23:57" ht="20.25">
      <c r="W79" s="232"/>
      <c r="X79" s="232"/>
      <c r="Y79" s="232"/>
      <c r="Z79" s="232"/>
      <c r="AA79" s="232"/>
      <c r="AB79" s="232"/>
      <c r="AC79" s="232"/>
      <c r="AD79" s="229"/>
      <c r="AE79" s="229"/>
      <c r="AF79" s="229"/>
      <c r="AG79" s="229"/>
      <c r="AH79" s="229"/>
      <c r="AI79" s="229"/>
      <c r="AJ79" s="1"/>
      <c r="AK79" s="1"/>
      <c r="AL79" s="232"/>
      <c r="AM79" s="232"/>
      <c r="AN79" s="232"/>
      <c r="AO79" s="232"/>
      <c r="AP79" s="232"/>
      <c r="AQ79" s="232"/>
      <c r="AR79" s="5"/>
      <c r="AS79" s="4"/>
      <c r="AT79" s="4"/>
      <c r="AU79" s="4"/>
      <c r="AV79" s="4"/>
      <c r="AW79" s="4"/>
      <c r="AX79" s="232"/>
      <c r="AY79" s="232"/>
      <c r="AZ79" s="232"/>
      <c r="BA79" s="232"/>
      <c r="BB79" s="1"/>
      <c r="BC79" s="1"/>
      <c r="BD79" s="1"/>
      <c r="BE79" s="1"/>
    </row>
    <row r="81" spans="23:57" ht="20.25">
      <c r="W81" s="229"/>
      <c r="X81" s="229"/>
      <c r="Y81" s="229"/>
      <c r="Z81" s="229"/>
      <c r="AA81" s="229"/>
      <c r="AB81" s="229"/>
      <c r="AC81" s="229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1"/>
      <c r="AO81" s="229"/>
      <c r="AP81" s="229"/>
      <c r="AQ81" s="229"/>
      <c r="AR81" s="229"/>
      <c r="AS81" s="229"/>
      <c r="AT81" s="229"/>
      <c r="AU81" s="229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</row>
    <row r="84" spans="23:57" ht="15.75">
      <c r="W84" s="231"/>
      <c r="X84" s="231"/>
      <c r="Y84" s="231"/>
      <c r="Z84" s="231"/>
      <c r="AA84" s="231"/>
      <c r="AB84" s="231"/>
      <c r="AC84" s="2"/>
      <c r="AD84" s="231"/>
      <c r="AE84" s="231"/>
      <c r="AF84" s="2"/>
      <c r="AG84" s="2"/>
      <c r="AH84" s="2"/>
      <c r="AI84" s="231"/>
      <c r="AJ84" s="231"/>
      <c r="AK84" s="231"/>
      <c r="AL84" s="231"/>
      <c r="AM84" s="231"/>
      <c r="AN84" s="231"/>
      <c r="AO84" s="2"/>
      <c r="AP84" s="2"/>
      <c r="AQ84" s="2"/>
      <c r="AR84" s="2"/>
      <c r="AS84" s="2"/>
      <c r="AT84" s="2"/>
      <c r="AU84" s="231"/>
      <c r="AV84" s="231"/>
      <c r="AW84" s="231"/>
      <c r="AX84" s="231"/>
      <c r="AY84" s="231"/>
      <c r="AZ84" s="231"/>
      <c r="BA84" s="2"/>
      <c r="BB84" s="2"/>
      <c r="BC84" s="2"/>
      <c r="BD84" s="2"/>
      <c r="BE84" s="2"/>
    </row>
    <row r="91" spans="23:57"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</row>
    <row r="92" spans="23:57"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</row>
  </sheetData>
  <mergeCells count="232">
    <mergeCell ref="W91:BE92"/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71:BE72"/>
    <mergeCell ref="W76:BE76"/>
    <mergeCell ref="W78:BE78"/>
    <mergeCell ref="W79:AC79"/>
    <mergeCell ref="AD79:AI79"/>
    <mergeCell ref="AL79:AQ79"/>
    <mergeCell ref="AX79:BA79"/>
    <mergeCell ref="W61:AC61"/>
    <mergeCell ref="AD61:AM61"/>
    <mergeCell ref="AO61:AU61"/>
    <mergeCell ref="AV61:BE61"/>
    <mergeCell ref="W64:AB64"/>
    <mergeCell ref="AD64:AE64"/>
    <mergeCell ref="AI64:AN64"/>
    <mergeCell ref="AU64:AZ64"/>
    <mergeCell ref="W53:BE54"/>
    <mergeCell ref="W58:BE58"/>
    <mergeCell ref="W59:AC59"/>
    <mergeCell ref="AD59:AI59"/>
    <mergeCell ref="AL59:AQ59"/>
    <mergeCell ref="AX59:BA59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S37:T37"/>
    <mergeCell ref="W37:BE37"/>
    <mergeCell ref="W39:BE40"/>
    <mergeCell ref="W41:AC41"/>
    <mergeCell ref="AD41:AI41"/>
    <mergeCell ref="AL41:AQ41"/>
    <mergeCell ref="AX41:BA41"/>
    <mergeCell ref="A33:A34"/>
    <mergeCell ref="B33:C34"/>
    <mergeCell ref="D33:D34"/>
    <mergeCell ref="E33:Q34"/>
    <mergeCell ref="A35:A36"/>
    <mergeCell ref="B35:C36"/>
    <mergeCell ref="D35:D36"/>
    <mergeCell ref="E35:Q36"/>
    <mergeCell ref="A29:A30"/>
    <mergeCell ref="B29:C30"/>
    <mergeCell ref="D29:D30"/>
    <mergeCell ref="E29:Q30"/>
    <mergeCell ref="A31:A32"/>
    <mergeCell ref="B31:C32"/>
    <mergeCell ref="D31:D32"/>
    <mergeCell ref="E31:Q32"/>
    <mergeCell ref="R25:R26"/>
    <mergeCell ref="J25:J26"/>
    <mergeCell ref="K25:K26"/>
    <mergeCell ref="S25:S26"/>
    <mergeCell ref="T25:T26"/>
    <mergeCell ref="U25:U26"/>
    <mergeCell ref="A27:A28"/>
    <mergeCell ref="B27:C28"/>
    <mergeCell ref="D27:D28"/>
    <mergeCell ref="E27:Q28"/>
    <mergeCell ref="R23:R24"/>
    <mergeCell ref="S23:S24"/>
    <mergeCell ref="T23:T24"/>
    <mergeCell ref="U23:U24"/>
    <mergeCell ref="C25:C26"/>
    <mergeCell ref="D25:D26"/>
    <mergeCell ref="E25:E26"/>
    <mergeCell ref="F25:F26"/>
    <mergeCell ref="G25:G26"/>
    <mergeCell ref="H25:H26"/>
    <mergeCell ref="G23:G24"/>
    <mergeCell ref="H23:H24"/>
    <mergeCell ref="I23:I24"/>
    <mergeCell ref="J23:J24"/>
    <mergeCell ref="K23:K24"/>
    <mergeCell ref="O23:Q26"/>
    <mergeCell ref="I25:I26"/>
    <mergeCell ref="A23:A26"/>
    <mergeCell ref="B23:B26"/>
    <mergeCell ref="C23:C24"/>
    <mergeCell ref="D23:D24"/>
    <mergeCell ref="E23:E24"/>
    <mergeCell ref="F23:F24"/>
    <mergeCell ref="I21:I22"/>
    <mergeCell ref="J21:J22"/>
    <mergeCell ref="K21:K22"/>
    <mergeCell ref="U19:U20"/>
    <mergeCell ref="C21:C22"/>
    <mergeCell ref="D21:D22"/>
    <mergeCell ref="E21:E22"/>
    <mergeCell ref="F21:F22"/>
    <mergeCell ref="G21:G22"/>
    <mergeCell ref="H21:H22"/>
    <mergeCell ref="J19:J20"/>
    <mergeCell ref="K19:K20"/>
    <mergeCell ref="L19:N22"/>
    <mergeCell ref="O19:O20"/>
    <mergeCell ref="P19:P20"/>
    <mergeCell ref="Q19:Q20"/>
    <mergeCell ref="R21:R22"/>
    <mergeCell ref="S21:S22"/>
    <mergeCell ref="T21:T22"/>
    <mergeCell ref="U21:U22"/>
    <mergeCell ref="O21:O22"/>
    <mergeCell ref="P21:P22"/>
    <mergeCell ref="Q21:Q22"/>
    <mergeCell ref="H15:H16"/>
    <mergeCell ref="I15:K18"/>
    <mergeCell ref="L15:L16"/>
    <mergeCell ref="M15:M16"/>
    <mergeCell ref="N15:N16"/>
    <mergeCell ref="U17:U18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O17:O18"/>
    <mergeCell ref="P17:P18"/>
    <mergeCell ref="Q17:Q18"/>
    <mergeCell ref="R17:R18"/>
    <mergeCell ref="S17:S18"/>
    <mergeCell ref="T17:T18"/>
    <mergeCell ref="R19:R20"/>
    <mergeCell ref="S19:S20"/>
    <mergeCell ref="T19:T20"/>
    <mergeCell ref="U13:U14"/>
    <mergeCell ref="A15:A18"/>
    <mergeCell ref="B15:B18"/>
    <mergeCell ref="C15:C16"/>
    <mergeCell ref="D15:D16"/>
    <mergeCell ref="E15:E16"/>
    <mergeCell ref="F15:F16"/>
    <mergeCell ref="U15:U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5:O16"/>
    <mergeCell ref="P15:P16"/>
    <mergeCell ref="Q15:Q16"/>
    <mergeCell ref="R15:R16"/>
    <mergeCell ref="S15:S16"/>
    <mergeCell ref="T15:T16"/>
    <mergeCell ref="G15:G16"/>
    <mergeCell ref="S9:S10"/>
    <mergeCell ref="T9:T10"/>
    <mergeCell ref="A7:A10"/>
    <mergeCell ref="B7:B10"/>
    <mergeCell ref="C7:E10"/>
    <mergeCell ref="U11:U12"/>
    <mergeCell ref="C13:C14"/>
    <mergeCell ref="D13:D14"/>
    <mergeCell ref="E13:E14"/>
    <mergeCell ref="I13:I14"/>
    <mergeCell ref="J13:J14"/>
    <mergeCell ref="K13:K14"/>
    <mergeCell ref="O13:O14"/>
    <mergeCell ref="P13:P14"/>
    <mergeCell ref="Q13:Q14"/>
    <mergeCell ref="O11:O12"/>
    <mergeCell ref="P11:P12"/>
    <mergeCell ref="Q11:Q12"/>
    <mergeCell ref="R11:R12"/>
    <mergeCell ref="S11:S12"/>
    <mergeCell ref="T11:T12"/>
    <mergeCell ref="R13:R14"/>
    <mergeCell ref="S13:S14"/>
    <mergeCell ref="T13:T14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R7:R8"/>
    <mergeCell ref="S7:S8"/>
    <mergeCell ref="T7:T8"/>
    <mergeCell ref="U7:U8"/>
    <mergeCell ref="F9:F10"/>
    <mergeCell ref="G9:G10"/>
    <mergeCell ref="H9:H10"/>
    <mergeCell ref="I9:I10"/>
    <mergeCell ref="J9:J10"/>
    <mergeCell ref="K9:K10"/>
    <mergeCell ref="I7:I8"/>
    <mergeCell ref="J7:J8"/>
    <mergeCell ref="K7:K8"/>
    <mergeCell ref="O7:O8"/>
    <mergeCell ref="P7:P8"/>
    <mergeCell ref="Q7:Q8"/>
    <mergeCell ref="F7:F8"/>
    <mergeCell ref="G7:G8"/>
    <mergeCell ref="H7:H8"/>
    <mergeCell ref="U9:U10"/>
    <mergeCell ref="O9:O10"/>
    <mergeCell ref="P9:P10"/>
    <mergeCell ref="Q9:Q10"/>
    <mergeCell ref="R9:R10"/>
    <mergeCell ref="A2:U3"/>
    <mergeCell ref="A4:B6"/>
    <mergeCell ref="C4:U4"/>
    <mergeCell ref="C5:E6"/>
    <mergeCell ref="F5:H6"/>
    <mergeCell ref="I5:K6"/>
    <mergeCell ref="L5:N6"/>
    <mergeCell ref="O5:Q6"/>
    <mergeCell ref="R5:T5"/>
    <mergeCell ref="R6:T6"/>
  </mergeCells>
  <pageMargins left="0.7086614173228347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V96"/>
  <sheetViews>
    <sheetView showGridLines="0" topLeftCell="A19" workbookViewId="0">
      <selection activeCell="AC21" sqref="AC21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344" t="str">
        <f>'Nasazení do skupin'!B2</f>
        <v>PČNS starší žáci - dvojice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345"/>
    </row>
    <row r="3" spans="1:21" ht="15" customHeight="1" thickBot="1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7"/>
    </row>
    <row r="4" spans="1:21" ht="32.25" customHeight="1" thickBot="1">
      <c r="A4" s="383" t="s">
        <v>124</v>
      </c>
      <c r="B4" s="384"/>
      <c r="C4" s="258" t="str">
        <f>'Nasazení do skupin'!B3</f>
        <v>Plzeň 9.3.2019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</row>
    <row r="5" spans="1:21" ht="14.45" customHeight="1">
      <c r="A5" s="269"/>
      <c r="B5" s="270"/>
      <c r="C5" s="253">
        <v>1</v>
      </c>
      <c r="D5" s="253"/>
      <c r="E5" s="345"/>
      <c r="F5" s="344">
        <v>2</v>
      </c>
      <c r="G5" s="253"/>
      <c r="H5" s="345"/>
      <c r="I5" s="344">
        <v>3</v>
      </c>
      <c r="J5" s="253"/>
      <c r="K5" s="345"/>
      <c r="L5" s="344">
        <v>4</v>
      </c>
      <c r="M5" s="253"/>
      <c r="N5" s="345"/>
      <c r="O5" s="344">
        <v>5</v>
      </c>
      <c r="P5" s="253"/>
      <c r="Q5" s="345"/>
      <c r="R5" s="346" t="s">
        <v>1</v>
      </c>
      <c r="S5" s="347"/>
      <c r="T5" s="348"/>
      <c r="U5" s="182" t="s">
        <v>2</v>
      </c>
    </row>
    <row r="6" spans="1:21" ht="15" customHeight="1" thickBot="1">
      <c r="A6" s="271"/>
      <c r="B6" s="272"/>
      <c r="C6" s="309"/>
      <c r="D6" s="309"/>
      <c r="E6" s="310"/>
      <c r="F6" s="255"/>
      <c r="G6" s="256"/>
      <c r="H6" s="257"/>
      <c r="I6" s="255"/>
      <c r="J6" s="256"/>
      <c r="K6" s="257"/>
      <c r="L6" s="255"/>
      <c r="M6" s="256"/>
      <c r="N6" s="257"/>
      <c r="O6" s="255"/>
      <c r="P6" s="256"/>
      <c r="Q6" s="257"/>
      <c r="R6" s="264" t="s">
        <v>3</v>
      </c>
      <c r="S6" s="265"/>
      <c r="T6" s="266"/>
      <c r="U6" s="180" t="s">
        <v>4</v>
      </c>
    </row>
    <row r="7" spans="1:21" ht="15" customHeight="1">
      <c r="A7" s="378">
        <v>1</v>
      </c>
      <c r="B7" s="379" t="str">
        <f>'Nasazení do skupin'!B25</f>
        <v>UNITOP SKP Žďár nad Sázavou</v>
      </c>
      <c r="C7" s="380"/>
      <c r="D7" s="381"/>
      <c r="E7" s="382"/>
      <c r="F7" s="363">
        <f>E11</f>
        <v>1</v>
      </c>
      <c r="G7" s="365" t="s">
        <v>5</v>
      </c>
      <c r="H7" s="367">
        <f>C11</f>
        <v>2</v>
      </c>
      <c r="I7" s="363">
        <f>O33</f>
        <v>2</v>
      </c>
      <c r="J7" s="365" t="s">
        <v>5</v>
      </c>
      <c r="K7" s="367">
        <f>Q33</f>
        <v>1</v>
      </c>
      <c r="L7" s="363">
        <f>O37</f>
        <v>2</v>
      </c>
      <c r="M7" s="365" t="s">
        <v>5</v>
      </c>
      <c r="N7" s="367">
        <f>Q37</f>
        <v>0</v>
      </c>
      <c r="O7" s="363">
        <f>O43</f>
        <v>0</v>
      </c>
      <c r="P7" s="365" t="s">
        <v>5</v>
      </c>
      <c r="Q7" s="367">
        <f>Q43</f>
        <v>0</v>
      </c>
      <c r="R7" s="405">
        <f>F7+I7+L7+O7</f>
        <v>5</v>
      </c>
      <c r="S7" s="389" t="s">
        <v>5</v>
      </c>
      <c r="T7" s="391">
        <f>H7+K7+N7+Q7</f>
        <v>3</v>
      </c>
      <c r="U7" s="385">
        <v>4</v>
      </c>
    </row>
    <row r="8" spans="1:21" ht="15.75" customHeight="1" thickBot="1">
      <c r="A8" s="274"/>
      <c r="B8" s="277"/>
      <c r="C8" s="314"/>
      <c r="D8" s="315"/>
      <c r="E8" s="316"/>
      <c r="F8" s="364"/>
      <c r="G8" s="366"/>
      <c r="H8" s="368"/>
      <c r="I8" s="364"/>
      <c r="J8" s="366"/>
      <c r="K8" s="368"/>
      <c r="L8" s="364"/>
      <c r="M8" s="366"/>
      <c r="N8" s="368"/>
      <c r="O8" s="364"/>
      <c r="P8" s="366"/>
      <c r="Q8" s="368"/>
      <c r="R8" s="406"/>
      <c r="S8" s="390"/>
      <c r="T8" s="392"/>
      <c r="U8" s="386"/>
    </row>
    <row r="9" spans="1:21" ht="15" customHeight="1">
      <c r="A9" s="274"/>
      <c r="B9" s="277"/>
      <c r="C9" s="314"/>
      <c r="D9" s="315"/>
      <c r="E9" s="316"/>
      <c r="F9" s="369">
        <f>E13</f>
        <v>23</v>
      </c>
      <c r="G9" s="370" t="s">
        <v>5</v>
      </c>
      <c r="H9" s="371">
        <f>C13</f>
        <v>29</v>
      </c>
      <c r="I9" s="369">
        <f>O34</f>
        <v>24</v>
      </c>
      <c r="J9" s="370" t="s">
        <v>5</v>
      </c>
      <c r="K9" s="371">
        <f>Q34</f>
        <v>27</v>
      </c>
      <c r="L9" s="369">
        <f>O38</f>
        <v>20</v>
      </c>
      <c r="M9" s="370" t="s">
        <v>5</v>
      </c>
      <c r="N9" s="371">
        <f>Q38</f>
        <v>7</v>
      </c>
      <c r="O9" s="369">
        <f>O44</f>
        <v>0</v>
      </c>
      <c r="P9" s="370" t="s">
        <v>5</v>
      </c>
      <c r="Q9" s="371">
        <f>Q44</f>
        <v>0</v>
      </c>
      <c r="R9" s="403">
        <f>F9+I9+L9+O9</f>
        <v>67</v>
      </c>
      <c r="S9" s="393" t="s">
        <v>5</v>
      </c>
      <c r="T9" s="395">
        <f>H9+K9+N9+Q9</f>
        <v>63</v>
      </c>
      <c r="U9" s="387">
        <v>2</v>
      </c>
    </row>
    <row r="10" spans="1:21" ht="15.75" customHeight="1" thickBot="1">
      <c r="A10" s="275"/>
      <c r="B10" s="278"/>
      <c r="C10" s="317"/>
      <c r="D10" s="318"/>
      <c r="E10" s="319"/>
      <c r="F10" s="369"/>
      <c r="G10" s="370"/>
      <c r="H10" s="371"/>
      <c r="I10" s="372"/>
      <c r="J10" s="373"/>
      <c r="K10" s="374"/>
      <c r="L10" s="372"/>
      <c r="M10" s="373"/>
      <c r="N10" s="374"/>
      <c r="O10" s="372"/>
      <c r="P10" s="373"/>
      <c r="Q10" s="374"/>
      <c r="R10" s="404"/>
      <c r="S10" s="394"/>
      <c r="T10" s="396"/>
      <c r="U10" s="388"/>
    </row>
    <row r="11" spans="1:21" ht="15" customHeight="1">
      <c r="A11" s="378">
        <v>2</v>
      </c>
      <c r="B11" s="379" t="str">
        <f>'Nasazení do skupin'!B26</f>
        <v>TJ Slavoj Český Brod A</v>
      </c>
      <c r="C11" s="363">
        <f>O47</f>
        <v>2</v>
      </c>
      <c r="D11" s="365" t="s">
        <v>5</v>
      </c>
      <c r="E11" s="365">
        <f>Q47</f>
        <v>1</v>
      </c>
      <c r="F11" s="375" t="s">
        <v>128</v>
      </c>
      <c r="G11" s="376"/>
      <c r="H11" s="377"/>
      <c r="I11" s="365">
        <f>O29</f>
        <v>2</v>
      </c>
      <c r="J11" s="365" t="s">
        <v>5</v>
      </c>
      <c r="K11" s="367">
        <f>Q29</f>
        <v>0</v>
      </c>
      <c r="L11" s="363">
        <f>O41</f>
        <v>2</v>
      </c>
      <c r="M11" s="365" t="s">
        <v>5</v>
      </c>
      <c r="N11" s="367">
        <f>Q41</f>
        <v>0</v>
      </c>
      <c r="O11" s="363">
        <f>O35</f>
        <v>0</v>
      </c>
      <c r="P11" s="365" t="s">
        <v>5</v>
      </c>
      <c r="Q11" s="367">
        <f>Q35</f>
        <v>0</v>
      </c>
      <c r="R11" s="405">
        <f>C11+I11+L11+O11</f>
        <v>6</v>
      </c>
      <c r="S11" s="389" t="s">
        <v>5</v>
      </c>
      <c r="T11" s="391">
        <f>E11+K11+N11+Q11</f>
        <v>1</v>
      </c>
      <c r="U11" s="385">
        <v>6</v>
      </c>
    </row>
    <row r="12" spans="1:21" ht="15.75" customHeight="1" thickBot="1">
      <c r="A12" s="274"/>
      <c r="B12" s="277"/>
      <c r="C12" s="364"/>
      <c r="D12" s="366"/>
      <c r="E12" s="366"/>
      <c r="F12" s="301"/>
      <c r="G12" s="302"/>
      <c r="H12" s="303"/>
      <c r="I12" s="366"/>
      <c r="J12" s="366"/>
      <c r="K12" s="368"/>
      <c r="L12" s="364"/>
      <c r="M12" s="366"/>
      <c r="N12" s="368"/>
      <c r="O12" s="364"/>
      <c r="P12" s="366"/>
      <c r="Q12" s="368"/>
      <c r="R12" s="406"/>
      <c r="S12" s="390"/>
      <c r="T12" s="392"/>
      <c r="U12" s="386"/>
    </row>
    <row r="13" spans="1:21" ht="15" customHeight="1">
      <c r="A13" s="274"/>
      <c r="B13" s="277"/>
      <c r="C13" s="369">
        <f>O48</f>
        <v>29</v>
      </c>
      <c r="D13" s="370" t="s">
        <v>5</v>
      </c>
      <c r="E13" s="370">
        <f>Q48</f>
        <v>23</v>
      </c>
      <c r="F13" s="301"/>
      <c r="G13" s="302"/>
      <c r="H13" s="303"/>
      <c r="I13" s="370">
        <f>O30</f>
        <v>20</v>
      </c>
      <c r="J13" s="370" t="s">
        <v>5</v>
      </c>
      <c r="K13" s="371">
        <f>Q30</f>
        <v>9</v>
      </c>
      <c r="L13" s="369">
        <f>O42</f>
        <v>20</v>
      </c>
      <c r="M13" s="370" t="s">
        <v>5</v>
      </c>
      <c r="N13" s="371">
        <f>Q42</f>
        <v>4</v>
      </c>
      <c r="O13" s="369">
        <f>O36</f>
        <v>0</v>
      </c>
      <c r="P13" s="370" t="s">
        <v>5</v>
      </c>
      <c r="Q13" s="371">
        <f>Q36</f>
        <v>0</v>
      </c>
      <c r="R13" s="403">
        <f>C13+I13+L13+O13</f>
        <v>69</v>
      </c>
      <c r="S13" s="393" t="s">
        <v>5</v>
      </c>
      <c r="T13" s="395">
        <f>E13+K13+N13+Q13</f>
        <v>36</v>
      </c>
      <c r="U13" s="387">
        <v>1</v>
      </c>
    </row>
    <row r="14" spans="1:21" ht="15.75" customHeight="1" thickBot="1">
      <c r="A14" s="275"/>
      <c r="B14" s="278"/>
      <c r="C14" s="372"/>
      <c r="D14" s="373"/>
      <c r="E14" s="373"/>
      <c r="F14" s="304"/>
      <c r="G14" s="305"/>
      <c r="H14" s="306"/>
      <c r="I14" s="370"/>
      <c r="J14" s="370"/>
      <c r="K14" s="371"/>
      <c r="L14" s="372"/>
      <c r="M14" s="373"/>
      <c r="N14" s="374"/>
      <c r="O14" s="372"/>
      <c r="P14" s="373"/>
      <c r="Q14" s="374"/>
      <c r="R14" s="404"/>
      <c r="S14" s="394"/>
      <c r="T14" s="396"/>
      <c r="U14" s="388"/>
    </row>
    <row r="15" spans="1:21" ht="15" customHeight="1">
      <c r="A15" s="378">
        <v>3</v>
      </c>
      <c r="B15" s="379" t="str">
        <f>'Nasazení do skupin'!B27</f>
        <v>TJ Peklo B</v>
      </c>
      <c r="C15" s="363">
        <f>K7</f>
        <v>1</v>
      </c>
      <c r="D15" s="365" t="s">
        <v>5</v>
      </c>
      <c r="E15" s="367">
        <f>I7</f>
        <v>2</v>
      </c>
      <c r="F15" s="397">
        <f>K11</f>
        <v>0</v>
      </c>
      <c r="G15" s="398" t="s">
        <v>5</v>
      </c>
      <c r="H15" s="398">
        <f>I11</f>
        <v>2</v>
      </c>
      <c r="I15" s="407"/>
      <c r="J15" s="408"/>
      <c r="K15" s="409"/>
      <c r="L15" s="399">
        <f>K19</f>
        <v>1</v>
      </c>
      <c r="M15" s="399" t="s">
        <v>5</v>
      </c>
      <c r="N15" s="401">
        <f>I19</f>
        <v>2</v>
      </c>
      <c r="O15" s="399">
        <f>O39</f>
        <v>0</v>
      </c>
      <c r="P15" s="399" t="s">
        <v>5</v>
      </c>
      <c r="Q15" s="401">
        <f>Q39</f>
        <v>0</v>
      </c>
      <c r="R15" s="405">
        <f>C15+F15+L15+O15</f>
        <v>2</v>
      </c>
      <c r="S15" s="389" t="s">
        <v>5</v>
      </c>
      <c r="T15" s="391">
        <f>H15+E15+N15+Q15</f>
        <v>6</v>
      </c>
      <c r="U15" s="385">
        <v>0</v>
      </c>
    </row>
    <row r="16" spans="1:21" ht="15.75" customHeight="1" thickBot="1">
      <c r="A16" s="274"/>
      <c r="B16" s="277"/>
      <c r="C16" s="364"/>
      <c r="D16" s="366"/>
      <c r="E16" s="368"/>
      <c r="F16" s="364"/>
      <c r="G16" s="366"/>
      <c r="H16" s="366"/>
      <c r="I16" s="338"/>
      <c r="J16" s="339"/>
      <c r="K16" s="340"/>
      <c r="L16" s="400"/>
      <c r="M16" s="400"/>
      <c r="N16" s="402"/>
      <c r="O16" s="400"/>
      <c r="P16" s="400"/>
      <c r="Q16" s="402"/>
      <c r="R16" s="406"/>
      <c r="S16" s="390"/>
      <c r="T16" s="392"/>
      <c r="U16" s="386"/>
    </row>
    <row r="17" spans="1:22" ht="15" customHeight="1">
      <c r="A17" s="274"/>
      <c r="B17" s="277"/>
      <c r="C17" s="369">
        <f>K9</f>
        <v>27</v>
      </c>
      <c r="D17" s="370" t="s">
        <v>5</v>
      </c>
      <c r="E17" s="371">
        <f>I9</f>
        <v>24</v>
      </c>
      <c r="F17" s="369">
        <f>K13</f>
        <v>9</v>
      </c>
      <c r="G17" s="370" t="s">
        <v>5</v>
      </c>
      <c r="H17" s="370">
        <f>I13</f>
        <v>20</v>
      </c>
      <c r="I17" s="338"/>
      <c r="J17" s="339"/>
      <c r="K17" s="340"/>
      <c r="L17" s="359">
        <f>K21</f>
        <v>28</v>
      </c>
      <c r="M17" s="359" t="s">
        <v>5</v>
      </c>
      <c r="N17" s="361">
        <f>I21</f>
        <v>27</v>
      </c>
      <c r="O17" s="359">
        <f>O40</f>
        <v>0</v>
      </c>
      <c r="P17" s="359" t="s">
        <v>5</v>
      </c>
      <c r="Q17" s="361">
        <f>Q40</f>
        <v>0</v>
      </c>
      <c r="R17" s="403">
        <f>F17+C17+L17+O17</f>
        <v>64</v>
      </c>
      <c r="S17" s="393" t="s">
        <v>5</v>
      </c>
      <c r="T17" s="395">
        <f>H17+E17+N17+Q17</f>
        <v>71</v>
      </c>
      <c r="U17" s="387">
        <v>4</v>
      </c>
    </row>
    <row r="18" spans="1:22" ht="15.75" customHeight="1" thickBot="1">
      <c r="A18" s="275"/>
      <c r="B18" s="278"/>
      <c r="C18" s="372"/>
      <c r="D18" s="373"/>
      <c r="E18" s="374"/>
      <c r="F18" s="372"/>
      <c r="G18" s="373"/>
      <c r="H18" s="373"/>
      <c r="I18" s="341"/>
      <c r="J18" s="342"/>
      <c r="K18" s="343"/>
      <c r="L18" s="360"/>
      <c r="M18" s="360"/>
      <c r="N18" s="362"/>
      <c r="O18" s="360"/>
      <c r="P18" s="360"/>
      <c r="Q18" s="362"/>
      <c r="R18" s="404"/>
      <c r="S18" s="394"/>
      <c r="T18" s="396"/>
      <c r="U18" s="388"/>
    </row>
    <row r="19" spans="1:22" ht="15" customHeight="1">
      <c r="A19" s="378">
        <v>4</v>
      </c>
      <c r="B19" s="379" t="str">
        <f>'Nasazení do skupin'!B28</f>
        <v>MNK SILNICE GROUP Modřice D</v>
      </c>
      <c r="C19" s="363">
        <f>N7</f>
        <v>0</v>
      </c>
      <c r="D19" s="365" t="s">
        <v>5</v>
      </c>
      <c r="E19" s="367">
        <f>L7</f>
        <v>2</v>
      </c>
      <c r="F19" s="363">
        <f>N11</f>
        <v>0</v>
      </c>
      <c r="G19" s="365" t="s">
        <v>5</v>
      </c>
      <c r="H19" s="367">
        <f>L11</f>
        <v>2</v>
      </c>
      <c r="I19" s="397">
        <f>O45</f>
        <v>2</v>
      </c>
      <c r="J19" s="398" t="s">
        <v>5</v>
      </c>
      <c r="K19" s="398">
        <f>Q45</f>
        <v>1</v>
      </c>
      <c r="L19" s="349">
        <v>2019</v>
      </c>
      <c r="M19" s="350"/>
      <c r="N19" s="351"/>
      <c r="O19" s="399">
        <f>O31</f>
        <v>0</v>
      </c>
      <c r="P19" s="399" t="s">
        <v>5</v>
      </c>
      <c r="Q19" s="401">
        <f>Q31</f>
        <v>0</v>
      </c>
      <c r="R19" s="405">
        <f>F19+I19+C19+O19</f>
        <v>2</v>
      </c>
      <c r="S19" s="389" t="s">
        <v>5</v>
      </c>
      <c r="T19" s="391">
        <f>H19+K19+E19+Q19</f>
        <v>5</v>
      </c>
      <c r="U19" s="385">
        <v>2</v>
      </c>
    </row>
    <row r="20" spans="1:22" ht="15.75" customHeight="1" thickBot="1">
      <c r="A20" s="274"/>
      <c r="B20" s="277"/>
      <c r="C20" s="364"/>
      <c r="D20" s="366"/>
      <c r="E20" s="368"/>
      <c r="F20" s="364"/>
      <c r="G20" s="366"/>
      <c r="H20" s="368"/>
      <c r="I20" s="364"/>
      <c r="J20" s="366"/>
      <c r="K20" s="366"/>
      <c r="L20" s="327"/>
      <c r="M20" s="328"/>
      <c r="N20" s="329"/>
      <c r="O20" s="400"/>
      <c r="P20" s="400"/>
      <c r="Q20" s="402"/>
      <c r="R20" s="406"/>
      <c r="S20" s="390"/>
      <c r="T20" s="392"/>
      <c r="U20" s="386"/>
    </row>
    <row r="21" spans="1:22" ht="15" customHeight="1">
      <c r="A21" s="274"/>
      <c r="B21" s="277"/>
      <c r="C21" s="369">
        <f>N9</f>
        <v>7</v>
      </c>
      <c r="D21" s="370" t="s">
        <v>5</v>
      </c>
      <c r="E21" s="371">
        <f>L9</f>
        <v>20</v>
      </c>
      <c r="F21" s="369">
        <f>N13</f>
        <v>4</v>
      </c>
      <c r="G21" s="370" t="s">
        <v>5</v>
      </c>
      <c r="H21" s="371">
        <f>L13</f>
        <v>20</v>
      </c>
      <c r="I21" s="369">
        <f>O46</f>
        <v>27</v>
      </c>
      <c r="J21" s="370" t="s">
        <v>5</v>
      </c>
      <c r="K21" s="370">
        <f>Q46</f>
        <v>28</v>
      </c>
      <c r="L21" s="327"/>
      <c r="M21" s="328"/>
      <c r="N21" s="329"/>
      <c r="O21" s="359">
        <f>O32</f>
        <v>0</v>
      </c>
      <c r="P21" s="359" t="s">
        <v>5</v>
      </c>
      <c r="Q21" s="361">
        <f>Q32</f>
        <v>0</v>
      </c>
      <c r="R21" s="403">
        <f>F21+I21+C21+O21</f>
        <v>38</v>
      </c>
      <c r="S21" s="393" t="s">
        <v>5</v>
      </c>
      <c r="T21" s="395">
        <f>H21+K21+E21+Q21</f>
        <v>68</v>
      </c>
      <c r="U21" s="387">
        <v>3</v>
      </c>
    </row>
    <row r="22" spans="1:22" ht="15.75" customHeight="1" thickBot="1">
      <c r="A22" s="275"/>
      <c r="B22" s="278"/>
      <c r="C22" s="372"/>
      <c r="D22" s="373"/>
      <c r="E22" s="374"/>
      <c r="F22" s="372"/>
      <c r="G22" s="373"/>
      <c r="H22" s="374"/>
      <c r="I22" s="372"/>
      <c r="J22" s="373"/>
      <c r="K22" s="373"/>
      <c r="L22" s="330"/>
      <c r="M22" s="331"/>
      <c r="N22" s="332"/>
      <c r="O22" s="360"/>
      <c r="P22" s="360"/>
      <c r="Q22" s="362"/>
      <c r="R22" s="404"/>
      <c r="S22" s="394"/>
      <c r="T22" s="396"/>
      <c r="U22" s="388"/>
    </row>
    <row r="23" spans="1:22" ht="15.75" customHeight="1">
      <c r="A23" s="378">
        <v>5</v>
      </c>
      <c r="B23" s="379" t="str">
        <f>'Nasazení do skupin'!B29</f>
        <v>Volný los</v>
      </c>
      <c r="C23" s="363">
        <f>Q7</f>
        <v>0</v>
      </c>
      <c r="D23" s="365" t="s">
        <v>5</v>
      </c>
      <c r="E23" s="367">
        <f>O7</f>
        <v>0</v>
      </c>
      <c r="F23" s="363">
        <f>Q11</f>
        <v>0</v>
      </c>
      <c r="G23" s="365" t="s">
        <v>5</v>
      </c>
      <c r="H23" s="367">
        <f>O11</f>
        <v>0</v>
      </c>
      <c r="I23" s="363">
        <f>Q15</f>
        <v>0</v>
      </c>
      <c r="J23" s="365" t="s">
        <v>5</v>
      </c>
      <c r="K23" s="367">
        <f>O15</f>
        <v>0</v>
      </c>
      <c r="L23" s="363">
        <f>Q19</f>
        <v>0</v>
      </c>
      <c r="M23" s="365" t="s">
        <v>5</v>
      </c>
      <c r="N23" s="367">
        <f>O19</f>
        <v>0</v>
      </c>
      <c r="O23" s="349"/>
      <c r="P23" s="350"/>
      <c r="Q23" s="351"/>
      <c r="R23" s="405">
        <f>F23+I23+L23+C23</f>
        <v>0</v>
      </c>
      <c r="S23" s="389" t="s">
        <v>5</v>
      </c>
      <c r="T23" s="391">
        <f>H23+K23+N23+E23</f>
        <v>0</v>
      </c>
      <c r="U23" s="385"/>
    </row>
    <row r="24" spans="1:22" ht="15.75" customHeight="1" thickBot="1">
      <c r="A24" s="274"/>
      <c r="B24" s="277"/>
      <c r="C24" s="364"/>
      <c r="D24" s="366"/>
      <c r="E24" s="368"/>
      <c r="F24" s="364"/>
      <c r="G24" s="366"/>
      <c r="H24" s="368"/>
      <c r="I24" s="364"/>
      <c r="J24" s="366"/>
      <c r="K24" s="368"/>
      <c r="L24" s="364"/>
      <c r="M24" s="366"/>
      <c r="N24" s="368"/>
      <c r="O24" s="327"/>
      <c r="P24" s="328"/>
      <c r="Q24" s="329"/>
      <c r="R24" s="406"/>
      <c r="S24" s="390"/>
      <c r="T24" s="392"/>
      <c r="U24" s="386"/>
    </row>
    <row r="25" spans="1:22" ht="15.75" customHeight="1">
      <c r="A25" s="274"/>
      <c r="B25" s="277"/>
      <c r="C25" s="369">
        <f>Q9</f>
        <v>0</v>
      </c>
      <c r="D25" s="370" t="s">
        <v>5</v>
      </c>
      <c r="E25" s="371">
        <f>O9</f>
        <v>0</v>
      </c>
      <c r="F25" s="369">
        <f>Q13</f>
        <v>0</v>
      </c>
      <c r="G25" s="370" t="s">
        <v>5</v>
      </c>
      <c r="H25" s="371">
        <f>O13</f>
        <v>0</v>
      </c>
      <c r="I25" s="369">
        <f>Q17</f>
        <v>0</v>
      </c>
      <c r="J25" s="370" t="s">
        <v>5</v>
      </c>
      <c r="K25" s="371">
        <f>O17</f>
        <v>0</v>
      </c>
      <c r="L25" s="369">
        <f>Q21</f>
        <v>0</v>
      </c>
      <c r="M25" s="370" t="s">
        <v>5</v>
      </c>
      <c r="N25" s="371">
        <f>O21</f>
        <v>0</v>
      </c>
      <c r="O25" s="327"/>
      <c r="P25" s="328"/>
      <c r="Q25" s="329"/>
      <c r="R25" s="403">
        <f>F25+I25+L25+C25</f>
        <v>0</v>
      </c>
      <c r="S25" s="393" t="s">
        <v>5</v>
      </c>
      <c r="T25" s="395">
        <f>H25+K25+N25+E25</f>
        <v>0</v>
      </c>
      <c r="U25" s="387"/>
    </row>
    <row r="26" spans="1:22" ht="15.75" customHeight="1" thickBot="1">
      <c r="A26" s="275"/>
      <c r="B26" s="278"/>
      <c r="C26" s="372"/>
      <c r="D26" s="373"/>
      <c r="E26" s="374"/>
      <c r="F26" s="372"/>
      <c r="G26" s="373"/>
      <c r="H26" s="374"/>
      <c r="I26" s="372"/>
      <c r="J26" s="373"/>
      <c r="K26" s="374"/>
      <c r="L26" s="372"/>
      <c r="M26" s="373"/>
      <c r="N26" s="374"/>
      <c r="O26" s="330"/>
      <c r="P26" s="331"/>
      <c r="Q26" s="332"/>
      <c r="R26" s="404"/>
      <c r="S26" s="394"/>
      <c r="T26" s="396"/>
      <c r="U26" s="388"/>
    </row>
    <row r="28" spans="1:22" ht="24.95" customHeight="1">
      <c r="A28" s="352" t="s">
        <v>12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4"/>
      <c r="S28" s="126"/>
      <c r="T28" s="149"/>
      <c r="U28" s="149"/>
    </row>
    <row r="29" spans="1:22" ht="15" customHeight="1">
      <c r="A29" s="355">
        <v>1</v>
      </c>
      <c r="B29" s="357" t="str">
        <f>B11</f>
        <v>TJ Slavoj Český Brod A</v>
      </c>
      <c r="C29" s="357"/>
      <c r="D29" s="357" t="s">
        <v>5</v>
      </c>
      <c r="E29" s="357" t="str">
        <f>B15</f>
        <v>TJ Peklo B</v>
      </c>
      <c r="F29" s="357"/>
      <c r="G29" s="357"/>
      <c r="H29" s="357"/>
      <c r="I29" s="357"/>
      <c r="J29" s="357"/>
      <c r="K29" s="357"/>
      <c r="L29" s="357"/>
      <c r="M29" s="357"/>
      <c r="N29" s="357"/>
      <c r="O29" s="133">
        <v>2</v>
      </c>
      <c r="P29" s="134" t="s">
        <v>5</v>
      </c>
      <c r="Q29" s="134">
        <v>0</v>
      </c>
      <c r="R29" s="125" t="s">
        <v>11</v>
      </c>
      <c r="S29" s="124"/>
      <c r="T29" s="23"/>
      <c r="U29" s="24"/>
      <c r="V29" s="3"/>
    </row>
    <row r="30" spans="1:22" ht="15" customHeight="1">
      <c r="A30" s="356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135">
        <v>20</v>
      </c>
      <c r="P30" s="136" t="s">
        <v>5</v>
      </c>
      <c r="Q30" s="122">
        <v>9</v>
      </c>
      <c r="R30" s="6" t="s">
        <v>10</v>
      </c>
      <c r="S30" s="124"/>
      <c r="T30" s="21"/>
      <c r="U30" s="24"/>
      <c r="V30" s="3"/>
    </row>
    <row r="31" spans="1:22" ht="15" customHeight="1">
      <c r="A31" s="356">
        <v>2</v>
      </c>
      <c r="B31" s="358" t="str">
        <f>B19</f>
        <v>MNK SILNICE GROUP Modřice D</v>
      </c>
      <c r="C31" s="358"/>
      <c r="D31" s="358" t="s">
        <v>5</v>
      </c>
      <c r="E31" s="358" t="str">
        <f>B23</f>
        <v>Volný los</v>
      </c>
      <c r="F31" s="358"/>
      <c r="G31" s="358"/>
      <c r="H31" s="358"/>
      <c r="I31" s="358"/>
      <c r="J31" s="358"/>
      <c r="K31" s="358"/>
      <c r="L31" s="358"/>
      <c r="M31" s="358"/>
      <c r="N31" s="358"/>
      <c r="O31" s="137"/>
      <c r="P31" s="136" t="s">
        <v>5</v>
      </c>
      <c r="Q31" s="136"/>
      <c r="R31" s="6" t="s">
        <v>11</v>
      </c>
      <c r="S31" s="124"/>
      <c r="T31" s="23"/>
      <c r="U31" s="24"/>
    </row>
    <row r="32" spans="1:22" ht="15" customHeight="1">
      <c r="A32" s="356"/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135"/>
      <c r="P32" s="136" t="s">
        <v>5</v>
      </c>
      <c r="Q32" s="122"/>
      <c r="R32" s="6" t="s">
        <v>10</v>
      </c>
      <c r="S32" s="124"/>
      <c r="T32" s="21"/>
      <c r="U32" s="24"/>
    </row>
    <row r="33" spans="1:21" ht="15" customHeight="1">
      <c r="A33" s="356">
        <v>3</v>
      </c>
      <c r="B33" s="358" t="str">
        <f>B7</f>
        <v>UNITOP SKP Žďár nad Sázavou</v>
      </c>
      <c r="C33" s="358"/>
      <c r="D33" s="358" t="s">
        <v>5</v>
      </c>
      <c r="E33" s="358" t="str">
        <f>B15</f>
        <v>TJ Peklo B</v>
      </c>
      <c r="F33" s="358"/>
      <c r="G33" s="358"/>
      <c r="H33" s="358"/>
      <c r="I33" s="358"/>
      <c r="J33" s="358"/>
      <c r="K33" s="358"/>
      <c r="L33" s="358"/>
      <c r="M33" s="358"/>
      <c r="N33" s="358"/>
      <c r="O33" s="137">
        <v>2</v>
      </c>
      <c r="P33" s="136" t="s">
        <v>5</v>
      </c>
      <c r="Q33" s="136">
        <v>1</v>
      </c>
      <c r="R33" s="6" t="s">
        <v>11</v>
      </c>
      <c r="S33" s="124"/>
      <c r="T33" s="23"/>
      <c r="U33" s="24"/>
    </row>
    <row r="34" spans="1:21" ht="15" customHeight="1">
      <c r="A34" s="356"/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135">
        <v>24</v>
      </c>
      <c r="P34" s="136" t="s">
        <v>5</v>
      </c>
      <c r="Q34" s="122">
        <v>27</v>
      </c>
      <c r="R34" s="6" t="s">
        <v>10</v>
      </c>
      <c r="S34" s="124"/>
      <c r="T34" s="21"/>
      <c r="U34" s="24"/>
    </row>
    <row r="35" spans="1:21" ht="15" customHeight="1">
      <c r="A35" s="356">
        <v>4</v>
      </c>
      <c r="B35" s="358" t="str">
        <f>B11</f>
        <v>TJ Slavoj Český Brod A</v>
      </c>
      <c r="C35" s="358"/>
      <c r="D35" s="358" t="s">
        <v>5</v>
      </c>
      <c r="E35" s="358" t="str">
        <f>B23</f>
        <v>Volný los</v>
      </c>
      <c r="F35" s="358"/>
      <c r="G35" s="358"/>
      <c r="H35" s="358"/>
      <c r="I35" s="358"/>
      <c r="J35" s="358"/>
      <c r="K35" s="358"/>
      <c r="L35" s="358"/>
      <c r="M35" s="358"/>
      <c r="N35" s="358"/>
      <c r="O35" s="137"/>
      <c r="P35" s="136" t="s">
        <v>5</v>
      </c>
      <c r="Q35" s="136"/>
      <c r="R35" s="6" t="s">
        <v>11</v>
      </c>
      <c r="S35" s="124"/>
      <c r="T35" s="23"/>
      <c r="U35" s="24"/>
    </row>
    <row r="36" spans="1:21" ht="15" customHeight="1">
      <c r="A36" s="356"/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135"/>
      <c r="P36" s="136" t="s">
        <v>5</v>
      </c>
      <c r="Q36" s="122"/>
      <c r="R36" s="6" t="s">
        <v>10</v>
      </c>
      <c r="S36" s="124"/>
      <c r="T36" s="21"/>
      <c r="U36" s="24"/>
    </row>
    <row r="37" spans="1:21" ht="15" customHeight="1">
      <c r="A37" s="356">
        <v>5</v>
      </c>
      <c r="B37" s="358" t="str">
        <f>B7</f>
        <v>UNITOP SKP Žďár nad Sázavou</v>
      </c>
      <c r="C37" s="358"/>
      <c r="D37" s="358" t="s">
        <v>5</v>
      </c>
      <c r="E37" s="358" t="str">
        <f>B19</f>
        <v>MNK SILNICE GROUP Modřice D</v>
      </c>
      <c r="F37" s="358"/>
      <c r="G37" s="358"/>
      <c r="H37" s="358"/>
      <c r="I37" s="358"/>
      <c r="J37" s="358"/>
      <c r="K37" s="358"/>
      <c r="L37" s="358"/>
      <c r="M37" s="358"/>
      <c r="N37" s="358"/>
      <c r="O37" s="137">
        <v>2</v>
      </c>
      <c r="P37" s="136" t="s">
        <v>5</v>
      </c>
      <c r="Q37" s="136">
        <v>0</v>
      </c>
      <c r="R37" s="6" t="s">
        <v>11</v>
      </c>
      <c r="S37" s="124"/>
      <c r="T37" s="23"/>
      <c r="U37" s="24"/>
    </row>
    <row r="38" spans="1:21" ht="15" customHeight="1">
      <c r="A38" s="356"/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135">
        <v>20</v>
      </c>
      <c r="P38" s="136" t="s">
        <v>5</v>
      </c>
      <c r="Q38" s="122">
        <v>7</v>
      </c>
      <c r="R38" s="6" t="s">
        <v>10</v>
      </c>
      <c r="S38" s="124"/>
      <c r="T38" s="21"/>
      <c r="U38" s="24"/>
    </row>
    <row r="39" spans="1:21" ht="15" customHeight="1">
      <c r="A39" s="356">
        <v>6</v>
      </c>
      <c r="B39" s="358" t="str">
        <f>B15</f>
        <v>TJ Peklo B</v>
      </c>
      <c r="C39" s="358"/>
      <c r="D39" s="358" t="s">
        <v>5</v>
      </c>
      <c r="E39" s="358" t="str">
        <f>B23</f>
        <v>Volný los</v>
      </c>
      <c r="F39" s="358"/>
      <c r="G39" s="358"/>
      <c r="H39" s="358"/>
      <c r="I39" s="358"/>
      <c r="J39" s="358"/>
      <c r="K39" s="358"/>
      <c r="L39" s="358"/>
      <c r="M39" s="358"/>
      <c r="N39" s="358"/>
      <c r="O39" s="137"/>
      <c r="P39" s="136" t="s">
        <v>5</v>
      </c>
      <c r="Q39" s="136"/>
      <c r="R39" s="6" t="s">
        <v>11</v>
      </c>
      <c r="S39" s="124"/>
      <c r="T39" s="23"/>
      <c r="U39" s="24"/>
    </row>
    <row r="40" spans="1:21" ht="15" customHeight="1">
      <c r="A40" s="356"/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135"/>
      <c r="P40" s="136" t="s">
        <v>5</v>
      </c>
      <c r="Q40" s="122"/>
      <c r="R40" s="6" t="s">
        <v>10</v>
      </c>
      <c r="S40" s="124"/>
      <c r="T40" s="21"/>
      <c r="U40" s="24"/>
    </row>
    <row r="41" spans="1:21" ht="15.75">
      <c r="A41" s="356">
        <v>7</v>
      </c>
      <c r="B41" s="358" t="str">
        <f>B11</f>
        <v>TJ Slavoj Český Brod A</v>
      </c>
      <c r="C41" s="358"/>
      <c r="D41" s="358" t="s">
        <v>5</v>
      </c>
      <c r="E41" s="358" t="str">
        <f>B19</f>
        <v>MNK SILNICE GROUP Modřice D</v>
      </c>
      <c r="F41" s="358"/>
      <c r="G41" s="358"/>
      <c r="H41" s="358"/>
      <c r="I41" s="358"/>
      <c r="J41" s="358"/>
      <c r="K41" s="358"/>
      <c r="L41" s="358"/>
      <c r="M41" s="358"/>
      <c r="N41" s="358"/>
      <c r="O41" s="137">
        <v>2</v>
      </c>
      <c r="P41" s="136" t="s">
        <v>5</v>
      </c>
      <c r="Q41" s="136">
        <v>0</v>
      </c>
      <c r="R41" s="6" t="s">
        <v>11</v>
      </c>
      <c r="S41" s="124"/>
      <c r="T41" s="23"/>
      <c r="U41" s="24"/>
    </row>
    <row r="42" spans="1:21" ht="15.75">
      <c r="A42" s="356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135">
        <v>20</v>
      </c>
      <c r="P42" s="136" t="s">
        <v>5</v>
      </c>
      <c r="Q42" s="122">
        <v>4</v>
      </c>
      <c r="R42" s="6" t="s">
        <v>10</v>
      </c>
      <c r="S42" s="124"/>
      <c r="T42" s="21"/>
      <c r="U42" s="24"/>
    </row>
    <row r="43" spans="1:21" ht="14.45" customHeight="1">
      <c r="A43" s="356">
        <v>8</v>
      </c>
      <c r="B43" s="358" t="str">
        <f>B7</f>
        <v>UNITOP SKP Žďár nad Sázavou</v>
      </c>
      <c r="C43" s="358"/>
      <c r="D43" s="358" t="s">
        <v>5</v>
      </c>
      <c r="E43" s="358" t="str">
        <f>B23</f>
        <v>Volný los</v>
      </c>
      <c r="F43" s="358"/>
      <c r="G43" s="358"/>
      <c r="H43" s="358"/>
      <c r="I43" s="358"/>
      <c r="J43" s="358"/>
      <c r="K43" s="358"/>
      <c r="L43" s="358"/>
      <c r="M43" s="358"/>
      <c r="N43" s="358"/>
      <c r="O43" s="137"/>
      <c r="P43" s="136" t="s">
        <v>5</v>
      </c>
      <c r="Q43" s="136"/>
      <c r="R43" s="6" t="s">
        <v>11</v>
      </c>
      <c r="S43" s="124"/>
      <c r="T43" s="23"/>
      <c r="U43" s="24"/>
    </row>
    <row r="44" spans="1:21" ht="14.45" customHeight="1">
      <c r="A44" s="356"/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135"/>
      <c r="P44" s="136" t="s">
        <v>5</v>
      </c>
      <c r="Q44" s="122"/>
      <c r="R44" s="6" t="s">
        <v>10</v>
      </c>
      <c r="S44" s="124"/>
      <c r="T44" s="21"/>
      <c r="U44" s="24"/>
    </row>
    <row r="45" spans="1:21" ht="15.75">
      <c r="A45" s="356">
        <v>9</v>
      </c>
      <c r="B45" s="358" t="str">
        <f>B19</f>
        <v>MNK SILNICE GROUP Modřice D</v>
      </c>
      <c r="C45" s="358"/>
      <c r="D45" s="358" t="s">
        <v>5</v>
      </c>
      <c r="E45" s="358" t="str">
        <f>B15</f>
        <v>TJ Peklo B</v>
      </c>
      <c r="F45" s="358"/>
      <c r="G45" s="358"/>
      <c r="H45" s="358"/>
      <c r="I45" s="358"/>
      <c r="J45" s="358"/>
      <c r="K45" s="358"/>
      <c r="L45" s="358"/>
      <c r="M45" s="358"/>
      <c r="N45" s="358"/>
      <c r="O45" s="137">
        <v>2</v>
      </c>
      <c r="P45" s="136" t="s">
        <v>5</v>
      </c>
      <c r="Q45" s="136">
        <v>1</v>
      </c>
      <c r="R45" s="6" t="s">
        <v>11</v>
      </c>
      <c r="S45" s="124"/>
      <c r="T45" s="23"/>
      <c r="U45" s="24"/>
    </row>
    <row r="46" spans="1:21" ht="15.75">
      <c r="A46" s="356"/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135">
        <v>27</v>
      </c>
      <c r="P46" s="136" t="s">
        <v>5</v>
      </c>
      <c r="Q46" s="122">
        <v>28</v>
      </c>
      <c r="R46" s="6" t="s">
        <v>10</v>
      </c>
      <c r="S46" s="124"/>
      <c r="T46" s="21"/>
      <c r="U46" s="24"/>
    </row>
    <row r="47" spans="1:21" ht="15.75">
      <c r="A47" s="356">
        <v>10</v>
      </c>
      <c r="B47" s="358" t="str">
        <f>B11</f>
        <v>TJ Slavoj Český Brod A</v>
      </c>
      <c r="C47" s="358"/>
      <c r="D47" s="358" t="s">
        <v>5</v>
      </c>
      <c r="E47" s="358" t="str">
        <f>B7</f>
        <v>UNITOP SKP Žďár nad Sázavou</v>
      </c>
      <c r="F47" s="358"/>
      <c r="G47" s="358"/>
      <c r="H47" s="358"/>
      <c r="I47" s="358"/>
      <c r="J47" s="358"/>
      <c r="K47" s="358"/>
      <c r="L47" s="358"/>
      <c r="M47" s="358"/>
      <c r="N47" s="358"/>
      <c r="O47" s="27">
        <v>2</v>
      </c>
      <c r="P47" s="28" t="s">
        <v>5</v>
      </c>
      <c r="Q47" s="28">
        <v>1</v>
      </c>
      <c r="R47" s="6" t="s">
        <v>11</v>
      </c>
      <c r="S47" s="124"/>
      <c r="T47" s="23"/>
      <c r="U47" s="24"/>
    </row>
    <row r="48" spans="1:21" ht="15.75">
      <c r="A48" s="356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26">
        <v>29</v>
      </c>
      <c r="P48" s="28" t="s">
        <v>5</v>
      </c>
      <c r="Q48" s="17">
        <v>23</v>
      </c>
      <c r="R48" s="6" t="s">
        <v>10</v>
      </c>
      <c r="S48" s="124"/>
      <c r="T48" s="21"/>
      <c r="U48" s="24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A47:A48"/>
    <mergeCell ref="B47:C48"/>
    <mergeCell ref="D47:D48"/>
    <mergeCell ref="E47:N48"/>
    <mergeCell ref="A43:A44"/>
    <mergeCell ref="B43:C44"/>
    <mergeCell ref="D43:D44"/>
    <mergeCell ref="E43:N44"/>
    <mergeCell ref="A45:A46"/>
    <mergeCell ref="B45:C46"/>
    <mergeCell ref="D45:D46"/>
    <mergeCell ref="E45:N46"/>
    <mergeCell ref="A39:A40"/>
    <mergeCell ref="B39:C40"/>
    <mergeCell ref="D39:D40"/>
    <mergeCell ref="E39:N40"/>
    <mergeCell ref="A41:A42"/>
    <mergeCell ref="B41:C42"/>
    <mergeCell ref="D41:D42"/>
    <mergeCell ref="E41:N42"/>
    <mergeCell ref="A35:A36"/>
    <mergeCell ref="B35:C36"/>
    <mergeCell ref="D35:D36"/>
    <mergeCell ref="E35:N36"/>
    <mergeCell ref="A37:A38"/>
    <mergeCell ref="B37:C38"/>
    <mergeCell ref="D37:D38"/>
    <mergeCell ref="E37:N38"/>
    <mergeCell ref="A31:A32"/>
    <mergeCell ref="B31:C32"/>
    <mergeCell ref="D31:D32"/>
    <mergeCell ref="E31:N32"/>
    <mergeCell ref="A33:A34"/>
    <mergeCell ref="B33:C34"/>
    <mergeCell ref="D33:D34"/>
    <mergeCell ref="E33:N34"/>
    <mergeCell ref="U25:U26"/>
    <mergeCell ref="A28:R28"/>
    <mergeCell ref="A29:A30"/>
    <mergeCell ref="B29:C30"/>
    <mergeCell ref="D29:D30"/>
    <mergeCell ref="E29:N30"/>
    <mergeCell ref="L25:L26"/>
    <mergeCell ref="M25:M26"/>
    <mergeCell ref="N25:N26"/>
    <mergeCell ref="R25:R26"/>
    <mergeCell ref="S25:S26"/>
    <mergeCell ref="T25:T26"/>
    <mergeCell ref="U23:U24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M23:M24"/>
    <mergeCell ref="N23:N24"/>
    <mergeCell ref="O23:Q26"/>
    <mergeCell ref="R23:R24"/>
    <mergeCell ref="S23:S24"/>
    <mergeCell ref="T23:T24"/>
    <mergeCell ref="G23:G24"/>
    <mergeCell ref="H23:H24"/>
    <mergeCell ref="I23:I24"/>
    <mergeCell ref="J23:J24"/>
    <mergeCell ref="K23:K24"/>
    <mergeCell ref="L23:L24"/>
    <mergeCell ref="A23:A26"/>
    <mergeCell ref="B23:B26"/>
    <mergeCell ref="C23:C24"/>
    <mergeCell ref="D23:D24"/>
    <mergeCell ref="E23:E24"/>
    <mergeCell ref="F23:F24"/>
    <mergeCell ref="I21:I22"/>
    <mergeCell ref="J21:J22"/>
    <mergeCell ref="K21:K22"/>
    <mergeCell ref="R19:R20"/>
    <mergeCell ref="S19:S20"/>
    <mergeCell ref="T19:T20"/>
    <mergeCell ref="U19:U20"/>
    <mergeCell ref="C21:C22"/>
    <mergeCell ref="D21:D22"/>
    <mergeCell ref="E21:E22"/>
    <mergeCell ref="F21:F22"/>
    <mergeCell ref="G21:G22"/>
    <mergeCell ref="H21:H22"/>
    <mergeCell ref="J19:J20"/>
    <mergeCell ref="K19:K20"/>
    <mergeCell ref="L19:N22"/>
    <mergeCell ref="O19:O20"/>
    <mergeCell ref="P19:P20"/>
    <mergeCell ref="Q19:Q20"/>
    <mergeCell ref="R21:R22"/>
    <mergeCell ref="S21:S22"/>
    <mergeCell ref="T21:T22"/>
    <mergeCell ref="U21:U22"/>
    <mergeCell ref="O21:O22"/>
    <mergeCell ref="P21:P22"/>
    <mergeCell ref="Q21:Q22"/>
    <mergeCell ref="A19:A22"/>
    <mergeCell ref="B19:B22"/>
    <mergeCell ref="C19:C20"/>
    <mergeCell ref="D19:D20"/>
    <mergeCell ref="E19:E20"/>
    <mergeCell ref="F19:F20"/>
    <mergeCell ref="G19:G20"/>
    <mergeCell ref="H19:H20"/>
    <mergeCell ref="I19:I20"/>
    <mergeCell ref="S15:S16"/>
    <mergeCell ref="T15:T16"/>
    <mergeCell ref="G15:G16"/>
    <mergeCell ref="H15:H16"/>
    <mergeCell ref="I15:K18"/>
    <mergeCell ref="L15:L16"/>
    <mergeCell ref="M15:M16"/>
    <mergeCell ref="N15:N16"/>
    <mergeCell ref="U17:U18"/>
    <mergeCell ref="O17:O18"/>
    <mergeCell ref="P17:P18"/>
    <mergeCell ref="Q17:Q18"/>
    <mergeCell ref="R17:R18"/>
    <mergeCell ref="S17:S18"/>
    <mergeCell ref="T17:T18"/>
    <mergeCell ref="G17:G18"/>
    <mergeCell ref="H17:H18"/>
    <mergeCell ref="L17:L18"/>
    <mergeCell ref="M17:M18"/>
    <mergeCell ref="N17:N18"/>
    <mergeCell ref="O15:O16"/>
    <mergeCell ref="P15:P16"/>
    <mergeCell ref="Q15:Q16"/>
    <mergeCell ref="R15:R16"/>
    <mergeCell ref="O11:O12"/>
    <mergeCell ref="P11:P12"/>
    <mergeCell ref="Q11:Q12"/>
    <mergeCell ref="R13:R14"/>
    <mergeCell ref="S13:S14"/>
    <mergeCell ref="T13:T14"/>
    <mergeCell ref="U13:U14"/>
    <mergeCell ref="A15:A18"/>
    <mergeCell ref="B15:B18"/>
    <mergeCell ref="C15:C16"/>
    <mergeCell ref="D15:D16"/>
    <mergeCell ref="E15:E16"/>
    <mergeCell ref="F15:F16"/>
    <mergeCell ref="L13:L14"/>
    <mergeCell ref="M13:M14"/>
    <mergeCell ref="N13:N14"/>
    <mergeCell ref="O13:O14"/>
    <mergeCell ref="P13:P14"/>
    <mergeCell ref="Q13:Q14"/>
    <mergeCell ref="U15:U16"/>
    <mergeCell ref="C17:C18"/>
    <mergeCell ref="D17:D18"/>
    <mergeCell ref="E17:E18"/>
    <mergeCell ref="F17:F18"/>
    <mergeCell ref="C13:C14"/>
    <mergeCell ref="D13:D14"/>
    <mergeCell ref="E13:E14"/>
    <mergeCell ref="I13:I14"/>
    <mergeCell ref="J13:J14"/>
    <mergeCell ref="K13:K14"/>
    <mergeCell ref="L11:L12"/>
    <mergeCell ref="M11:M12"/>
    <mergeCell ref="N11:N12"/>
    <mergeCell ref="U9:U10"/>
    <mergeCell ref="A11:A14"/>
    <mergeCell ref="B11:B14"/>
    <mergeCell ref="C11:C12"/>
    <mergeCell ref="D11:D12"/>
    <mergeCell ref="E11:E12"/>
    <mergeCell ref="F11:H14"/>
    <mergeCell ref="I11:I12"/>
    <mergeCell ref="J11:J12"/>
    <mergeCell ref="K11:K12"/>
    <mergeCell ref="O9:O10"/>
    <mergeCell ref="P9:P10"/>
    <mergeCell ref="Q9:Q10"/>
    <mergeCell ref="R9:R10"/>
    <mergeCell ref="S9:S10"/>
    <mergeCell ref="T9:T10"/>
    <mergeCell ref="A7:A10"/>
    <mergeCell ref="B7:B10"/>
    <mergeCell ref="C7:E10"/>
    <mergeCell ref="H7:H8"/>
    <mergeCell ref="R11:R12"/>
    <mergeCell ref="S11:S12"/>
    <mergeCell ref="T11:T12"/>
    <mergeCell ref="U11:U12"/>
    <mergeCell ref="U7:U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7:O8"/>
    <mergeCell ref="P7:P8"/>
    <mergeCell ref="Q7:Q8"/>
    <mergeCell ref="R7:R8"/>
    <mergeCell ref="S7:S8"/>
    <mergeCell ref="T7:T8"/>
    <mergeCell ref="I7:I8"/>
    <mergeCell ref="J7:J8"/>
    <mergeCell ref="K7:K8"/>
    <mergeCell ref="L7:L8"/>
    <mergeCell ref="M7:M8"/>
    <mergeCell ref="N7:N8"/>
    <mergeCell ref="F7:F8"/>
    <mergeCell ref="G7:G8"/>
    <mergeCell ref="A2:U3"/>
    <mergeCell ref="A4:B6"/>
    <mergeCell ref="C4:U4"/>
    <mergeCell ref="C5:E6"/>
    <mergeCell ref="F5:H6"/>
    <mergeCell ref="I5:K6"/>
    <mergeCell ref="L5:N6"/>
    <mergeCell ref="O5:Q6"/>
    <mergeCell ref="R5:T5"/>
    <mergeCell ref="R6:T6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H73"/>
  <sheetViews>
    <sheetView showGridLines="0" topLeftCell="A30" zoomScale="102" zoomScaleNormal="102" workbookViewId="0">
      <selection activeCell="L66" sqref="L66"/>
    </sheetView>
  </sheetViews>
  <sheetFormatPr defaultRowHeight="15"/>
  <cols>
    <col min="1" max="1" width="9.140625" style="20"/>
    <col min="2" max="3" width="9.140625" style="30" customWidth="1"/>
    <col min="4" max="4" width="9.140625" style="30"/>
    <col min="5" max="5" width="34.7109375" style="30" customWidth="1"/>
    <col min="6" max="6" width="1.42578125" style="31" customWidth="1"/>
    <col min="7" max="7" width="34.7109375" style="30" customWidth="1"/>
    <col min="8" max="8" width="7.140625" style="30" customWidth="1"/>
    <col min="9" max="257" width="9.140625" style="20"/>
    <col min="258" max="259" width="9.140625" style="20" customWidth="1"/>
    <col min="260" max="260" width="9.140625" style="20"/>
    <col min="261" max="261" width="22.28515625" style="20" customWidth="1"/>
    <col min="262" max="262" width="9.140625" style="20"/>
    <col min="263" max="263" width="24.28515625" style="20" customWidth="1"/>
    <col min="264" max="513" width="9.140625" style="20"/>
    <col min="514" max="515" width="9.140625" style="20" customWidth="1"/>
    <col min="516" max="516" width="9.140625" style="20"/>
    <col min="517" max="517" width="22.28515625" style="20" customWidth="1"/>
    <col min="518" max="518" width="9.140625" style="20"/>
    <col min="519" max="519" width="24.28515625" style="20" customWidth="1"/>
    <col min="520" max="769" width="9.140625" style="20"/>
    <col min="770" max="771" width="9.140625" style="20" customWidth="1"/>
    <col min="772" max="772" width="9.140625" style="20"/>
    <col min="773" max="773" width="22.28515625" style="20" customWidth="1"/>
    <col min="774" max="774" width="9.140625" style="20"/>
    <col min="775" max="775" width="24.28515625" style="20" customWidth="1"/>
    <col min="776" max="1025" width="9.140625" style="20"/>
    <col min="1026" max="1027" width="9.140625" style="20" customWidth="1"/>
    <col min="1028" max="1028" width="9.140625" style="20"/>
    <col min="1029" max="1029" width="22.28515625" style="20" customWidth="1"/>
    <col min="1030" max="1030" width="9.140625" style="20"/>
    <col min="1031" max="1031" width="24.28515625" style="20" customWidth="1"/>
    <col min="1032" max="1281" width="9.140625" style="20"/>
    <col min="1282" max="1283" width="9.140625" style="20" customWidth="1"/>
    <col min="1284" max="1284" width="9.140625" style="20"/>
    <col min="1285" max="1285" width="22.28515625" style="20" customWidth="1"/>
    <col min="1286" max="1286" width="9.140625" style="20"/>
    <col min="1287" max="1287" width="24.28515625" style="20" customWidth="1"/>
    <col min="1288" max="1537" width="9.140625" style="20"/>
    <col min="1538" max="1539" width="9.140625" style="20" customWidth="1"/>
    <col min="1540" max="1540" width="9.140625" style="20"/>
    <col min="1541" max="1541" width="22.28515625" style="20" customWidth="1"/>
    <col min="1542" max="1542" width="9.140625" style="20"/>
    <col min="1543" max="1543" width="24.28515625" style="20" customWidth="1"/>
    <col min="1544" max="1793" width="9.140625" style="20"/>
    <col min="1794" max="1795" width="9.140625" style="20" customWidth="1"/>
    <col min="1796" max="1796" width="9.140625" style="20"/>
    <col min="1797" max="1797" width="22.28515625" style="20" customWidth="1"/>
    <col min="1798" max="1798" width="9.140625" style="20"/>
    <col min="1799" max="1799" width="24.28515625" style="20" customWidth="1"/>
    <col min="1800" max="2049" width="9.140625" style="20"/>
    <col min="2050" max="2051" width="9.140625" style="20" customWidth="1"/>
    <col min="2052" max="2052" width="9.140625" style="20"/>
    <col min="2053" max="2053" width="22.28515625" style="20" customWidth="1"/>
    <col min="2054" max="2054" width="9.140625" style="20"/>
    <col min="2055" max="2055" width="24.28515625" style="20" customWidth="1"/>
    <col min="2056" max="2305" width="9.140625" style="20"/>
    <col min="2306" max="2307" width="9.140625" style="20" customWidth="1"/>
    <col min="2308" max="2308" width="9.140625" style="20"/>
    <col min="2309" max="2309" width="22.28515625" style="20" customWidth="1"/>
    <col min="2310" max="2310" width="9.140625" style="20"/>
    <col min="2311" max="2311" width="24.28515625" style="20" customWidth="1"/>
    <col min="2312" max="2561" width="9.140625" style="20"/>
    <col min="2562" max="2563" width="9.140625" style="20" customWidth="1"/>
    <col min="2564" max="2564" width="9.140625" style="20"/>
    <col min="2565" max="2565" width="22.28515625" style="20" customWidth="1"/>
    <col min="2566" max="2566" width="9.140625" style="20"/>
    <col min="2567" max="2567" width="24.28515625" style="20" customWidth="1"/>
    <col min="2568" max="2817" width="9.140625" style="20"/>
    <col min="2818" max="2819" width="9.140625" style="20" customWidth="1"/>
    <col min="2820" max="2820" width="9.140625" style="20"/>
    <col min="2821" max="2821" width="22.28515625" style="20" customWidth="1"/>
    <col min="2822" max="2822" width="9.140625" style="20"/>
    <col min="2823" max="2823" width="24.28515625" style="20" customWidth="1"/>
    <col min="2824" max="3073" width="9.140625" style="20"/>
    <col min="3074" max="3075" width="9.140625" style="20" customWidth="1"/>
    <col min="3076" max="3076" width="9.140625" style="20"/>
    <col min="3077" max="3077" width="22.28515625" style="20" customWidth="1"/>
    <col min="3078" max="3078" width="9.140625" style="20"/>
    <col min="3079" max="3079" width="24.28515625" style="20" customWidth="1"/>
    <col min="3080" max="3329" width="9.140625" style="20"/>
    <col min="3330" max="3331" width="9.140625" style="20" customWidth="1"/>
    <col min="3332" max="3332" width="9.140625" style="20"/>
    <col min="3333" max="3333" width="22.28515625" style="20" customWidth="1"/>
    <col min="3334" max="3334" width="9.140625" style="20"/>
    <col min="3335" max="3335" width="24.28515625" style="20" customWidth="1"/>
    <col min="3336" max="3585" width="9.140625" style="20"/>
    <col min="3586" max="3587" width="9.140625" style="20" customWidth="1"/>
    <col min="3588" max="3588" width="9.140625" style="20"/>
    <col min="3589" max="3589" width="22.28515625" style="20" customWidth="1"/>
    <col min="3590" max="3590" width="9.140625" style="20"/>
    <col min="3591" max="3591" width="24.28515625" style="20" customWidth="1"/>
    <col min="3592" max="3841" width="9.140625" style="20"/>
    <col min="3842" max="3843" width="9.140625" style="20" customWidth="1"/>
    <col min="3844" max="3844" width="9.140625" style="20"/>
    <col min="3845" max="3845" width="22.28515625" style="20" customWidth="1"/>
    <col min="3846" max="3846" width="9.140625" style="20"/>
    <col min="3847" max="3847" width="24.28515625" style="20" customWidth="1"/>
    <col min="3848" max="4097" width="9.140625" style="20"/>
    <col min="4098" max="4099" width="9.140625" style="20" customWidth="1"/>
    <col min="4100" max="4100" width="9.140625" style="20"/>
    <col min="4101" max="4101" width="22.28515625" style="20" customWidth="1"/>
    <col min="4102" max="4102" width="9.140625" style="20"/>
    <col min="4103" max="4103" width="24.28515625" style="20" customWidth="1"/>
    <col min="4104" max="4353" width="9.140625" style="20"/>
    <col min="4354" max="4355" width="9.140625" style="20" customWidth="1"/>
    <col min="4356" max="4356" width="9.140625" style="20"/>
    <col min="4357" max="4357" width="22.28515625" style="20" customWidth="1"/>
    <col min="4358" max="4358" width="9.140625" style="20"/>
    <col min="4359" max="4359" width="24.28515625" style="20" customWidth="1"/>
    <col min="4360" max="4609" width="9.140625" style="20"/>
    <col min="4610" max="4611" width="9.140625" style="20" customWidth="1"/>
    <col min="4612" max="4612" width="9.140625" style="20"/>
    <col min="4613" max="4613" width="22.28515625" style="20" customWidth="1"/>
    <col min="4614" max="4614" width="9.140625" style="20"/>
    <col min="4615" max="4615" width="24.28515625" style="20" customWidth="1"/>
    <col min="4616" max="4865" width="9.140625" style="20"/>
    <col min="4866" max="4867" width="9.140625" style="20" customWidth="1"/>
    <col min="4868" max="4868" width="9.140625" style="20"/>
    <col min="4869" max="4869" width="22.28515625" style="20" customWidth="1"/>
    <col min="4870" max="4870" width="9.140625" style="20"/>
    <col min="4871" max="4871" width="24.28515625" style="20" customWidth="1"/>
    <col min="4872" max="5121" width="9.140625" style="20"/>
    <col min="5122" max="5123" width="9.140625" style="20" customWidth="1"/>
    <col min="5124" max="5124" width="9.140625" style="20"/>
    <col min="5125" max="5125" width="22.28515625" style="20" customWidth="1"/>
    <col min="5126" max="5126" width="9.140625" style="20"/>
    <col min="5127" max="5127" width="24.28515625" style="20" customWidth="1"/>
    <col min="5128" max="5377" width="9.140625" style="20"/>
    <col min="5378" max="5379" width="9.140625" style="20" customWidth="1"/>
    <col min="5380" max="5380" width="9.140625" style="20"/>
    <col min="5381" max="5381" width="22.28515625" style="20" customWidth="1"/>
    <col min="5382" max="5382" width="9.140625" style="20"/>
    <col min="5383" max="5383" width="24.28515625" style="20" customWidth="1"/>
    <col min="5384" max="5633" width="9.140625" style="20"/>
    <col min="5634" max="5635" width="9.140625" style="20" customWidth="1"/>
    <col min="5636" max="5636" width="9.140625" style="20"/>
    <col min="5637" max="5637" width="22.28515625" style="20" customWidth="1"/>
    <col min="5638" max="5638" width="9.140625" style="20"/>
    <col min="5639" max="5639" width="24.28515625" style="20" customWidth="1"/>
    <col min="5640" max="5889" width="9.140625" style="20"/>
    <col min="5890" max="5891" width="9.140625" style="20" customWidth="1"/>
    <col min="5892" max="5892" width="9.140625" style="20"/>
    <col min="5893" max="5893" width="22.28515625" style="20" customWidth="1"/>
    <col min="5894" max="5894" width="9.140625" style="20"/>
    <col min="5895" max="5895" width="24.28515625" style="20" customWidth="1"/>
    <col min="5896" max="6145" width="9.140625" style="20"/>
    <col min="6146" max="6147" width="9.140625" style="20" customWidth="1"/>
    <col min="6148" max="6148" width="9.140625" style="20"/>
    <col min="6149" max="6149" width="22.28515625" style="20" customWidth="1"/>
    <col min="6150" max="6150" width="9.140625" style="20"/>
    <col min="6151" max="6151" width="24.28515625" style="20" customWidth="1"/>
    <col min="6152" max="6401" width="9.140625" style="20"/>
    <col min="6402" max="6403" width="9.140625" style="20" customWidth="1"/>
    <col min="6404" max="6404" width="9.140625" style="20"/>
    <col min="6405" max="6405" width="22.28515625" style="20" customWidth="1"/>
    <col min="6406" max="6406" width="9.140625" style="20"/>
    <col min="6407" max="6407" width="24.28515625" style="20" customWidth="1"/>
    <col min="6408" max="6657" width="9.140625" style="20"/>
    <col min="6658" max="6659" width="9.140625" style="20" customWidth="1"/>
    <col min="6660" max="6660" width="9.140625" style="20"/>
    <col min="6661" max="6661" width="22.28515625" style="20" customWidth="1"/>
    <col min="6662" max="6662" width="9.140625" style="20"/>
    <col min="6663" max="6663" width="24.28515625" style="20" customWidth="1"/>
    <col min="6664" max="6913" width="9.140625" style="20"/>
    <col min="6914" max="6915" width="9.140625" style="20" customWidth="1"/>
    <col min="6916" max="6916" width="9.140625" style="20"/>
    <col min="6917" max="6917" width="22.28515625" style="20" customWidth="1"/>
    <col min="6918" max="6918" width="9.140625" style="20"/>
    <col min="6919" max="6919" width="24.28515625" style="20" customWidth="1"/>
    <col min="6920" max="7169" width="9.140625" style="20"/>
    <col min="7170" max="7171" width="9.140625" style="20" customWidth="1"/>
    <col min="7172" max="7172" width="9.140625" style="20"/>
    <col min="7173" max="7173" width="22.28515625" style="20" customWidth="1"/>
    <col min="7174" max="7174" width="9.140625" style="20"/>
    <col min="7175" max="7175" width="24.28515625" style="20" customWidth="1"/>
    <col min="7176" max="7425" width="9.140625" style="20"/>
    <col min="7426" max="7427" width="9.140625" style="20" customWidth="1"/>
    <col min="7428" max="7428" width="9.140625" style="20"/>
    <col min="7429" max="7429" width="22.28515625" style="20" customWidth="1"/>
    <col min="7430" max="7430" width="9.140625" style="20"/>
    <col min="7431" max="7431" width="24.28515625" style="20" customWidth="1"/>
    <col min="7432" max="7681" width="9.140625" style="20"/>
    <col min="7682" max="7683" width="9.140625" style="20" customWidth="1"/>
    <col min="7684" max="7684" width="9.140625" style="20"/>
    <col min="7685" max="7685" width="22.28515625" style="20" customWidth="1"/>
    <col min="7686" max="7686" width="9.140625" style="20"/>
    <col min="7687" max="7687" width="24.28515625" style="20" customWidth="1"/>
    <col min="7688" max="7937" width="9.140625" style="20"/>
    <col min="7938" max="7939" width="9.140625" style="20" customWidth="1"/>
    <col min="7940" max="7940" width="9.140625" style="20"/>
    <col min="7941" max="7941" width="22.28515625" style="20" customWidth="1"/>
    <col min="7942" max="7942" width="9.140625" style="20"/>
    <col min="7943" max="7943" width="24.28515625" style="20" customWidth="1"/>
    <col min="7944" max="8193" width="9.140625" style="20"/>
    <col min="8194" max="8195" width="9.140625" style="20" customWidth="1"/>
    <col min="8196" max="8196" width="9.140625" style="20"/>
    <col min="8197" max="8197" width="22.28515625" style="20" customWidth="1"/>
    <col min="8198" max="8198" width="9.140625" style="20"/>
    <col min="8199" max="8199" width="24.28515625" style="20" customWidth="1"/>
    <col min="8200" max="8449" width="9.140625" style="20"/>
    <col min="8450" max="8451" width="9.140625" style="20" customWidth="1"/>
    <col min="8452" max="8452" width="9.140625" style="20"/>
    <col min="8453" max="8453" width="22.28515625" style="20" customWidth="1"/>
    <col min="8454" max="8454" width="9.140625" style="20"/>
    <col min="8455" max="8455" width="24.28515625" style="20" customWidth="1"/>
    <col min="8456" max="8705" width="9.140625" style="20"/>
    <col min="8706" max="8707" width="9.140625" style="20" customWidth="1"/>
    <col min="8708" max="8708" width="9.140625" style="20"/>
    <col min="8709" max="8709" width="22.28515625" style="20" customWidth="1"/>
    <col min="8710" max="8710" width="9.140625" style="20"/>
    <col min="8711" max="8711" width="24.28515625" style="20" customWidth="1"/>
    <col min="8712" max="8961" width="9.140625" style="20"/>
    <col min="8962" max="8963" width="9.140625" style="20" customWidth="1"/>
    <col min="8964" max="8964" width="9.140625" style="20"/>
    <col min="8965" max="8965" width="22.28515625" style="20" customWidth="1"/>
    <col min="8966" max="8966" width="9.140625" style="20"/>
    <col min="8967" max="8967" width="24.28515625" style="20" customWidth="1"/>
    <col min="8968" max="9217" width="9.140625" style="20"/>
    <col min="9218" max="9219" width="9.140625" style="20" customWidth="1"/>
    <col min="9220" max="9220" width="9.140625" style="20"/>
    <col min="9221" max="9221" width="22.28515625" style="20" customWidth="1"/>
    <col min="9222" max="9222" width="9.140625" style="20"/>
    <col min="9223" max="9223" width="24.28515625" style="20" customWidth="1"/>
    <col min="9224" max="9473" width="9.140625" style="20"/>
    <col min="9474" max="9475" width="9.140625" style="20" customWidth="1"/>
    <col min="9476" max="9476" width="9.140625" style="20"/>
    <col min="9477" max="9477" width="22.28515625" style="20" customWidth="1"/>
    <col min="9478" max="9478" width="9.140625" style="20"/>
    <col min="9479" max="9479" width="24.28515625" style="20" customWidth="1"/>
    <col min="9480" max="9729" width="9.140625" style="20"/>
    <col min="9730" max="9731" width="9.140625" style="20" customWidth="1"/>
    <col min="9732" max="9732" width="9.140625" style="20"/>
    <col min="9733" max="9733" width="22.28515625" style="20" customWidth="1"/>
    <col min="9734" max="9734" width="9.140625" style="20"/>
    <col min="9735" max="9735" width="24.28515625" style="20" customWidth="1"/>
    <col min="9736" max="9985" width="9.140625" style="20"/>
    <col min="9986" max="9987" width="9.140625" style="20" customWidth="1"/>
    <col min="9988" max="9988" width="9.140625" style="20"/>
    <col min="9989" max="9989" width="22.28515625" style="20" customWidth="1"/>
    <col min="9990" max="9990" width="9.140625" style="20"/>
    <col min="9991" max="9991" width="24.28515625" style="20" customWidth="1"/>
    <col min="9992" max="10241" width="9.140625" style="20"/>
    <col min="10242" max="10243" width="9.140625" style="20" customWidth="1"/>
    <col min="10244" max="10244" width="9.140625" style="20"/>
    <col min="10245" max="10245" width="22.28515625" style="20" customWidth="1"/>
    <col min="10246" max="10246" width="9.140625" style="20"/>
    <col min="10247" max="10247" width="24.28515625" style="20" customWidth="1"/>
    <col min="10248" max="10497" width="9.140625" style="20"/>
    <col min="10498" max="10499" width="9.140625" style="20" customWidth="1"/>
    <col min="10500" max="10500" width="9.140625" style="20"/>
    <col min="10501" max="10501" width="22.28515625" style="20" customWidth="1"/>
    <col min="10502" max="10502" width="9.140625" style="20"/>
    <col min="10503" max="10503" width="24.28515625" style="20" customWidth="1"/>
    <col min="10504" max="10753" width="9.140625" style="20"/>
    <col min="10754" max="10755" width="9.140625" style="20" customWidth="1"/>
    <col min="10756" max="10756" width="9.140625" style="20"/>
    <col min="10757" max="10757" width="22.28515625" style="20" customWidth="1"/>
    <col min="10758" max="10758" width="9.140625" style="20"/>
    <col min="10759" max="10759" width="24.28515625" style="20" customWidth="1"/>
    <col min="10760" max="11009" width="9.140625" style="20"/>
    <col min="11010" max="11011" width="9.140625" style="20" customWidth="1"/>
    <col min="11012" max="11012" width="9.140625" style="20"/>
    <col min="11013" max="11013" width="22.28515625" style="20" customWidth="1"/>
    <col min="11014" max="11014" width="9.140625" style="20"/>
    <col min="11015" max="11015" width="24.28515625" style="20" customWidth="1"/>
    <col min="11016" max="11265" width="9.140625" style="20"/>
    <col min="11266" max="11267" width="9.140625" style="20" customWidth="1"/>
    <col min="11268" max="11268" width="9.140625" style="20"/>
    <col min="11269" max="11269" width="22.28515625" style="20" customWidth="1"/>
    <col min="11270" max="11270" width="9.140625" style="20"/>
    <col min="11271" max="11271" width="24.28515625" style="20" customWidth="1"/>
    <col min="11272" max="11521" width="9.140625" style="20"/>
    <col min="11522" max="11523" width="9.140625" style="20" customWidth="1"/>
    <col min="11524" max="11524" width="9.140625" style="20"/>
    <col min="11525" max="11525" width="22.28515625" style="20" customWidth="1"/>
    <col min="11526" max="11526" width="9.140625" style="20"/>
    <col min="11527" max="11527" width="24.28515625" style="20" customWidth="1"/>
    <col min="11528" max="11777" width="9.140625" style="20"/>
    <col min="11778" max="11779" width="9.140625" style="20" customWidth="1"/>
    <col min="11780" max="11780" width="9.140625" style="20"/>
    <col min="11781" max="11781" width="22.28515625" style="20" customWidth="1"/>
    <col min="11782" max="11782" width="9.140625" style="20"/>
    <col min="11783" max="11783" width="24.28515625" style="20" customWidth="1"/>
    <col min="11784" max="12033" width="9.140625" style="20"/>
    <col min="12034" max="12035" width="9.140625" style="20" customWidth="1"/>
    <col min="12036" max="12036" width="9.140625" style="20"/>
    <col min="12037" max="12037" width="22.28515625" style="20" customWidth="1"/>
    <col min="12038" max="12038" width="9.140625" style="20"/>
    <col min="12039" max="12039" width="24.28515625" style="20" customWidth="1"/>
    <col min="12040" max="12289" width="9.140625" style="20"/>
    <col min="12290" max="12291" width="9.140625" style="20" customWidth="1"/>
    <col min="12292" max="12292" width="9.140625" style="20"/>
    <col min="12293" max="12293" width="22.28515625" style="20" customWidth="1"/>
    <col min="12294" max="12294" width="9.140625" style="20"/>
    <col min="12295" max="12295" width="24.28515625" style="20" customWidth="1"/>
    <col min="12296" max="12545" width="9.140625" style="20"/>
    <col min="12546" max="12547" width="9.140625" style="20" customWidth="1"/>
    <col min="12548" max="12548" width="9.140625" style="20"/>
    <col min="12549" max="12549" width="22.28515625" style="20" customWidth="1"/>
    <col min="12550" max="12550" width="9.140625" style="20"/>
    <col min="12551" max="12551" width="24.28515625" style="20" customWidth="1"/>
    <col min="12552" max="12801" width="9.140625" style="20"/>
    <col min="12802" max="12803" width="9.140625" style="20" customWidth="1"/>
    <col min="12804" max="12804" width="9.140625" style="20"/>
    <col min="12805" max="12805" width="22.28515625" style="20" customWidth="1"/>
    <col min="12806" max="12806" width="9.140625" style="20"/>
    <col min="12807" max="12807" width="24.28515625" style="20" customWidth="1"/>
    <col min="12808" max="13057" width="9.140625" style="20"/>
    <col min="13058" max="13059" width="9.140625" style="20" customWidth="1"/>
    <col min="13060" max="13060" width="9.140625" style="20"/>
    <col min="13061" max="13061" width="22.28515625" style="20" customWidth="1"/>
    <col min="13062" max="13062" width="9.140625" style="20"/>
    <col min="13063" max="13063" width="24.28515625" style="20" customWidth="1"/>
    <col min="13064" max="13313" width="9.140625" style="20"/>
    <col min="13314" max="13315" width="9.140625" style="20" customWidth="1"/>
    <col min="13316" max="13316" width="9.140625" style="20"/>
    <col min="13317" max="13317" width="22.28515625" style="20" customWidth="1"/>
    <col min="13318" max="13318" width="9.140625" style="20"/>
    <col min="13319" max="13319" width="24.28515625" style="20" customWidth="1"/>
    <col min="13320" max="13569" width="9.140625" style="20"/>
    <col min="13570" max="13571" width="9.140625" style="20" customWidth="1"/>
    <col min="13572" max="13572" width="9.140625" style="20"/>
    <col min="13573" max="13573" width="22.28515625" style="20" customWidth="1"/>
    <col min="13574" max="13574" width="9.140625" style="20"/>
    <col min="13575" max="13575" width="24.28515625" style="20" customWidth="1"/>
    <col min="13576" max="13825" width="9.140625" style="20"/>
    <col min="13826" max="13827" width="9.140625" style="20" customWidth="1"/>
    <col min="13828" max="13828" width="9.140625" style="20"/>
    <col min="13829" max="13829" width="22.28515625" style="20" customWidth="1"/>
    <col min="13830" max="13830" width="9.140625" style="20"/>
    <col min="13831" max="13831" width="24.28515625" style="20" customWidth="1"/>
    <col min="13832" max="14081" width="9.140625" style="20"/>
    <col min="14082" max="14083" width="9.140625" style="20" customWidth="1"/>
    <col min="14084" max="14084" width="9.140625" style="20"/>
    <col min="14085" max="14085" width="22.28515625" style="20" customWidth="1"/>
    <col min="14086" max="14086" width="9.140625" style="20"/>
    <col min="14087" max="14087" width="24.28515625" style="20" customWidth="1"/>
    <col min="14088" max="14337" width="9.140625" style="20"/>
    <col min="14338" max="14339" width="9.140625" style="20" customWidth="1"/>
    <col min="14340" max="14340" width="9.140625" style="20"/>
    <col min="14341" max="14341" width="22.28515625" style="20" customWidth="1"/>
    <col min="14342" max="14342" width="9.140625" style="20"/>
    <col min="14343" max="14343" width="24.28515625" style="20" customWidth="1"/>
    <col min="14344" max="14593" width="9.140625" style="20"/>
    <col min="14594" max="14595" width="9.140625" style="20" customWidth="1"/>
    <col min="14596" max="14596" width="9.140625" style="20"/>
    <col min="14597" max="14597" width="22.28515625" style="20" customWidth="1"/>
    <col min="14598" max="14598" width="9.140625" style="20"/>
    <col min="14599" max="14599" width="24.28515625" style="20" customWidth="1"/>
    <col min="14600" max="14849" width="9.140625" style="20"/>
    <col min="14850" max="14851" width="9.140625" style="20" customWidth="1"/>
    <col min="14852" max="14852" width="9.140625" style="20"/>
    <col min="14853" max="14853" width="22.28515625" style="20" customWidth="1"/>
    <col min="14854" max="14854" width="9.140625" style="20"/>
    <col min="14855" max="14855" width="24.28515625" style="20" customWidth="1"/>
    <col min="14856" max="15105" width="9.140625" style="20"/>
    <col min="15106" max="15107" width="9.140625" style="20" customWidth="1"/>
    <col min="15108" max="15108" width="9.140625" style="20"/>
    <col min="15109" max="15109" width="22.28515625" style="20" customWidth="1"/>
    <col min="15110" max="15110" width="9.140625" style="20"/>
    <col min="15111" max="15111" width="24.28515625" style="20" customWidth="1"/>
    <col min="15112" max="15361" width="9.140625" style="20"/>
    <col min="15362" max="15363" width="9.140625" style="20" customWidth="1"/>
    <col min="15364" max="15364" width="9.140625" style="20"/>
    <col min="15365" max="15365" width="22.28515625" style="20" customWidth="1"/>
    <col min="15366" max="15366" width="9.140625" style="20"/>
    <col min="15367" max="15367" width="24.28515625" style="20" customWidth="1"/>
    <col min="15368" max="15617" width="9.140625" style="20"/>
    <col min="15618" max="15619" width="9.140625" style="20" customWidth="1"/>
    <col min="15620" max="15620" width="9.140625" style="20"/>
    <col min="15621" max="15621" width="22.28515625" style="20" customWidth="1"/>
    <col min="15622" max="15622" width="9.140625" style="20"/>
    <col min="15623" max="15623" width="24.28515625" style="20" customWidth="1"/>
    <col min="15624" max="15873" width="9.140625" style="20"/>
    <col min="15874" max="15875" width="9.140625" style="20" customWidth="1"/>
    <col min="15876" max="15876" width="9.140625" style="20"/>
    <col min="15877" max="15877" width="22.28515625" style="20" customWidth="1"/>
    <col min="15878" max="15878" width="9.140625" style="20"/>
    <col min="15879" max="15879" width="24.28515625" style="20" customWidth="1"/>
    <col min="15880" max="16129" width="9.140625" style="20"/>
    <col min="16130" max="16131" width="9.140625" style="20" customWidth="1"/>
    <col min="16132" max="16132" width="9.140625" style="20"/>
    <col min="16133" max="16133" width="22.28515625" style="20" customWidth="1"/>
    <col min="16134" max="16134" width="9.140625" style="20"/>
    <col min="16135" max="16135" width="24.28515625" style="20" customWidth="1"/>
    <col min="16136" max="16384" width="9.140625" style="20"/>
  </cols>
  <sheetData>
    <row r="1" spans="2:8" ht="10.15" customHeight="1"/>
    <row r="2" spans="2:8" ht="25.15" customHeight="1">
      <c r="B2" s="35" t="s">
        <v>14</v>
      </c>
      <c r="C2" s="35" t="s">
        <v>13</v>
      </c>
      <c r="D2" s="38" t="s">
        <v>22</v>
      </c>
      <c r="E2" s="42" t="s">
        <v>37</v>
      </c>
      <c r="F2" s="39"/>
      <c r="G2" s="43" t="s">
        <v>74</v>
      </c>
      <c r="H2" s="37"/>
    </row>
    <row r="3" spans="2:8" ht="19.899999999999999" customHeight="1">
      <c r="B3" s="35" t="s">
        <v>14</v>
      </c>
      <c r="C3" s="35" t="s">
        <v>13</v>
      </c>
      <c r="D3" s="38" t="s">
        <v>22</v>
      </c>
      <c r="E3" s="42"/>
      <c r="F3" s="39"/>
      <c r="G3" s="43"/>
      <c r="H3" s="37"/>
    </row>
    <row r="4" spans="2:8" ht="15.6" customHeight="1">
      <c r="B4" s="32">
        <v>1</v>
      </c>
      <c r="C4" s="32" t="s">
        <v>8</v>
      </c>
      <c r="D4" s="138" t="s">
        <v>23</v>
      </c>
      <c r="E4" s="40" t="str">
        <f>'A - výsledky'!B29</f>
        <v>TJ Dynamo ČEZ České Budějovice A</v>
      </c>
      <c r="F4" s="41" t="s">
        <v>5</v>
      </c>
      <c r="G4" s="36" t="str">
        <f>'A - výsledky'!E29</f>
        <v>TJ Avia Čakovice</v>
      </c>
      <c r="H4" s="140" t="s">
        <v>200</v>
      </c>
    </row>
    <row r="5" spans="2:8" ht="15.6" customHeight="1">
      <c r="B5" s="32">
        <v>2</v>
      </c>
      <c r="C5" s="32" t="s">
        <v>6</v>
      </c>
      <c r="D5" s="33" t="s">
        <v>23</v>
      </c>
      <c r="E5" s="40" t="str">
        <f>'B - výsledky'!B29</f>
        <v>T.J. Sokol Holice A</v>
      </c>
      <c r="F5" s="41" t="s">
        <v>5</v>
      </c>
      <c r="G5" s="36" t="str">
        <f>'B - výsledky'!E29</f>
        <v>SK Liapor WITTE Karlovy Vary A</v>
      </c>
      <c r="H5" s="34" t="s">
        <v>201</v>
      </c>
    </row>
    <row r="6" spans="2:8" ht="15.6" customHeight="1">
      <c r="B6" s="32">
        <v>3</v>
      </c>
      <c r="C6" s="32" t="s">
        <v>9</v>
      </c>
      <c r="D6" s="33" t="s">
        <v>23</v>
      </c>
      <c r="E6" s="40" t="str">
        <f>'C - výsledky'!B29</f>
        <v>MNK SILNICE GROUP Modřice B</v>
      </c>
      <c r="F6" s="41" t="s">
        <v>5</v>
      </c>
      <c r="G6" s="36" t="str">
        <f>'C - výsledky'!E29</f>
        <v>TJ Baník Stříbro B</v>
      </c>
      <c r="H6" s="34" t="s">
        <v>202</v>
      </c>
    </row>
    <row r="7" spans="2:8" ht="15.6" customHeight="1">
      <c r="B7" s="32">
        <v>4</v>
      </c>
      <c r="C7" s="32" t="s">
        <v>0</v>
      </c>
      <c r="D7" s="33" t="s">
        <v>23</v>
      </c>
      <c r="E7" s="40" t="str">
        <f>'D - výsledky'!B29</f>
        <v>TJ Pankrác A</v>
      </c>
      <c r="F7" s="41" t="s">
        <v>5</v>
      </c>
      <c r="G7" s="36" t="str">
        <f>'D - výsledky'!E29</f>
        <v>TJ Slavoj Český Brod B</v>
      </c>
      <c r="H7" s="34" t="s">
        <v>202</v>
      </c>
    </row>
    <row r="8" spans="2:8" ht="15.6" customHeight="1">
      <c r="B8" s="32">
        <v>5</v>
      </c>
      <c r="C8" s="32" t="s">
        <v>124</v>
      </c>
      <c r="D8" s="138" t="s">
        <v>23</v>
      </c>
      <c r="E8" s="40" t="str">
        <f>'E - výsledky'!B29</f>
        <v>TJ Slavoj Český Brod A</v>
      </c>
      <c r="F8" s="41" t="s">
        <v>5</v>
      </c>
      <c r="G8" s="36" t="str">
        <f>'E - výsledky'!E29</f>
        <v>TJ Peklo B</v>
      </c>
      <c r="H8" s="34" t="s">
        <v>202</v>
      </c>
    </row>
    <row r="9" spans="2:8" ht="15.6" customHeight="1">
      <c r="B9" s="32">
        <v>6</v>
      </c>
      <c r="C9" s="32" t="s">
        <v>8</v>
      </c>
      <c r="D9" s="33" t="s">
        <v>24</v>
      </c>
      <c r="E9" s="40" t="str">
        <f>'A - výsledky'!B31</f>
        <v>SK Liapor WITTE Karlovy Vary B</v>
      </c>
      <c r="F9" s="41" t="s">
        <v>5</v>
      </c>
      <c r="G9" s="36" t="str">
        <f>'A - výsledky'!E31</f>
        <v>T.J. Sokol Holice B</v>
      </c>
      <c r="H9" s="34" t="s">
        <v>202</v>
      </c>
    </row>
    <row r="10" spans="2:8" ht="15.6" customHeight="1">
      <c r="B10" s="196">
        <v>7</v>
      </c>
      <c r="C10" s="196" t="s">
        <v>6</v>
      </c>
      <c r="D10" s="197" t="s">
        <v>24</v>
      </c>
      <c r="E10" s="198" t="str">
        <f>'B - výsledky'!B31</f>
        <v>TJ Dynamo ČEZ České Budějovice B</v>
      </c>
      <c r="F10" s="199" t="s">
        <v>5</v>
      </c>
      <c r="G10" s="200" t="str">
        <f>'B - výsledky'!E31</f>
        <v>Volný los</v>
      </c>
      <c r="H10" s="201"/>
    </row>
    <row r="11" spans="2:8" ht="15.6" customHeight="1">
      <c r="B11" s="196">
        <v>8</v>
      </c>
      <c r="C11" s="196" t="s">
        <v>9</v>
      </c>
      <c r="D11" s="197" t="s">
        <v>24</v>
      </c>
      <c r="E11" s="198" t="str">
        <f>'C - výsledky'!B31</f>
        <v>TJ Pankrác B</v>
      </c>
      <c r="F11" s="199" t="s">
        <v>5</v>
      </c>
      <c r="G11" s="200" t="str">
        <f>'C - výsledky'!E31</f>
        <v>Volný los</v>
      </c>
      <c r="H11" s="201"/>
    </row>
    <row r="12" spans="2:8" ht="15.6" customHeight="1">
      <c r="B12" s="196">
        <v>9</v>
      </c>
      <c r="C12" s="196" t="s">
        <v>0</v>
      </c>
      <c r="D12" s="197" t="s">
        <v>24</v>
      </c>
      <c r="E12" s="198" t="str">
        <f>'D - výsledky'!B31</f>
        <v>MNK SILNICE GROUP Modřice C</v>
      </c>
      <c r="F12" s="199" t="s">
        <v>5</v>
      </c>
      <c r="G12" s="200" t="str">
        <f>'D - výsledky'!E31</f>
        <v>Volný los</v>
      </c>
      <c r="H12" s="201"/>
    </row>
    <row r="13" spans="2:8" ht="15.6" customHeight="1">
      <c r="B13" s="196">
        <v>10</v>
      </c>
      <c r="C13" s="196" t="s">
        <v>124</v>
      </c>
      <c r="D13" s="197" t="s">
        <v>24</v>
      </c>
      <c r="E13" s="198" t="str">
        <f>'E - výsledky'!B31</f>
        <v>MNK SILNICE GROUP Modřice D</v>
      </c>
      <c r="F13" s="199" t="s">
        <v>5</v>
      </c>
      <c r="G13" s="200" t="str">
        <f>'E - výsledky'!E31</f>
        <v>Volný los</v>
      </c>
      <c r="H13" s="201"/>
    </row>
    <row r="14" spans="2:8" ht="15.6" customHeight="1">
      <c r="B14" s="32">
        <v>11</v>
      </c>
      <c r="C14" s="32" t="s">
        <v>8</v>
      </c>
      <c r="D14" s="33" t="s">
        <v>25</v>
      </c>
      <c r="E14" s="40" t="str">
        <f>'A - výsledky'!B33</f>
        <v>NK CLIMAX Vsetín</v>
      </c>
      <c r="F14" s="41" t="s">
        <v>5</v>
      </c>
      <c r="G14" s="36" t="str">
        <f>'A - výsledky'!E33</f>
        <v>TJ Avia Čakovice</v>
      </c>
      <c r="H14" s="34" t="s">
        <v>203</v>
      </c>
    </row>
    <row r="15" spans="2:8" ht="15.6" customHeight="1">
      <c r="B15" s="32">
        <v>12</v>
      </c>
      <c r="C15" s="32" t="s">
        <v>6</v>
      </c>
      <c r="D15" s="33" t="s">
        <v>25</v>
      </c>
      <c r="E15" s="40" t="str">
        <f>'B - výsledky'!B33</f>
        <v>MNK SILNICE GROUP Modřice A</v>
      </c>
      <c r="F15" s="41" t="s">
        <v>5</v>
      </c>
      <c r="G15" s="36" t="str">
        <f>'B - výsledky'!E33</f>
        <v>SK Liapor WITTE Karlovy Vary A</v>
      </c>
      <c r="H15" s="34" t="s">
        <v>202</v>
      </c>
    </row>
    <row r="16" spans="2:8" ht="14.45" customHeight="1">
      <c r="B16" s="32">
        <v>13</v>
      </c>
      <c r="C16" s="32" t="s">
        <v>9</v>
      </c>
      <c r="D16" s="33" t="s">
        <v>25</v>
      </c>
      <c r="E16" s="40" t="str">
        <f>'C - výsledky'!B33</f>
        <v>TJ Peklo A</v>
      </c>
      <c r="F16" s="41" t="s">
        <v>5</v>
      </c>
      <c r="G16" s="36" t="str">
        <f>'C - výsledky'!E33</f>
        <v>TJ Baník Stříbro B</v>
      </c>
      <c r="H16" s="34" t="s">
        <v>202</v>
      </c>
    </row>
    <row r="17" spans="2:8" ht="15.6" customHeight="1">
      <c r="B17" s="32">
        <v>14</v>
      </c>
      <c r="C17" s="32" t="s">
        <v>0</v>
      </c>
      <c r="D17" s="33" t="s">
        <v>25</v>
      </c>
      <c r="E17" s="40" t="str">
        <f>'D - výsledky'!B33</f>
        <v>TJ Baník Stříbro A</v>
      </c>
      <c r="F17" s="41" t="s">
        <v>5</v>
      </c>
      <c r="G17" s="36" t="str">
        <f>'D - výsledky'!E33</f>
        <v>TJ Slavoj Český Brod B</v>
      </c>
      <c r="H17" s="34" t="s">
        <v>202</v>
      </c>
    </row>
    <row r="18" spans="2:8" ht="15.6" customHeight="1">
      <c r="B18" s="32">
        <v>15</v>
      </c>
      <c r="C18" s="32" t="s">
        <v>124</v>
      </c>
      <c r="D18" s="33" t="s">
        <v>25</v>
      </c>
      <c r="E18" s="40" t="str">
        <f>'E - výsledky'!B33</f>
        <v>UNITOP SKP Žďár nad Sázavou</v>
      </c>
      <c r="F18" s="41" t="s">
        <v>5</v>
      </c>
      <c r="G18" s="36" t="str">
        <f>'E - výsledky'!E33</f>
        <v>TJ Peklo B</v>
      </c>
      <c r="H18" s="34" t="s">
        <v>203</v>
      </c>
    </row>
    <row r="19" spans="2:8" ht="15.6" customHeight="1">
      <c r="B19" s="32">
        <v>16</v>
      </c>
      <c r="C19" s="32" t="s">
        <v>8</v>
      </c>
      <c r="D19" s="33" t="s">
        <v>26</v>
      </c>
      <c r="E19" s="40" t="str">
        <f>'A - výsledky'!B35</f>
        <v>TJ Dynamo ČEZ České Budějovice A</v>
      </c>
      <c r="F19" s="41" t="s">
        <v>5</v>
      </c>
      <c r="G19" s="36" t="str">
        <f>'A - výsledky'!E35</f>
        <v>T.J. Sokol Holice B</v>
      </c>
      <c r="H19" s="34" t="s">
        <v>202</v>
      </c>
    </row>
    <row r="20" spans="2:8" ht="15.6" customHeight="1">
      <c r="B20" s="196">
        <v>17</v>
      </c>
      <c r="C20" s="196" t="s">
        <v>6</v>
      </c>
      <c r="D20" s="197" t="s">
        <v>26</v>
      </c>
      <c r="E20" s="198" t="str">
        <f>'B - výsledky'!B35</f>
        <v>T.J. Sokol Holice A</v>
      </c>
      <c r="F20" s="199" t="s">
        <v>5</v>
      </c>
      <c r="G20" s="200" t="str">
        <f>'B - výsledky'!E35</f>
        <v>Volný los</v>
      </c>
      <c r="H20" s="201"/>
    </row>
    <row r="21" spans="2:8" ht="15.6" customHeight="1">
      <c r="B21" s="196">
        <v>18</v>
      </c>
      <c r="C21" s="196" t="s">
        <v>9</v>
      </c>
      <c r="D21" s="197" t="s">
        <v>26</v>
      </c>
      <c r="E21" s="198" t="str">
        <f>'C - výsledky'!B35</f>
        <v>MNK SILNICE GROUP Modřice B</v>
      </c>
      <c r="F21" s="199" t="s">
        <v>5</v>
      </c>
      <c r="G21" s="200" t="str">
        <f>'C - výsledky'!E35</f>
        <v>Volný los</v>
      </c>
      <c r="H21" s="201"/>
    </row>
    <row r="22" spans="2:8" ht="14.45" customHeight="1">
      <c r="B22" s="196">
        <v>19</v>
      </c>
      <c r="C22" s="196" t="s">
        <v>0</v>
      </c>
      <c r="D22" s="197" t="s">
        <v>26</v>
      </c>
      <c r="E22" s="198" t="str">
        <f>'D - výsledky'!B35</f>
        <v>TJ Pankrác A</v>
      </c>
      <c r="F22" s="199" t="s">
        <v>5</v>
      </c>
      <c r="G22" s="200" t="str">
        <f>'D - výsledky'!E35</f>
        <v>Volný los</v>
      </c>
      <c r="H22" s="201"/>
    </row>
    <row r="23" spans="2:8" ht="14.45" customHeight="1">
      <c r="B23" s="196">
        <v>20</v>
      </c>
      <c r="C23" s="196" t="s">
        <v>124</v>
      </c>
      <c r="D23" s="197" t="s">
        <v>26</v>
      </c>
      <c r="E23" s="198" t="str">
        <f>'E - výsledky'!B35</f>
        <v>TJ Slavoj Český Brod A</v>
      </c>
      <c r="F23" s="199" t="s">
        <v>5</v>
      </c>
      <c r="G23" s="200" t="str">
        <f>'E - výsledky'!E35</f>
        <v>Volný los</v>
      </c>
      <c r="H23" s="201"/>
    </row>
    <row r="24" spans="2:8" ht="15.6" customHeight="1">
      <c r="B24" s="32">
        <v>21</v>
      </c>
      <c r="C24" s="32" t="s">
        <v>8</v>
      </c>
      <c r="D24" s="33" t="s">
        <v>27</v>
      </c>
      <c r="E24" s="40" t="str">
        <f>'A - výsledky'!B37</f>
        <v>NK CLIMAX Vsetín</v>
      </c>
      <c r="F24" s="41" t="s">
        <v>5</v>
      </c>
      <c r="G24" s="36" t="str">
        <f>'A - výsledky'!E37</f>
        <v>SK Liapor WITTE Karlovy Vary B</v>
      </c>
      <c r="H24" s="34" t="s">
        <v>202</v>
      </c>
    </row>
    <row r="25" spans="2:8" ht="15.6" customHeight="1">
      <c r="B25" s="32">
        <v>22</v>
      </c>
      <c r="C25" s="32" t="s">
        <v>6</v>
      </c>
      <c r="D25" s="33" t="s">
        <v>27</v>
      </c>
      <c r="E25" s="40" t="str">
        <f>'B - výsledky'!B37</f>
        <v>MNK SILNICE GROUP Modřice A</v>
      </c>
      <c r="F25" s="41" t="s">
        <v>5</v>
      </c>
      <c r="G25" s="36" t="str">
        <f>'B - výsledky'!E37</f>
        <v>TJ Dynamo ČEZ České Budějovice B</v>
      </c>
      <c r="H25" s="34" t="s">
        <v>202</v>
      </c>
    </row>
    <row r="26" spans="2:8" ht="15.6" customHeight="1">
      <c r="B26" s="32">
        <v>23</v>
      </c>
      <c r="C26" s="32" t="s">
        <v>9</v>
      </c>
      <c r="D26" s="33" t="s">
        <v>27</v>
      </c>
      <c r="E26" s="40" t="str">
        <f>'C - výsledky'!B37</f>
        <v>TJ Peklo A</v>
      </c>
      <c r="F26" s="41" t="s">
        <v>5</v>
      </c>
      <c r="G26" s="36" t="str">
        <f>'C - výsledky'!E37</f>
        <v>TJ Pankrác B</v>
      </c>
      <c r="H26" s="34" t="s">
        <v>202</v>
      </c>
    </row>
    <row r="27" spans="2:8" ht="15.6" customHeight="1">
      <c r="B27" s="32">
        <v>24</v>
      </c>
      <c r="C27" s="32" t="s">
        <v>0</v>
      </c>
      <c r="D27" s="33" t="s">
        <v>27</v>
      </c>
      <c r="E27" s="40" t="str">
        <f>'D - výsledky'!B37</f>
        <v>TJ Baník Stříbro A</v>
      </c>
      <c r="F27" s="41" t="s">
        <v>5</v>
      </c>
      <c r="G27" s="36" t="str">
        <f>'D - výsledky'!E37</f>
        <v>MNK SILNICE GROUP Modřice C</v>
      </c>
      <c r="H27" s="34" t="s">
        <v>202</v>
      </c>
    </row>
    <row r="28" spans="2:8" ht="15.6" customHeight="1">
      <c r="B28" s="32">
        <v>25</v>
      </c>
      <c r="C28" s="32" t="s">
        <v>124</v>
      </c>
      <c r="D28" s="33" t="s">
        <v>27</v>
      </c>
      <c r="E28" s="40" t="str">
        <f>'E - výsledky'!B37</f>
        <v>UNITOP SKP Žďár nad Sázavou</v>
      </c>
      <c r="F28" s="41" t="s">
        <v>5</v>
      </c>
      <c r="G28" s="36" t="str">
        <f>'E - výsledky'!E37</f>
        <v>MNK SILNICE GROUP Modřice D</v>
      </c>
      <c r="H28" s="34" t="s">
        <v>202</v>
      </c>
    </row>
    <row r="29" spans="2:8" ht="14.45" customHeight="1">
      <c r="B29" s="32">
        <v>26</v>
      </c>
      <c r="C29" s="32" t="s">
        <v>8</v>
      </c>
      <c r="D29" s="33" t="s">
        <v>35</v>
      </c>
      <c r="E29" s="40" t="str">
        <f>'A - výsledky'!B39</f>
        <v>TJ Avia Čakovice</v>
      </c>
      <c r="F29" s="41" t="s">
        <v>5</v>
      </c>
      <c r="G29" s="36" t="str">
        <f>'A - výsledky'!E39</f>
        <v>T.J. Sokol Holice B</v>
      </c>
      <c r="H29" s="34" t="s">
        <v>202</v>
      </c>
    </row>
    <row r="30" spans="2:8" ht="15.6" customHeight="1">
      <c r="B30" s="196">
        <v>27</v>
      </c>
      <c r="C30" s="196" t="s">
        <v>6</v>
      </c>
      <c r="D30" s="197" t="s">
        <v>35</v>
      </c>
      <c r="E30" s="198" t="str">
        <f>'B - výsledky'!B39</f>
        <v>SK Liapor WITTE Karlovy Vary A</v>
      </c>
      <c r="F30" s="199" t="s">
        <v>5</v>
      </c>
      <c r="G30" s="200" t="str">
        <f>'B - výsledky'!E39</f>
        <v>Volný los</v>
      </c>
      <c r="H30" s="201"/>
    </row>
    <row r="31" spans="2:8" ht="15.6" customHeight="1">
      <c r="B31" s="196">
        <v>28</v>
      </c>
      <c r="C31" s="196" t="s">
        <v>9</v>
      </c>
      <c r="D31" s="197" t="s">
        <v>35</v>
      </c>
      <c r="E31" s="198" t="str">
        <f>'C - výsledky'!B39</f>
        <v>TJ Baník Stříbro B</v>
      </c>
      <c r="F31" s="199" t="s">
        <v>5</v>
      </c>
      <c r="G31" s="200" t="str">
        <f>'C - výsledky'!E39</f>
        <v>Volný los</v>
      </c>
      <c r="H31" s="201"/>
    </row>
    <row r="32" spans="2:8" ht="15.6" customHeight="1">
      <c r="B32" s="196">
        <v>29</v>
      </c>
      <c r="C32" s="196" t="s">
        <v>0</v>
      </c>
      <c r="D32" s="197" t="s">
        <v>35</v>
      </c>
      <c r="E32" s="198" t="str">
        <f>'D - výsledky'!B39</f>
        <v>TJ Slavoj Český Brod B</v>
      </c>
      <c r="F32" s="199" t="s">
        <v>5</v>
      </c>
      <c r="G32" s="200" t="str">
        <f>'D - výsledky'!E39</f>
        <v>Volný los</v>
      </c>
      <c r="H32" s="201"/>
    </row>
    <row r="33" spans="2:8" ht="15.6" customHeight="1">
      <c r="B33" s="196">
        <v>30</v>
      </c>
      <c r="C33" s="196" t="s">
        <v>124</v>
      </c>
      <c r="D33" s="197" t="s">
        <v>35</v>
      </c>
      <c r="E33" s="198" t="str">
        <f>'E - výsledky'!B39</f>
        <v>TJ Peklo B</v>
      </c>
      <c r="F33" s="199" t="s">
        <v>5</v>
      </c>
      <c r="G33" s="200" t="str">
        <f>'E - výsledky'!E39</f>
        <v>Volný los</v>
      </c>
      <c r="H33" s="201"/>
    </row>
    <row r="34" spans="2:8" ht="15.6" customHeight="1">
      <c r="B34" s="32">
        <v>31</v>
      </c>
      <c r="C34" s="32" t="s">
        <v>8</v>
      </c>
      <c r="D34" s="33" t="s">
        <v>75</v>
      </c>
      <c r="E34" s="40" t="str">
        <f>'A - výsledky'!B41</f>
        <v>TJ Dynamo ČEZ České Budějovice A</v>
      </c>
      <c r="F34" s="41" t="s">
        <v>5</v>
      </c>
      <c r="G34" s="36" t="str">
        <f>'A - výsledky'!E41</f>
        <v>SK Liapor WITTE Karlovy Vary B</v>
      </c>
      <c r="H34" s="34" t="s">
        <v>202</v>
      </c>
    </row>
    <row r="35" spans="2:8" ht="15.6" customHeight="1">
      <c r="B35" s="32">
        <v>32</v>
      </c>
      <c r="C35" s="32" t="s">
        <v>6</v>
      </c>
      <c r="D35" s="33" t="s">
        <v>75</v>
      </c>
      <c r="E35" s="40" t="str">
        <f>'B - výsledky'!B41</f>
        <v>T.J. Sokol Holice A</v>
      </c>
      <c r="F35" s="41" t="s">
        <v>5</v>
      </c>
      <c r="G35" s="36" t="str">
        <f>'B - výsledky'!E41</f>
        <v>TJ Dynamo ČEZ České Budějovice B</v>
      </c>
      <c r="H35" s="34" t="s">
        <v>203</v>
      </c>
    </row>
    <row r="36" spans="2:8" ht="14.45" customHeight="1">
      <c r="B36" s="32">
        <v>33</v>
      </c>
      <c r="C36" s="32" t="s">
        <v>9</v>
      </c>
      <c r="D36" s="33" t="s">
        <v>75</v>
      </c>
      <c r="E36" s="40" t="str">
        <f>'C - výsledky'!B41</f>
        <v>MNK SILNICE GROUP Modřice B</v>
      </c>
      <c r="F36" s="41" t="s">
        <v>5</v>
      </c>
      <c r="G36" s="36" t="str">
        <f>'C - výsledky'!E41</f>
        <v>TJ Pankrác B</v>
      </c>
      <c r="H36" s="34" t="s">
        <v>202</v>
      </c>
    </row>
    <row r="37" spans="2:8" ht="14.45" customHeight="1">
      <c r="B37" s="32">
        <v>34</v>
      </c>
      <c r="C37" s="32" t="s">
        <v>0</v>
      </c>
      <c r="D37" s="33" t="s">
        <v>75</v>
      </c>
      <c r="E37" s="40" t="str">
        <f>'D - výsledky'!B41</f>
        <v>TJ Pankrác A</v>
      </c>
      <c r="F37" s="41" t="s">
        <v>5</v>
      </c>
      <c r="G37" s="36" t="str">
        <f>'D - výsledky'!E41</f>
        <v>MNK SILNICE GROUP Modřice C</v>
      </c>
      <c r="H37" s="34" t="s">
        <v>201</v>
      </c>
    </row>
    <row r="38" spans="2:8" ht="14.45" customHeight="1">
      <c r="B38" s="32">
        <v>35</v>
      </c>
      <c r="C38" s="32" t="s">
        <v>124</v>
      </c>
      <c r="D38" s="33" t="s">
        <v>75</v>
      </c>
      <c r="E38" s="40" t="str">
        <f>'E - výsledky'!B41</f>
        <v>TJ Slavoj Český Brod A</v>
      </c>
      <c r="F38" s="41" t="s">
        <v>5</v>
      </c>
      <c r="G38" s="36" t="str">
        <f>'E - výsledky'!E41</f>
        <v>MNK SILNICE GROUP Modřice D</v>
      </c>
      <c r="H38" s="34" t="s">
        <v>202</v>
      </c>
    </row>
    <row r="39" spans="2:8" ht="14.45" customHeight="1">
      <c r="B39" s="32">
        <v>36</v>
      </c>
      <c r="C39" s="32" t="s">
        <v>8</v>
      </c>
      <c r="D39" s="33" t="s">
        <v>76</v>
      </c>
      <c r="E39" s="40" t="str">
        <f>'A - výsledky'!B43</f>
        <v>NK CLIMAX Vsetín</v>
      </c>
      <c r="F39" s="41" t="s">
        <v>5</v>
      </c>
      <c r="G39" s="36" t="str">
        <f>'A - výsledky'!E43</f>
        <v>T.J. Sokol Holice B</v>
      </c>
      <c r="H39" s="34" t="s">
        <v>202</v>
      </c>
    </row>
    <row r="40" spans="2:8" ht="14.45" customHeight="1">
      <c r="B40" s="196">
        <v>37</v>
      </c>
      <c r="C40" s="196" t="s">
        <v>6</v>
      </c>
      <c r="D40" s="197" t="s">
        <v>76</v>
      </c>
      <c r="E40" s="198" t="str">
        <f>'B - výsledky'!B43</f>
        <v>MNK SILNICE GROUP Modřice A</v>
      </c>
      <c r="F40" s="199" t="s">
        <v>5</v>
      </c>
      <c r="G40" s="200" t="str">
        <f>'B - výsledky'!E43</f>
        <v>Volný los</v>
      </c>
      <c r="H40" s="201"/>
    </row>
    <row r="41" spans="2:8" ht="14.45" customHeight="1">
      <c r="B41" s="196">
        <v>38</v>
      </c>
      <c r="C41" s="196" t="s">
        <v>9</v>
      </c>
      <c r="D41" s="197" t="s">
        <v>76</v>
      </c>
      <c r="E41" s="198" t="str">
        <f>'C - výsledky'!B43</f>
        <v>TJ Peklo A</v>
      </c>
      <c r="F41" s="199" t="s">
        <v>5</v>
      </c>
      <c r="G41" s="200" t="str">
        <f>'C - výsledky'!E43</f>
        <v>Volný los</v>
      </c>
      <c r="H41" s="201"/>
    </row>
    <row r="42" spans="2:8" ht="14.45" customHeight="1">
      <c r="B42" s="196">
        <v>39</v>
      </c>
      <c r="C42" s="196" t="s">
        <v>0</v>
      </c>
      <c r="D42" s="197" t="s">
        <v>76</v>
      </c>
      <c r="E42" s="198" t="str">
        <f>'D - výsledky'!B43</f>
        <v>TJ Baník Stříbro A</v>
      </c>
      <c r="F42" s="199" t="s">
        <v>5</v>
      </c>
      <c r="G42" s="200" t="str">
        <f>'D - výsledky'!E43</f>
        <v>Volný los</v>
      </c>
      <c r="H42" s="201"/>
    </row>
    <row r="43" spans="2:8" ht="14.45" customHeight="1">
      <c r="B43" s="196">
        <v>40</v>
      </c>
      <c r="C43" s="196" t="s">
        <v>124</v>
      </c>
      <c r="D43" s="197" t="s">
        <v>76</v>
      </c>
      <c r="E43" s="198" t="str">
        <f>'E - výsledky'!B43</f>
        <v>UNITOP SKP Žďár nad Sázavou</v>
      </c>
      <c r="F43" s="199" t="s">
        <v>5</v>
      </c>
      <c r="G43" s="200" t="str">
        <f>'E - výsledky'!E43</f>
        <v>Volný los</v>
      </c>
      <c r="H43" s="201"/>
    </row>
    <row r="44" spans="2:8" ht="14.45" customHeight="1">
      <c r="B44" s="32">
        <v>41</v>
      </c>
      <c r="C44" s="32" t="s">
        <v>8</v>
      </c>
      <c r="D44" s="33" t="s">
        <v>77</v>
      </c>
      <c r="E44" s="40" t="str">
        <f>'A - výsledky'!B45</f>
        <v>SK Liapor WITTE Karlovy Vary B</v>
      </c>
      <c r="F44" s="41" t="s">
        <v>5</v>
      </c>
      <c r="G44" s="36" t="str">
        <f>'A - výsledky'!E45</f>
        <v>TJ Avia Čakovice</v>
      </c>
      <c r="H44" s="34" t="s">
        <v>201</v>
      </c>
    </row>
    <row r="45" spans="2:8" ht="14.45" customHeight="1">
      <c r="B45" s="32">
        <v>42</v>
      </c>
      <c r="C45" s="32" t="s">
        <v>6</v>
      </c>
      <c r="D45" s="33" t="s">
        <v>77</v>
      </c>
      <c r="E45" s="40" t="str">
        <f>'B - výsledky'!B45</f>
        <v>TJ Dynamo ČEZ České Budějovice B</v>
      </c>
      <c r="F45" s="41" t="s">
        <v>5</v>
      </c>
      <c r="G45" s="36" t="str">
        <f>'B - výsledky'!E45</f>
        <v>SK Liapor WITTE Karlovy Vary A</v>
      </c>
      <c r="H45" s="34" t="s">
        <v>201</v>
      </c>
    </row>
    <row r="46" spans="2:8" ht="14.45" customHeight="1">
      <c r="B46" s="32">
        <v>43</v>
      </c>
      <c r="C46" s="32" t="s">
        <v>9</v>
      </c>
      <c r="D46" s="33" t="s">
        <v>77</v>
      </c>
      <c r="E46" s="40" t="str">
        <f>'C - výsledky'!B45</f>
        <v>TJ Pankrác B</v>
      </c>
      <c r="F46" s="41" t="s">
        <v>5</v>
      </c>
      <c r="G46" s="36" t="str">
        <f>'C - výsledky'!E45</f>
        <v>TJ Baník Stříbro B</v>
      </c>
      <c r="H46" s="34" t="s">
        <v>201</v>
      </c>
    </row>
    <row r="47" spans="2:8" ht="14.45" customHeight="1">
      <c r="B47" s="32">
        <v>44</v>
      </c>
      <c r="C47" s="32" t="s">
        <v>0</v>
      </c>
      <c r="D47" s="33" t="s">
        <v>77</v>
      </c>
      <c r="E47" s="40" t="str">
        <f>'D - výsledky'!B45</f>
        <v>MNK SILNICE GROUP Modřice C</v>
      </c>
      <c r="F47" s="41" t="s">
        <v>5</v>
      </c>
      <c r="G47" s="36" t="str">
        <f>'D - výsledky'!E45</f>
        <v>TJ Slavoj Český Brod B</v>
      </c>
      <c r="H47" s="34" t="s">
        <v>202</v>
      </c>
    </row>
    <row r="48" spans="2:8" ht="14.45" customHeight="1">
      <c r="B48" s="32">
        <v>45</v>
      </c>
      <c r="C48" s="32" t="s">
        <v>124</v>
      </c>
      <c r="D48" s="33" t="s">
        <v>77</v>
      </c>
      <c r="E48" s="40" t="str">
        <f>'E - výsledky'!B45</f>
        <v>MNK SILNICE GROUP Modřice D</v>
      </c>
      <c r="F48" s="41" t="s">
        <v>5</v>
      </c>
      <c r="G48" s="36" t="str">
        <f>'E - výsledky'!E45</f>
        <v>TJ Peklo B</v>
      </c>
      <c r="H48" s="34" t="s">
        <v>203</v>
      </c>
    </row>
    <row r="49" spans="2:8" ht="14.45" customHeight="1">
      <c r="B49" s="32">
        <v>46</v>
      </c>
      <c r="C49" s="32" t="s">
        <v>8</v>
      </c>
      <c r="D49" s="33" t="s">
        <v>78</v>
      </c>
      <c r="E49" s="40" t="str">
        <f>'A - výsledky'!B47</f>
        <v>TJ Dynamo ČEZ České Budějovice A</v>
      </c>
      <c r="F49" s="41" t="s">
        <v>5</v>
      </c>
      <c r="G49" s="36" t="str">
        <f>'A - výsledky'!E47</f>
        <v>NK CLIMAX Vsetín</v>
      </c>
      <c r="H49" s="34" t="s">
        <v>201</v>
      </c>
    </row>
    <row r="50" spans="2:8" ht="14.45" customHeight="1">
      <c r="B50" s="32">
        <v>47</v>
      </c>
      <c r="C50" s="32" t="s">
        <v>6</v>
      </c>
      <c r="D50" s="33" t="s">
        <v>78</v>
      </c>
      <c r="E50" s="40" t="str">
        <f>'B - výsledky'!B47</f>
        <v>T.J. Sokol Holice A</v>
      </c>
      <c r="F50" s="41" t="s">
        <v>5</v>
      </c>
      <c r="G50" s="36" t="str">
        <f>'B - výsledky'!E47</f>
        <v>MNK SILNICE GROUP Modřice A</v>
      </c>
      <c r="H50" s="34" t="s">
        <v>201</v>
      </c>
    </row>
    <row r="51" spans="2:8" ht="14.45" customHeight="1">
      <c r="B51" s="32">
        <v>48</v>
      </c>
      <c r="C51" s="32" t="s">
        <v>9</v>
      </c>
      <c r="D51" s="33" t="s">
        <v>78</v>
      </c>
      <c r="E51" s="40" t="str">
        <f>'C - výsledky'!B47</f>
        <v>MNK SILNICE GROUP Modřice B</v>
      </c>
      <c r="F51" s="41" t="s">
        <v>5</v>
      </c>
      <c r="G51" s="36" t="str">
        <f>'C - výsledky'!E47</f>
        <v>TJ Peklo A</v>
      </c>
      <c r="H51" s="34" t="s">
        <v>202</v>
      </c>
    </row>
    <row r="52" spans="2:8" ht="14.45" customHeight="1">
      <c r="B52" s="32">
        <v>49</v>
      </c>
      <c r="C52" s="32" t="str">
        <f>C$7</f>
        <v>D</v>
      </c>
      <c r="D52" s="33" t="s">
        <v>78</v>
      </c>
      <c r="E52" s="40" t="str">
        <f>'D - výsledky'!B47</f>
        <v>TJ Pankrác A</v>
      </c>
      <c r="F52" s="41" t="s">
        <v>5</v>
      </c>
      <c r="G52" s="36" t="str">
        <f>'D - výsledky'!E47</f>
        <v>TJ Baník Stříbro A</v>
      </c>
      <c r="H52" s="34" t="s">
        <v>201</v>
      </c>
    </row>
    <row r="53" spans="2:8" ht="14.45" customHeight="1">
      <c r="B53" s="32">
        <v>50</v>
      </c>
      <c r="C53" s="32" t="s">
        <v>124</v>
      </c>
      <c r="D53" s="33" t="s">
        <v>78</v>
      </c>
      <c r="E53" s="40" t="str">
        <f>'E - výsledky'!B47</f>
        <v>TJ Slavoj Český Brod A</v>
      </c>
      <c r="F53" s="41" t="s">
        <v>5</v>
      </c>
      <c r="G53" s="36" t="str">
        <f>'E - výsledky'!E47</f>
        <v>UNITOP SKP Žďár nad Sázavou</v>
      </c>
      <c r="H53" s="34" t="s">
        <v>203</v>
      </c>
    </row>
    <row r="54" spans="2:8" ht="14.45" customHeight="1">
      <c r="H54" s="141"/>
    </row>
    <row r="55" spans="2:8" ht="22.9" customHeight="1">
      <c r="B55" s="412" t="s">
        <v>34</v>
      </c>
      <c r="C55" s="412"/>
      <c r="D55" s="412"/>
      <c r="E55" s="412"/>
      <c r="F55" s="412"/>
      <c r="G55" s="412"/>
      <c r="H55" s="142"/>
    </row>
    <row r="56" spans="2:8" ht="14.45" customHeight="1">
      <c r="B56" s="32">
        <v>51</v>
      </c>
      <c r="C56" s="410" t="s">
        <v>129</v>
      </c>
      <c r="D56" s="411"/>
      <c r="E56" s="50" t="str">
        <f>'E - výsledky'!E47</f>
        <v>UNITOP SKP Žďár nad Sázavou</v>
      </c>
      <c r="F56" s="41" t="s">
        <v>5</v>
      </c>
      <c r="G56" s="51" t="str">
        <f>'D - výsledky'!B45</f>
        <v>MNK SILNICE GROUP Modřice C</v>
      </c>
      <c r="H56" s="34" t="s">
        <v>202</v>
      </c>
    </row>
    <row r="57" spans="2:8" ht="14.45" customHeight="1">
      <c r="B57" s="32">
        <v>52</v>
      </c>
      <c r="C57" s="410" t="s">
        <v>130</v>
      </c>
      <c r="D57" s="411"/>
      <c r="E57" s="50" t="str">
        <f>'B - výsledky'!E45</f>
        <v>SK Liapor WITTE Karlovy Vary A</v>
      </c>
      <c r="F57" s="41" t="s">
        <v>5</v>
      </c>
      <c r="G57" s="51" t="str">
        <f>'C - výsledky'!E47</f>
        <v>TJ Peklo A</v>
      </c>
      <c r="H57" s="34" t="s">
        <v>201</v>
      </c>
    </row>
    <row r="58" spans="2:8" ht="14.45" customHeight="1">
      <c r="B58" s="32">
        <v>53</v>
      </c>
      <c r="C58" s="410" t="s">
        <v>15</v>
      </c>
      <c r="D58" s="411"/>
      <c r="E58" s="50" t="str">
        <f>'C - výsledky'!B47</f>
        <v>MNK SILNICE GROUP Modřice B</v>
      </c>
      <c r="F58" s="41" t="s">
        <v>5</v>
      </c>
      <c r="G58" s="51" t="str">
        <f>'E - výsledky'!E47</f>
        <v>UNITOP SKP Žďár nad Sázavou</v>
      </c>
      <c r="H58" s="34" t="s">
        <v>202</v>
      </c>
    </row>
    <row r="59" spans="2:8" ht="14.45" customHeight="1">
      <c r="B59" s="32">
        <v>54</v>
      </c>
      <c r="C59" s="410" t="s">
        <v>16</v>
      </c>
      <c r="D59" s="411"/>
      <c r="E59" s="50" t="str">
        <f>'E - výsledky'!B47</f>
        <v>TJ Slavoj Český Brod A</v>
      </c>
      <c r="F59" s="41" t="s">
        <v>5</v>
      </c>
      <c r="G59" s="51" t="str">
        <f>'A - výsledky'!E47</f>
        <v>NK CLIMAX Vsetín</v>
      </c>
      <c r="H59" s="34" t="s">
        <v>202</v>
      </c>
    </row>
    <row r="60" spans="2:8" ht="14.45" customHeight="1">
      <c r="B60" s="32">
        <v>55</v>
      </c>
      <c r="C60" s="410" t="s">
        <v>17</v>
      </c>
      <c r="D60" s="411"/>
      <c r="E60" s="50" t="str">
        <f>'D - výsledky'!E47</f>
        <v>TJ Baník Stříbro A</v>
      </c>
      <c r="F60" s="41" t="s">
        <v>5</v>
      </c>
      <c r="G60" s="51" t="str">
        <f>'A - výsledky'!E45</f>
        <v>TJ Avia Čakovice</v>
      </c>
      <c r="H60" s="34" t="s">
        <v>202</v>
      </c>
    </row>
    <row r="61" spans="2:8" ht="14.45" customHeight="1">
      <c r="B61" s="32">
        <v>56</v>
      </c>
      <c r="C61" s="410" t="s">
        <v>18</v>
      </c>
      <c r="D61" s="411"/>
      <c r="E61" s="50" t="str">
        <f>'B - výsledky'!E47</f>
        <v>MNK SILNICE GROUP Modřice A</v>
      </c>
      <c r="F61" s="41" t="s">
        <v>5</v>
      </c>
      <c r="G61" s="51" t="str">
        <f>'C - výsledky'!E47</f>
        <v>TJ Peklo A</v>
      </c>
      <c r="H61" s="34" t="s">
        <v>201</v>
      </c>
    </row>
    <row r="62" spans="2:8" ht="14.45" customHeight="1">
      <c r="B62" s="32">
        <v>57</v>
      </c>
      <c r="C62" s="410" t="s">
        <v>19</v>
      </c>
      <c r="D62" s="411"/>
      <c r="E62" s="50" t="str">
        <f>'C - výsledky'!B47</f>
        <v>MNK SILNICE GROUP Modřice B</v>
      </c>
      <c r="F62" s="41" t="s">
        <v>5</v>
      </c>
      <c r="G62" s="51" t="str">
        <f>'E - výsledky'!B47</f>
        <v>TJ Slavoj Český Brod A</v>
      </c>
      <c r="H62" s="34" t="s">
        <v>203</v>
      </c>
    </row>
    <row r="63" spans="2:8" ht="14.45" customHeight="1">
      <c r="B63" s="32">
        <v>58</v>
      </c>
      <c r="C63" s="410" t="s">
        <v>20</v>
      </c>
      <c r="D63" s="411"/>
      <c r="E63" s="50" t="str">
        <f>'D - výsledky'!E47</f>
        <v>TJ Baník Stříbro A</v>
      </c>
      <c r="F63" s="41" t="s">
        <v>5</v>
      </c>
      <c r="G63" s="51" t="str">
        <f>'C - výsledky'!E47</f>
        <v>TJ Peklo A</v>
      </c>
      <c r="H63" s="34" t="s">
        <v>202</v>
      </c>
    </row>
    <row r="64" spans="2:8" ht="14.45" customHeight="1">
      <c r="B64" s="32">
        <v>59</v>
      </c>
      <c r="C64" s="410" t="s">
        <v>79</v>
      </c>
      <c r="D64" s="411"/>
      <c r="E64" s="50" t="str">
        <f>'E - výsledky'!B47</f>
        <v>TJ Slavoj Český Brod A</v>
      </c>
      <c r="F64" s="41" t="s">
        <v>5</v>
      </c>
      <c r="G64" s="51" t="str">
        <f>'C - výsledky'!E47</f>
        <v>TJ Peklo A</v>
      </c>
      <c r="H64" s="34" t="s">
        <v>201</v>
      </c>
    </row>
    <row r="65" spans="2:8" ht="14.45" customHeight="1">
      <c r="B65" s="32">
        <v>60</v>
      </c>
      <c r="C65" s="410" t="s">
        <v>32</v>
      </c>
      <c r="D65" s="411"/>
      <c r="E65" s="50" t="str">
        <f>'C - výsledky'!B47</f>
        <v>MNK SILNICE GROUP Modřice B</v>
      </c>
      <c r="F65" s="41" t="s">
        <v>5</v>
      </c>
      <c r="G65" s="51" t="str">
        <f>'D - výsledky'!E47</f>
        <v>TJ Baník Stříbro A</v>
      </c>
      <c r="H65" s="34" t="s">
        <v>201</v>
      </c>
    </row>
    <row r="66" spans="2:8" ht="16.149999999999999" customHeight="1">
      <c r="B66" s="20"/>
      <c r="C66" s="20"/>
      <c r="D66" s="20"/>
      <c r="E66" s="20"/>
      <c r="F66" s="20"/>
      <c r="G66" s="20"/>
      <c r="H66" s="20"/>
    </row>
    <row r="67" spans="2:8" ht="16.149999999999999" customHeight="1">
      <c r="B67" s="20"/>
      <c r="C67" s="20"/>
      <c r="D67" s="20"/>
      <c r="E67" s="20"/>
      <c r="F67" s="20"/>
      <c r="G67" s="20"/>
      <c r="H67" s="20"/>
    </row>
    <row r="68" spans="2:8" ht="16.149999999999999" customHeight="1">
      <c r="B68" s="20"/>
      <c r="C68" s="20"/>
      <c r="D68" s="20"/>
      <c r="E68" s="20"/>
      <c r="F68" s="20"/>
      <c r="G68" s="20"/>
      <c r="H68" s="20"/>
    </row>
    <row r="69" spans="2:8" ht="16.149999999999999" customHeight="1">
      <c r="B69" s="20"/>
      <c r="C69" s="20"/>
      <c r="D69" s="20"/>
      <c r="E69" s="20"/>
      <c r="F69" s="20"/>
      <c r="G69" s="20"/>
      <c r="H69" s="20"/>
    </row>
    <row r="70" spans="2:8" ht="16.149999999999999" customHeight="1">
      <c r="B70" s="20"/>
      <c r="C70" s="20"/>
      <c r="D70" s="20"/>
      <c r="E70" s="20"/>
      <c r="F70" s="20"/>
      <c r="G70" s="20"/>
      <c r="H70" s="20"/>
    </row>
    <row r="71" spans="2:8" ht="16.149999999999999" customHeight="1">
      <c r="B71" s="20"/>
      <c r="C71" s="20"/>
      <c r="D71" s="20"/>
      <c r="E71" s="20"/>
      <c r="F71" s="20"/>
      <c r="G71" s="20"/>
      <c r="H71" s="20"/>
    </row>
    <row r="72" spans="2:8" ht="16.149999999999999" customHeight="1">
      <c r="B72" s="20"/>
      <c r="C72" s="20"/>
      <c r="D72" s="20"/>
      <c r="E72" s="20"/>
      <c r="F72" s="20"/>
      <c r="G72" s="20"/>
      <c r="H72" s="20"/>
    </row>
    <row r="73" spans="2:8" ht="16.149999999999999" customHeight="1">
      <c r="B73" s="20"/>
      <c r="C73" s="20"/>
      <c r="D73" s="20"/>
      <c r="E73" s="20"/>
      <c r="F73" s="20"/>
      <c r="G73" s="20"/>
      <c r="H73" s="20"/>
    </row>
  </sheetData>
  <mergeCells count="11">
    <mergeCell ref="C65:D65"/>
    <mergeCell ref="C63:D63"/>
    <mergeCell ref="C59:D59"/>
    <mergeCell ref="C56:D56"/>
    <mergeCell ref="B55:G55"/>
    <mergeCell ref="C60:D60"/>
    <mergeCell ref="C61:D61"/>
    <mergeCell ref="C62:D62"/>
    <mergeCell ref="C64:D64"/>
    <mergeCell ref="C58:D58"/>
    <mergeCell ref="C57:D57"/>
  </mergeCells>
  <pageMargins left="0.11811023622047245" right="0.31496062992125984" top="0.59055118110236227" bottom="0.39370078740157483" header="0.31496062992125984" footer="0.31496062992125984"/>
  <pageSetup paperSize="9" scale="8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S134"/>
  <sheetViews>
    <sheetView showGridLines="0" zoomScale="115" zoomScaleNormal="115" workbookViewId="0">
      <selection activeCell="D13" sqref="D13"/>
    </sheetView>
  </sheetViews>
  <sheetFormatPr defaultRowHeight="12.75"/>
  <cols>
    <col min="1" max="1" width="9.140625" style="7"/>
    <col min="2" max="4" width="30.7109375" style="7" customWidth="1"/>
    <col min="5" max="5" width="5.7109375" style="7" customWidth="1"/>
    <col min="6" max="6" width="33.140625" style="7" customWidth="1"/>
    <col min="7" max="7" width="32.42578125" style="7" customWidth="1"/>
    <col min="8" max="8" width="28" style="7" customWidth="1"/>
    <col min="9" max="9" width="24" style="7" customWidth="1"/>
    <col min="10" max="260" width="9.140625" style="7"/>
    <col min="261" max="261" width="28.42578125" style="7" customWidth="1"/>
    <col min="262" max="262" width="33.140625" style="7" customWidth="1"/>
    <col min="263" max="263" width="32.42578125" style="7" customWidth="1"/>
    <col min="264" max="264" width="28" style="7" customWidth="1"/>
    <col min="265" max="516" width="9.140625" style="7"/>
    <col min="517" max="517" width="28.42578125" style="7" customWidth="1"/>
    <col min="518" max="518" width="33.140625" style="7" customWidth="1"/>
    <col min="519" max="519" width="32.42578125" style="7" customWidth="1"/>
    <col min="520" max="520" width="28" style="7" customWidth="1"/>
    <col min="521" max="772" width="9.140625" style="7"/>
    <col min="773" max="773" width="28.42578125" style="7" customWidth="1"/>
    <col min="774" max="774" width="33.140625" style="7" customWidth="1"/>
    <col min="775" max="775" width="32.42578125" style="7" customWidth="1"/>
    <col min="776" max="776" width="28" style="7" customWidth="1"/>
    <col min="777" max="1028" width="9.140625" style="7"/>
    <col min="1029" max="1029" width="28.42578125" style="7" customWidth="1"/>
    <col min="1030" max="1030" width="33.140625" style="7" customWidth="1"/>
    <col min="1031" max="1031" width="32.42578125" style="7" customWidth="1"/>
    <col min="1032" max="1032" width="28" style="7" customWidth="1"/>
    <col min="1033" max="1284" width="9.140625" style="7"/>
    <col min="1285" max="1285" width="28.42578125" style="7" customWidth="1"/>
    <col min="1286" max="1286" width="33.140625" style="7" customWidth="1"/>
    <col min="1287" max="1287" width="32.42578125" style="7" customWidth="1"/>
    <col min="1288" max="1288" width="28" style="7" customWidth="1"/>
    <col min="1289" max="1540" width="9.140625" style="7"/>
    <col min="1541" max="1541" width="28.42578125" style="7" customWidth="1"/>
    <col min="1542" max="1542" width="33.140625" style="7" customWidth="1"/>
    <col min="1543" max="1543" width="32.42578125" style="7" customWidth="1"/>
    <col min="1544" max="1544" width="28" style="7" customWidth="1"/>
    <col min="1545" max="1796" width="9.140625" style="7"/>
    <col min="1797" max="1797" width="28.42578125" style="7" customWidth="1"/>
    <col min="1798" max="1798" width="33.140625" style="7" customWidth="1"/>
    <col min="1799" max="1799" width="32.42578125" style="7" customWidth="1"/>
    <col min="1800" max="1800" width="28" style="7" customWidth="1"/>
    <col min="1801" max="2052" width="9.140625" style="7"/>
    <col min="2053" max="2053" width="28.42578125" style="7" customWidth="1"/>
    <col min="2054" max="2054" width="33.140625" style="7" customWidth="1"/>
    <col min="2055" max="2055" width="32.42578125" style="7" customWidth="1"/>
    <col min="2056" max="2056" width="28" style="7" customWidth="1"/>
    <col min="2057" max="2308" width="9.140625" style="7"/>
    <col min="2309" max="2309" width="28.42578125" style="7" customWidth="1"/>
    <col min="2310" max="2310" width="33.140625" style="7" customWidth="1"/>
    <col min="2311" max="2311" width="32.42578125" style="7" customWidth="1"/>
    <col min="2312" max="2312" width="28" style="7" customWidth="1"/>
    <col min="2313" max="2564" width="9.140625" style="7"/>
    <col min="2565" max="2565" width="28.42578125" style="7" customWidth="1"/>
    <col min="2566" max="2566" width="33.140625" style="7" customWidth="1"/>
    <col min="2567" max="2567" width="32.42578125" style="7" customWidth="1"/>
    <col min="2568" max="2568" width="28" style="7" customWidth="1"/>
    <col min="2569" max="2820" width="9.140625" style="7"/>
    <col min="2821" max="2821" width="28.42578125" style="7" customWidth="1"/>
    <col min="2822" max="2822" width="33.140625" style="7" customWidth="1"/>
    <col min="2823" max="2823" width="32.42578125" style="7" customWidth="1"/>
    <col min="2824" max="2824" width="28" style="7" customWidth="1"/>
    <col min="2825" max="3076" width="9.140625" style="7"/>
    <col min="3077" max="3077" width="28.42578125" style="7" customWidth="1"/>
    <col min="3078" max="3078" width="33.140625" style="7" customWidth="1"/>
    <col min="3079" max="3079" width="32.42578125" style="7" customWidth="1"/>
    <col min="3080" max="3080" width="28" style="7" customWidth="1"/>
    <col min="3081" max="3332" width="9.140625" style="7"/>
    <col min="3333" max="3333" width="28.42578125" style="7" customWidth="1"/>
    <col min="3334" max="3334" width="33.140625" style="7" customWidth="1"/>
    <col min="3335" max="3335" width="32.42578125" style="7" customWidth="1"/>
    <col min="3336" max="3336" width="28" style="7" customWidth="1"/>
    <col min="3337" max="3588" width="9.140625" style="7"/>
    <col min="3589" max="3589" width="28.42578125" style="7" customWidth="1"/>
    <col min="3590" max="3590" width="33.140625" style="7" customWidth="1"/>
    <col min="3591" max="3591" width="32.42578125" style="7" customWidth="1"/>
    <col min="3592" max="3592" width="28" style="7" customWidth="1"/>
    <col min="3593" max="3844" width="9.140625" style="7"/>
    <col min="3845" max="3845" width="28.42578125" style="7" customWidth="1"/>
    <col min="3846" max="3846" width="33.140625" style="7" customWidth="1"/>
    <col min="3847" max="3847" width="32.42578125" style="7" customWidth="1"/>
    <col min="3848" max="3848" width="28" style="7" customWidth="1"/>
    <col min="3849" max="4100" width="9.140625" style="7"/>
    <col min="4101" max="4101" width="28.42578125" style="7" customWidth="1"/>
    <col min="4102" max="4102" width="33.140625" style="7" customWidth="1"/>
    <col min="4103" max="4103" width="32.42578125" style="7" customWidth="1"/>
    <col min="4104" max="4104" width="28" style="7" customWidth="1"/>
    <col min="4105" max="4356" width="9.140625" style="7"/>
    <col min="4357" max="4357" width="28.42578125" style="7" customWidth="1"/>
    <col min="4358" max="4358" width="33.140625" style="7" customWidth="1"/>
    <col min="4359" max="4359" width="32.42578125" style="7" customWidth="1"/>
    <col min="4360" max="4360" width="28" style="7" customWidth="1"/>
    <col min="4361" max="4612" width="9.140625" style="7"/>
    <col min="4613" max="4613" width="28.42578125" style="7" customWidth="1"/>
    <col min="4614" max="4614" width="33.140625" style="7" customWidth="1"/>
    <col min="4615" max="4615" width="32.42578125" style="7" customWidth="1"/>
    <col min="4616" max="4616" width="28" style="7" customWidth="1"/>
    <col min="4617" max="4868" width="9.140625" style="7"/>
    <col min="4869" max="4869" width="28.42578125" style="7" customWidth="1"/>
    <col min="4870" max="4870" width="33.140625" style="7" customWidth="1"/>
    <col min="4871" max="4871" width="32.42578125" style="7" customWidth="1"/>
    <col min="4872" max="4872" width="28" style="7" customWidth="1"/>
    <col min="4873" max="5124" width="9.140625" style="7"/>
    <col min="5125" max="5125" width="28.42578125" style="7" customWidth="1"/>
    <col min="5126" max="5126" width="33.140625" style="7" customWidth="1"/>
    <col min="5127" max="5127" width="32.42578125" style="7" customWidth="1"/>
    <col min="5128" max="5128" width="28" style="7" customWidth="1"/>
    <col min="5129" max="5380" width="9.140625" style="7"/>
    <col min="5381" max="5381" width="28.42578125" style="7" customWidth="1"/>
    <col min="5382" max="5382" width="33.140625" style="7" customWidth="1"/>
    <col min="5383" max="5383" width="32.42578125" style="7" customWidth="1"/>
    <col min="5384" max="5384" width="28" style="7" customWidth="1"/>
    <col min="5385" max="5636" width="9.140625" style="7"/>
    <col min="5637" max="5637" width="28.42578125" style="7" customWidth="1"/>
    <col min="5638" max="5638" width="33.140625" style="7" customWidth="1"/>
    <col min="5639" max="5639" width="32.42578125" style="7" customWidth="1"/>
    <col min="5640" max="5640" width="28" style="7" customWidth="1"/>
    <col min="5641" max="5892" width="9.140625" style="7"/>
    <col min="5893" max="5893" width="28.42578125" style="7" customWidth="1"/>
    <col min="5894" max="5894" width="33.140625" style="7" customWidth="1"/>
    <col min="5895" max="5895" width="32.42578125" style="7" customWidth="1"/>
    <col min="5896" max="5896" width="28" style="7" customWidth="1"/>
    <col min="5897" max="6148" width="9.140625" style="7"/>
    <col min="6149" max="6149" width="28.42578125" style="7" customWidth="1"/>
    <col min="6150" max="6150" width="33.140625" style="7" customWidth="1"/>
    <col min="6151" max="6151" width="32.42578125" style="7" customWidth="1"/>
    <col min="6152" max="6152" width="28" style="7" customWidth="1"/>
    <col min="6153" max="6404" width="9.140625" style="7"/>
    <col min="6405" max="6405" width="28.42578125" style="7" customWidth="1"/>
    <col min="6406" max="6406" width="33.140625" style="7" customWidth="1"/>
    <col min="6407" max="6407" width="32.42578125" style="7" customWidth="1"/>
    <col min="6408" max="6408" width="28" style="7" customWidth="1"/>
    <col min="6409" max="6660" width="9.140625" style="7"/>
    <col min="6661" max="6661" width="28.42578125" style="7" customWidth="1"/>
    <col min="6662" max="6662" width="33.140625" style="7" customWidth="1"/>
    <col min="6663" max="6663" width="32.42578125" style="7" customWidth="1"/>
    <col min="6664" max="6664" width="28" style="7" customWidth="1"/>
    <col min="6665" max="6916" width="9.140625" style="7"/>
    <col min="6917" max="6917" width="28.42578125" style="7" customWidth="1"/>
    <col min="6918" max="6918" width="33.140625" style="7" customWidth="1"/>
    <col min="6919" max="6919" width="32.42578125" style="7" customWidth="1"/>
    <col min="6920" max="6920" width="28" style="7" customWidth="1"/>
    <col min="6921" max="7172" width="9.140625" style="7"/>
    <col min="7173" max="7173" width="28.42578125" style="7" customWidth="1"/>
    <col min="7174" max="7174" width="33.140625" style="7" customWidth="1"/>
    <col min="7175" max="7175" width="32.42578125" style="7" customWidth="1"/>
    <col min="7176" max="7176" width="28" style="7" customWidth="1"/>
    <col min="7177" max="7428" width="9.140625" style="7"/>
    <col min="7429" max="7429" width="28.42578125" style="7" customWidth="1"/>
    <col min="7430" max="7430" width="33.140625" style="7" customWidth="1"/>
    <col min="7431" max="7431" width="32.42578125" style="7" customWidth="1"/>
    <col min="7432" max="7432" width="28" style="7" customWidth="1"/>
    <col min="7433" max="7684" width="9.140625" style="7"/>
    <col min="7685" max="7685" width="28.42578125" style="7" customWidth="1"/>
    <col min="7686" max="7686" width="33.140625" style="7" customWidth="1"/>
    <col min="7687" max="7687" width="32.42578125" style="7" customWidth="1"/>
    <col min="7688" max="7688" width="28" style="7" customWidth="1"/>
    <col min="7689" max="7940" width="9.140625" style="7"/>
    <col min="7941" max="7941" width="28.42578125" style="7" customWidth="1"/>
    <col min="7942" max="7942" width="33.140625" style="7" customWidth="1"/>
    <col min="7943" max="7943" width="32.42578125" style="7" customWidth="1"/>
    <col min="7944" max="7944" width="28" style="7" customWidth="1"/>
    <col min="7945" max="8196" width="9.140625" style="7"/>
    <col min="8197" max="8197" width="28.42578125" style="7" customWidth="1"/>
    <col min="8198" max="8198" width="33.140625" style="7" customWidth="1"/>
    <col min="8199" max="8199" width="32.42578125" style="7" customWidth="1"/>
    <col min="8200" max="8200" width="28" style="7" customWidth="1"/>
    <col min="8201" max="8452" width="9.140625" style="7"/>
    <col min="8453" max="8453" width="28.42578125" style="7" customWidth="1"/>
    <col min="8454" max="8454" width="33.140625" style="7" customWidth="1"/>
    <col min="8455" max="8455" width="32.42578125" style="7" customWidth="1"/>
    <col min="8456" max="8456" width="28" style="7" customWidth="1"/>
    <col min="8457" max="8708" width="9.140625" style="7"/>
    <col min="8709" max="8709" width="28.42578125" style="7" customWidth="1"/>
    <col min="8710" max="8710" width="33.140625" style="7" customWidth="1"/>
    <col min="8711" max="8711" width="32.42578125" style="7" customWidth="1"/>
    <col min="8712" max="8712" width="28" style="7" customWidth="1"/>
    <col min="8713" max="8964" width="9.140625" style="7"/>
    <col min="8965" max="8965" width="28.42578125" style="7" customWidth="1"/>
    <col min="8966" max="8966" width="33.140625" style="7" customWidth="1"/>
    <col min="8967" max="8967" width="32.42578125" style="7" customWidth="1"/>
    <col min="8968" max="8968" width="28" style="7" customWidth="1"/>
    <col min="8969" max="9220" width="9.140625" style="7"/>
    <col min="9221" max="9221" width="28.42578125" style="7" customWidth="1"/>
    <col min="9222" max="9222" width="33.140625" style="7" customWidth="1"/>
    <col min="9223" max="9223" width="32.42578125" style="7" customWidth="1"/>
    <col min="9224" max="9224" width="28" style="7" customWidth="1"/>
    <col min="9225" max="9476" width="9.140625" style="7"/>
    <col min="9477" max="9477" width="28.42578125" style="7" customWidth="1"/>
    <col min="9478" max="9478" width="33.140625" style="7" customWidth="1"/>
    <col min="9479" max="9479" width="32.42578125" style="7" customWidth="1"/>
    <col min="9480" max="9480" width="28" style="7" customWidth="1"/>
    <col min="9481" max="9732" width="9.140625" style="7"/>
    <col min="9733" max="9733" width="28.42578125" style="7" customWidth="1"/>
    <col min="9734" max="9734" width="33.140625" style="7" customWidth="1"/>
    <col min="9735" max="9735" width="32.42578125" style="7" customWidth="1"/>
    <col min="9736" max="9736" width="28" style="7" customWidth="1"/>
    <col min="9737" max="9988" width="9.140625" style="7"/>
    <col min="9989" max="9989" width="28.42578125" style="7" customWidth="1"/>
    <col min="9990" max="9990" width="33.140625" style="7" customWidth="1"/>
    <col min="9991" max="9991" width="32.42578125" style="7" customWidth="1"/>
    <col min="9992" max="9992" width="28" style="7" customWidth="1"/>
    <col min="9993" max="10244" width="9.140625" style="7"/>
    <col min="10245" max="10245" width="28.42578125" style="7" customWidth="1"/>
    <col min="10246" max="10246" width="33.140625" style="7" customWidth="1"/>
    <col min="10247" max="10247" width="32.42578125" style="7" customWidth="1"/>
    <col min="10248" max="10248" width="28" style="7" customWidth="1"/>
    <col min="10249" max="10500" width="9.140625" style="7"/>
    <col min="10501" max="10501" width="28.42578125" style="7" customWidth="1"/>
    <col min="10502" max="10502" width="33.140625" style="7" customWidth="1"/>
    <col min="10503" max="10503" width="32.42578125" style="7" customWidth="1"/>
    <col min="10504" max="10504" width="28" style="7" customWidth="1"/>
    <col min="10505" max="10756" width="9.140625" style="7"/>
    <col min="10757" max="10757" width="28.42578125" style="7" customWidth="1"/>
    <col min="10758" max="10758" width="33.140625" style="7" customWidth="1"/>
    <col min="10759" max="10759" width="32.42578125" style="7" customWidth="1"/>
    <col min="10760" max="10760" width="28" style="7" customWidth="1"/>
    <col min="10761" max="11012" width="9.140625" style="7"/>
    <col min="11013" max="11013" width="28.42578125" style="7" customWidth="1"/>
    <col min="11014" max="11014" width="33.140625" style="7" customWidth="1"/>
    <col min="11015" max="11015" width="32.42578125" style="7" customWidth="1"/>
    <col min="11016" max="11016" width="28" style="7" customWidth="1"/>
    <col min="11017" max="11268" width="9.140625" style="7"/>
    <col min="11269" max="11269" width="28.42578125" style="7" customWidth="1"/>
    <col min="11270" max="11270" width="33.140625" style="7" customWidth="1"/>
    <col min="11271" max="11271" width="32.42578125" style="7" customWidth="1"/>
    <col min="11272" max="11272" width="28" style="7" customWidth="1"/>
    <col min="11273" max="11524" width="9.140625" style="7"/>
    <col min="11525" max="11525" width="28.42578125" style="7" customWidth="1"/>
    <col min="11526" max="11526" width="33.140625" style="7" customWidth="1"/>
    <col min="11527" max="11527" width="32.42578125" style="7" customWidth="1"/>
    <col min="11528" max="11528" width="28" style="7" customWidth="1"/>
    <col min="11529" max="11780" width="9.140625" style="7"/>
    <col min="11781" max="11781" width="28.42578125" style="7" customWidth="1"/>
    <col min="11782" max="11782" width="33.140625" style="7" customWidth="1"/>
    <col min="11783" max="11783" width="32.42578125" style="7" customWidth="1"/>
    <col min="11784" max="11784" width="28" style="7" customWidth="1"/>
    <col min="11785" max="12036" width="9.140625" style="7"/>
    <col min="12037" max="12037" width="28.42578125" style="7" customWidth="1"/>
    <col min="12038" max="12038" width="33.140625" style="7" customWidth="1"/>
    <col min="12039" max="12039" width="32.42578125" style="7" customWidth="1"/>
    <col min="12040" max="12040" width="28" style="7" customWidth="1"/>
    <col min="12041" max="12292" width="9.140625" style="7"/>
    <col min="12293" max="12293" width="28.42578125" style="7" customWidth="1"/>
    <col min="12294" max="12294" width="33.140625" style="7" customWidth="1"/>
    <col min="12295" max="12295" width="32.42578125" style="7" customWidth="1"/>
    <col min="12296" max="12296" width="28" style="7" customWidth="1"/>
    <col min="12297" max="12548" width="9.140625" style="7"/>
    <col min="12549" max="12549" width="28.42578125" style="7" customWidth="1"/>
    <col min="12550" max="12550" width="33.140625" style="7" customWidth="1"/>
    <col min="12551" max="12551" width="32.42578125" style="7" customWidth="1"/>
    <col min="12552" max="12552" width="28" style="7" customWidth="1"/>
    <col min="12553" max="12804" width="9.140625" style="7"/>
    <col min="12805" max="12805" width="28.42578125" style="7" customWidth="1"/>
    <col min="12806" max="12806" width="33.140625" style="7" customWidth="1"/>
    <col min="12807" max="12807" width="32.42578125" style="7" customWidth="1"/>
    <col min="12808" max="12808" width="28" style="7" customWidth="1"/>
    <col min="12809" max="13060" width="9.140625" style="7"/>
    <col min="13061" max="13061" width="28.42578125" style="7" customWidth="1"/>
    <col min="13062" max="13062" width="33.140625" style="7" customWidth="1"/>
    <col min="13063" max="13063" width="32.42578125" style="7" customWidth="1"/>
    <col min="13064" max="13064" width="28" style="7" customWidth="1"/>
    <col min="13065" max="13316" width="9.140625" style="7"/>
    <col min="13317" max="13317" width="28.42578125" style="7" customWidth="1"/>
    <col min="13318" max="13318" width="33.140625" style="7" customWidth="1"/>
    <col min="13319" max="13319" width="32.42578125" style="7" customWidth="1"/>
    <col min="13320" max="13320" width="28" style="7" customWidth="1"/>
    <col min="13321" max="13572" width="9.140625" style="7"/>
    <col min="13573" max="13573" width="28.42578125" style="7" customWidth="1"/>
    <col min="13574" max="13574" width="33.140625" style="7" customWidth="1"/>
    <col min="13575" max="13575" width="32.42578125" style="7" customWidth="1"/>
    <col min="13576" max="13576" width="28" style="7" customWidth="1"/>
    <col min="13577" max="13828" width="9.140625" style="7"/>
    <col min="13829" max="13829" width="28.42578125" style="7" customWidth="1"/>
    <col min="13830" max="13830" width="33.140625" style="7" customWidth="1"/>
    <col min="13831" max="13831" width="32.42578125" style="7" customWidth="1"/>
    <col min="13832" max="13832" width="28" style="7" customWidth="1"/>
    <col min="13833" max="14084" width="9.140625" style="7"/>
    <col min="14085" max="14085" width="28.42578125" style="7" customWidth="1"/>
    <col min="14086" max="14086" width="33.140625" style="7" customWidth="1"/>
    <col min="14087" max="14087" width="32.42578125" style="7" customWidth="1"/>
    <col min="14088" max="14088" width="28" style="7" customWidth="1"/>
    <col min="14089" max="14340" width="9.140625" style="7"/>
    <col min="14341" max="14341" width="28.42578125" style="7" customWidth="1"/>
    <col min="14342" max="14342" width="33.140625" style="7" customWidth="1"/>
    <col min="14343" max="14343" width="32.42578125" style="7" customWidth="1"/>
    <col min="14344" max="14344" width="28" style="7" customWidth="1"/>
    <col min="14345" max="14596" width="9.140625" style="7"/>
    <col min="14597" max="14597" width="28.42578125" style="7" customWidth="1"/>
    <col min="14598" max="14598" width="33.140625" style="7" customWidth="1"/>
    <col min="14599" max="14599" width="32.42578125" style="7" customWidth="1"/>
    <col min="14600" max="14600" width="28" style="7" customWidth="1"/>
    <col min="14601" max="14852" width="9.140625" style="7"/>
    <col min="14853" max="14853" width="28.42578125" style="7" customWidth="1"/>
    <col min="14854" max="14854" width="33.140625" style="7" customWidth="1"/>
    <col min="14855" max="14855" width="32.42578125" style="7" customWidth="1"/>
    <col min="14856" max="14856" width="28" style="7" customWidth="1"/>
    <col min="14857" max="15108" width="9.140625" style="7"/>
    <col min="15109" max="15109" width="28.42578125" style="7" customWidth="1"/>
    <col min="15110" max="15110" width="33.140625" style="7" customWidth="1"/>
    <col min="15111" max="15111" width="32.42578125" style="7" customWidth="1"/>
    <col min="15112" max="15112" width="28" style="7" customWidth="1"/>
    <col min="15113" max="15364" width="9.140625" style="7"/>
    <col min="15365" max="15365" width="28.42578125" style="7" customWidth="1"/>
    <col min="15366" max="15366" width="33.140625" style="7" customWidth="1"/>
    <col min="15367" max="15367" width="32.42578125" style="7" customWidth="1"/>
    <col min="15368" max="15368" width="28" style="7" customWidth="1"/>
    <col min="15369" max="15620" width="9.140625" style="7"/>
    <col min="15621" max="15621" width="28.42578125" style="7" customWidth="1"/>
    <col min="15622" max="15622" width="33.140625" style="7" customWidth="1"/>
    <col min="15623" max="15623" width="32.42578125" style="7" customWidth="1"/>
    <col min="15624" max="15624" width="28" style="7" customWidth="1"/>
    <col min="15625" max="15876" width="9.140625" style="7"/>
    <col min="15877" max="15877" width="28.42578125" style="7" customWidth="1"/>
    <col min="15878" max="15878" width="33.140625" style="7" customWidth="1"/>
    <col min="15879" max="15879" width="32.42578125" style="7" customWidth="1"/>
    <col min="15880" max="15880" width="28" style="7" customWidth="1"/>
    <col min="15881" max="16132" width="9.140625" style="7"/>
    <col min="16133" max="16133" width="28.42578125" style="7" customWidth="1"/>
    <col min="16134" max="16134" width="33.140625" style="7" customWidth="1"/>
    <col min="16135" max="16135" width="32.42578125" style="7" customWidth="1"/>
    <col min="16136" max="16136" width="28" style="7" customWidth="1"/>
    <col min="16137" max="16384" width="9.140625" style="7"/>
  </cols>
  <sheetData>
    <row r="1" spans="1:9" ht="15">
      <c r="B1" s="8" t="s">
        <v>131</v>
      </c>
      <c r="C1" s="8"/>
      <c r="D1" s="8"/>
      <c r="E1" s="8" t="s">
        <v>132</v>
      </c>
      <c r="F1" s="8" t="s">
        <v>29</v>
      </c>
      <c r="G1" s="8" t="s">
        <v>30</v>
      </c>
      <c r="H1" s="9" t="s">
        <v>31</v>
      </c>
      <c r="I1" s="9" t="s">
        <v>28</v>
      </c>
    </row>
    <row r="2" spans="1:9">
      <c r="B2" s="10"/>
      <c r="C2" s="10"/>
      <c r="D2" s="10"/>
      <c r="E2" s="10"/>
    </row>
    <row r="3" spans="1:9" ht="18.75" customHeight="1">
      <c r="A3" s="205"/>
      <c r="B3" s="10"/>
      <c r="C3" s="10"/>
      <c r="D3" s="10"/>
      <c r="E3" s="10"/>
    </row>
    <row r="4" spans="1:9" ht="18.75" customHeight="1" thickBot="1">
      <c r="A4" s="205"/>
      <c r="B4" s="538"/>
      <c r="C4" s="538"/>
      <c r="D4" s="202"/>
      <c r="E4" s="202" t="s">
        <v>81</v>
      </c>
      <c r="F4" s="11" t="str">
        <f>'C - výsledky'!B47</f>
        <v>MNK SILNICE GROUP Modřice B</v>
      </c>
      <c r="G4" s="11"/>
      <c r="H4" s="11"/>
      <c r="I4" s="543"/>
    </row>
    <row r="5" spans="1:9" ht="18.75" customHeight="1">
      <c r="A5" s="205"/>
      <c r="B5" s="539"/>
      <c r="C5" s="539"/>
      <c r="D5" s="203"/>
      <c r="E5" s="203"/>
      <c r="F5" s="544"/>
      <c r="G5" s="11"/>
      <c r="H5" s="545"/>
      <c r="I5" s="543"/>
    </row>
    <row r="6" spans="1:9" ht="18.75" customHeight="1" thickBot="1">
      <c r="A6" s="205" t="s">
        <v>81</v>
      </c>
      <c r="B6" s="537" t="str">
        <f>'B - výsledky'!E45</f>
        <v>SK Liapor WITTE Karlovy Vary A</v>
      </c>
      <c r="C6" s="539"/>
      <c r="D6" s="203"/>
      <c r="E6" s="203"/>
      <c r="F6" s="566" t="s">
        <v>213</v>
      </c>
      <c r="G6" s="546" t="str">
        <f>'C - výsledky'!B47</f>
        <v>MNK SILNICE GROUP Modřice B</v>
      </c>
      <c r="H6" s="545"/>
      <c r="I6" s="543"/>
    </row>
    <row r="7" spans="1:9" ht="18.75" customHeight="1">
      <c r="A7" s="205"/>
      <c r="B7" s="540"/>
      <c r="C7" s="539"/>
      <c r="D7" s="203"/>
      <c r="E7" s="203"/>
      <c r="F7" s="547"/>
      <c r="G7" s="14"/>
      <c r="H7" s="548"/>
      <c r="I7" s="543"/>
    </row>
    <row r="8" spans="1:9" ht="18.75" customHeight="1" thickBot="1">
      <c r="A8" s="205"/>
      <c r="B8" s="541" t="s">
        <v>206</v>
      </c>
      <c r="C8" s="542" t="str">
        <f>'C - výsledky'!E47</f>
        <v>TJ Peklo A</v>
      </c>
      <c r="D8" s="203"/>
      <c r="E8" s="203" t="s">
        <v>88</v>
      </c>
      <c r="F8" s="549" t="str">
        <f>'E - výsledky'!E47</f>
        <v>UNITOP SKP Žďár nad Sázavou</v>
      </c>
      <c r="G8" s="14"/>
      <c r="H8" s="548"/>
      <c r="I8" s="543"/>
    </row>
    <row r="9" spans="1:9" ht="18.75" customHeight="1">
      <c r="A9" s="205"/>
      <c r="B9" s="541"/>
      <c r="C9" s="539"/>
      <c r="D9" s="203"/>
      <c r="E9" s="203"/>
      <c r="F9" s="550"/>
      <c r="G9" s="14"/>
      <c r="H9" s="548"/>
      <c r="I9" s="543"/>
    </row>
    <row r="10" spans="1:9" ht="18.75" customHeight="1" thickBot="1">
      <c r="A10" s="205" t="s">
        <v>82</v>
      </c>
      <c r="B10" s="536" t="str">
        <f>'C - výsledky'!E47</f>
        <v>TJ Peklo A</v>
      </c>
      <c r="C10" s="539"/>
      <c r="D10" s="203"/>
      <c r="E10" s="203"/>
      <c r="F10" s="551"/>
      <c r="G10" s="13" t="s">
        <v>209</v>
      </c>
      <c r="H10" s="546" t="str">
        <f>'C - výsledky'!B47</f>
        <v>MNK SILNICE GROUP Modřice B</v>
      </c>
      <c r="I10" s="551"/>
    </row>
    <row r="11" spans="1:9" ht="18.75" customHeight="1">
      <c r="A11" s="205"/>
      <c r="B11" s="539"/>
      <c r="C11" s="539"/>
      <c r="D11" s="203"/>
      <c r="E11" s="203"/>
      <c r="F11" s="11"/>
      <c r="G11" s="14"/>
      <c r="H11" s="552"/>
      <c r="I11" s="553"/>
    </row>
    <row r="12" spans="1:9" ht="18.75" customHeight="1" thickBot="1">
      <c r="A12" s="205"/>
      <c r="B12" s="539"/>
      <c r="C12" s="539"/>
      <c r="D12" s="203"/>
      <c r="E12" s="203" t="s">
        <v>82</v>
      </c>
      <c r="F12" s="11" t="str">
        <f>'E - výsledky'!B47</f>
        <v>TJ Slavoj Český Brod A</v>
      </c>
      <c r="G12" s="14"/>
      <c r="H12" s="554"/>
      <c r="I12" s="553"/>
    </row>
    <row r="13" spans="1:9" ht="18.75" customHeight="1">
      <c r="A13" s="205"/>
      <c r="B13" s="539"/>
      <c r="C13" s="539"/>
      <c r="D13" s="203"/>
      <c r="E13" s="203"/>
      <c r="F13" s="555"/>
      <c r="G13" s="14"/>
      <c r="H13" s="554"/>
      <c r="I13" s="553"/>
    </row>
    <row r="14" spans="1:9" ht="18.75" customHeight="1" thickBot="1">
      <c r="A14" s="205" t="s">
        <v>83</v>
      </c>
      <c r="B14" s="537" t="str">
        <f>'E - výsledky'!E47</f>
        <v>UNITOP SKP Žďár nad Sázavou</v>
      </c>
      <c r="C14" s="539"/>
      <c r="D14" s="203"/>
      <c r="E14" s="203"/>
      <c r="F14" s="566" t="s">
        <v>212</v>
      </c>
      <c r="G14" s="556" t="str">
        <f>'E - výsledky'!B47</f>
        <v>TJ Slavoj Český Brod A</v>
      </c>
      <c r="H14" s="554"/>
      <c r="I14" s="553"/>
    </row>
    <row r="15" spans="1:9" ht="18.75" customHeight="1">
      <c r="A15" s="205"/>
      <c r="B15" s="541"/>
      <c r="C15" s="539"/>
      <c r="D15" s="203"/>
      <c r="E15" s="203"/>
      <c r="F15" s="13"/>
      <c r="G15" s="11"/>
      <c r="H15" s="554"/>
      <c r="I15" s="553"/>
    </row>
    <row r="16" spans="1:9" ht="18.75" customHeight="1" thickBot="1">
      <c r="A16" s="205"/>
      <c r="B16" s="541" t="s">
        <v>214</v>
      </c>
      <c r="C16" s="542" t="str">
        <f>'E - výsledky'!E47</f>
        <v>UNITOP SKP Žďár nad Sázavou</v>
      </c>
      <c r="D16" s="203"/>
      <c r="E16" s="203" t="s">
        <v>86</v>
      </c>
      <c r="F16" s="549" t="str">
        <f>'A - výsledky'!E47</f>
        <v>NK CLIMAX Vsetín</v>
      </c>
      <c r="G16" s="11"/>
      <c r="H16" s="554"/>
      <c r="I16" s="553"/>
    </row>
    <row r="17" spans="1:14" ht="18.75" customHeight="1">
      <c r="A17" s="205"/>
      <c r="B17" s="541"/>
      <c r="C17" s="539"/>
      <c r="D17" s="203"/>
      <c r="E17" s="203"/>
      <c r="F17" s="550"/>
      <c r="G17" s="15"/>
      <c r="H17" s="554"/>
      <c r="I17" s="553"/>
    </row>
    <row r="18" spans="1:14" ht="18.75" customHeight="1" thickBot="1">
      <c r="A18" s="205" t="s">
        <v>84</v>
      </c>
      <c r="B18" s="536" t="str">
        <f>'D - výsledky'!B45</f>
        <v>MNK SILNICE GROUP Modřice C</v>
      </c>
      <c r="C18" s="539"/>
      <c r="D18" s="203"/>
      <c r="E18" s="203"/>
      <c r="F18" s="551"/>
      <c r="G18" s="15"/>
      <c r="H18" s="59" t="s">
        <v>207</v>
      </c>
      <c r="I18" s="557" t="str">
        <f>'D - výsledky'!E47</f>
        <v>TJ Baník Stříbro A</v>
      </c>
    </row>
    <row r="19" spans="1:14" ht="18.75" customHeight="1">
      <c r="A19" s="205"/>
      <c r="B19" s="539"/>
      <c r="C19" s="539"/>
      <c r="D19" s="203"/>
      <c r="E19" s="203"/>
      <c r="F19" s="11"/>
      <c r="G19" s="11"/>
      <c r="H19" s="11"/>
      <c r="I19" s="558"/>
    </row>
    <row r="20" spans="1:14" ht="18.75" customHeight="1" thickBot="1">
      <c r="A20" s="205"/>
      <c r="B20" s="203"/>
      <c r="C20" s="203"/>
      <c r="D20" s="203"/>
      <c r="E20" s="203" t="s">
        <v>83</v>
      </c>
      <c r="F20" s="11" t="str">
        <f>'D - výsledky'!E47</f>
        <v>TJ Baník Stříbro A</v>
      </c>
      <c r="G20" s="11"/>
      <c r="H20" s="11"/>
      <c r="I20" s="558"/>
    </row>
    <row r="21" spans="1:14" ht="18.75" customHeight="1">
      <c r="A21" s="205"/>
      <c r="E21" s="203"/>
      <c r="F21" s="555"/>
      <c r="G21" s="11"/>
      <c r="H21" s="545"/>
      <c r="I21" s="558"/>
    </row>
    <row r="22" spans="1:14" ht="18.75" customHeight="1" thickBot="1">
      <c r="A22" s="206" t="s">
        <v>134</v>
      </c>
      <c r="B22" s="206"/>
      <c r="E22" s="203"/>
      <c r="F22" s="566" t="s">
        <v>211</v>
      </c>
      <c r="G22" s="546" t="str">
        <f>'D - výsledky'!E47</f>
        <v>TJ Baník Stříbro A</v>
      </c>
      <c r="H22" s="545"/>
      <c r="I22" s="558"/>
    </row>
    <row r="23" spans="1:14" ht="18.75" customHeight="1">
      <c r="A23" s="207" t="s">
        <v>135</v>
      </c>
      <c r="B23" s="12"/>
      <c r="C23" s="12"/>
      <c r="D23" s="12"/>
      <c r="E23" s="12"/>
      <c r="F23" s="13"/>
      <c r="G23" s="14"/>
      <c r="H23" s="548"/>
      <c r="I23" s="558"/>
    </row>
    <row r="24" spans="1:14" ht="18.75" customHeight="1" thickBot="1">
      <c r="A24" s="413" t="s">
        <v>204</v>
      </c>
      <c r="B24" s="413"/>
      <c r="C24" s="413"/>
      <c r="D24" s="413"/>
      <c r="E24" s="204" t="s">
        <v>87</v>
      </c>
      <c r="F24" s="549" t="str">
        <f>'A - výsledky'!E45</f>
        <v>TJ Avia Čakovice</v>
      </c>
      <c r="G24" s="14"/>
      <c r="H24" s="548"/>
      <c r="I24" s="558"/>
    </row>
    <row r="25" spans="1:14" ht="18.75" customHeight="1">
      <c r="A25" s="413" t="s">
        <v>136</v>
      </c>
      <c r="B25" s="413"/>
      <c r="C25" s="413"/>
      <c r="D25" s="413"/>
      <c r="E25" s="203"/>
      <c r="F25" s="550"/>
      <c r="G25" s="14"/>
      <c r="H25" s="548"/>
      <c r="I25" s="558"/>
    </row>
    <row r="26" spans="1:14" ht="18.75" customHeight="1" thickBot="1">
      <c r="A26" s="413" t="s">
        <v>137</v>
      </c>
      <c r="B26" s="413"/>
      <c r="C26" s="413"/>
      <c r="D26" s="413"/>
      <c r="E26" s="203"/>
      <c r="F26" s="551"/>
      <c r="G26" s="59" t="s">
        <v>208</v>
      </c>
      <c r="H26" s="546" t="str">
        <f>'D - výsledky'!E47</f>
        <v>TJ Baník Stříbro A</v>
      </c>
      <c r="I26" s="559"/>
    </row>
    <row r="27" spans="1:14" ht="18.75" customHeight="1">
      <c r="A27" s="205"/>
      <c r="B27" s="203"/>
      <c r="C27" s="203"/>
      <c r="D27" s="203"/>
      <c r="E27" s="203"/>
      <c r="F27" s="11"/>
      <c r="G27" s="14"/>
      <c r="H27" s="552"/>
      <c r="I27" s="560"/>
      <c r="N27" s="10"/>
    </row>
    <row r="28" spans="1:14" ht="18.75" customHeight="1" thickBot="1">
      <c r="A28" s="205"/>
      <c r="B28" s="203"/>
      <c r="C28" s="203"/>
      <c r="D28" s="203"/>
      <c r="E28" s="203" t="s">
        <v>84</v>
      </c>
      <c r="F28" s="11" t="str">
        <f>'B - výsledky'!E47</f>
        <v>MNK SILNICE GROUP Modřice A</v>
      </c>
      <c r="G28" s="14"/>
      <c r="H28" s="554"/>
      <c r="I28" s="560"/>
    </row>
    <row r="29" spans="1:14" ht="18.75" customHeight="1">
      <c r="A29" s="205"/>
      <c r="B29" s="203"/>
      <c r="C29" s="203"/>
      <c r="D29" s="203"/>
      <c r="E29" s="203"/>
      <c r="F29" s="555"/>
      <c r="G29" s="14"/>
      <c r="H29" s="554"/>
      <c r="I29" s="9" t="s">
        <v>133</v>
      </c>
    </row>
    <row r="30" spans="1:14" ht="18.75" customHeight="1" thickBot="1">
      <c r="A30" s="205"/>
      <c r="B30" s="203"/>
      <c r="C30" s="203"/>
      <c r="D30" s="203"/>
      <c r="E30" s="203"/>
      <c r="F30" s="566" t="s">
        <v>210</v>
      </c>
      <c r="G30" s="556" t="str">
        <f>'C - výsledky'!E47</f>
        <v>TJ Peklo A</v>
      </c>
      <c r="H30" s="16"/>
      <c r="I30" s="560"/>
    </row>
    <row r="31" spans="1:14" ht="18.75" customHeight="1" thickBot="1">
      <c r="A31" s="205"/>
      <c r="B31" s="203"/>
      <c r="C31" s="203"/>
      <c r="D31" s="203"/>
      <c r="E31" s="203"/>
      <c r="F31" s="13"/>
      <c r="G31" s="11"/>
      <c r="H31" s="561" t="str">
        <f>'E - výsledky'!B47</f>
        <v>TJ Slavoj Český Brod A</v>
      </c>
      <c r="I31" s="551"/>
    </row>
    <row r="32" spans="1:14" ht="18.75" customHeight="1" thickBot="1">
      <c r="A32" s="205"/>
      <c r="B32" s="203"/>
      <c r="C32" s="203"/>
      <c r="D32" s="203"/>
      <c r="E32" s="203" t="s">
        <v>89</v>
      </c>
      <c r="F32" s="549" t="str">
        <f>'C - výsledky'!E47</f>
        <v>TJ Peklo A</v>
      </c>
      <c r="G32" s="11"/>
      <c r="H32" s="562"/>
      <c r="I32" s="551"/>
    </row>
    <row r="33" spans="1:19" ht="18.75" customHeight="1" thickBot="1">
      <c r="A33" s="205"/>
      <c r="B33" s="203"/>
      <c r="C33" s="203"/>
      <c r="D33" s="203"/>
      <c r="E33" s="10"/>
      <c r="F33" s="550"/>
      <c r="G33" s="15"/>
      <c r="H33" s="564" t="s">
        <v>205</v>
      </c>
      <c r="I33" s="563" t="str">
        <f>'C - výsledky'!E47</f>
        <v>TJ Peklo A</v>
      </c>
    </row>
    <row r="34" spans="1:19" ht="18.75" customHeight="1">
      <c r="A34" s="205"/>
      <c r="B34" s="203"/>
      <c r="C34" s="203"/>
      <c r="D34" s="203"/>
      <c r="E34" s="10"/>
      <c r="F34" s="551"/>
      <c r="G34" s="11"/>
      <c r="H34" s="13"/>
      <c r="I34" s="551"/>
    </row>
    <row r="35" spans="1:19" ht="24" customHeight="1" thickBot="1">
      <c r="B35" s="203"/>
      <c r="C35" s="203"/>
      <c r="D35" s="203"/>
      <c r="F35" s="205"/>
      <c r="G35" s="205"/>
      <c r="H35" s="565" t="str">
        <f>'C - výsledky'!E47</f>
        <v>TJ Peklo A</v>
      </c>
      <c r="I35" s="205"/>
    </row>
    <row r="36" spans="1:19">
      <c r="B36" s="203"/>
      <c r="C36" s="203"/>
      <c r="D36" s="203"/>
      <c r="F36" s="551"/>
      <c r="G36" s="11"/>
      <c r="H36" s="551"/>
      <c r="I36" s="551"/>
    </row>
    <row r="37" spans="1:19">
      <c r="F37" s="205"/>
      <c r="G37" s="205"/>
      <c r="H37" s="205"/>
      <c r="I37" s="205"/>
    </row>
    <row r="38" spans="1:19">
      <c r="F38" s="205"/>
      <c r="G38" s="205"/>
      <c r="H38" s="205"/>
      <c r="I38" s="205"/>
    </row>
    <row r="46" spans="1:19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2:19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2:19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2:19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2:19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2:19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2:19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2:19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19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2:19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2:19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2:19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2:19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2:19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2:19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2:19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2:19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2:19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2:19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2:19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2:19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2:19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2:19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2:19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2:19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2:19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2:19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2:19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2:19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2:19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2:19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2:19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2:19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2:19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2:19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</sheetData>
  <mergeCells count="3">
    <mergeCell ref="A25:D25"/>
    <mergeCell ref="A26:D26"/>
    <mergeCell ref="A24:D24"/>
  </mergeCells>
  <pageMargins left="0.7" right="0.7" top="0.78740157499999996" bottom="0.78740157499999996" header="0.3" footer="0.3"/>
  <pageSetup paperSize="9"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39"/>
  <sheetViews>
    <sheetView showGridLines="0" topLeftCell="A4" workbookViewId="0">
      <selection activeCell="V21" sqref="V21"/>
    </sheetView>
  </sheetViews>
  <sheetFormatPr defaultRowHeight="15"/>
  <cols>
    <col min="1" max="1" width="9.140625" style="2" customWidth="1"/>
    <col min="2" max="13" width="4" style="2" customWidth="1"/>
    <col min="14" max="15" width="4.28515625" style="2" customWidth="1"/>
    <col min="16" max="19" width="5.140625" style="2" customWidth="1"/>
    <col min="20" max="258" width="8.85546875" style="2"/>
    <col min="259" max="260" width="6.5703125" style="2" customWidth="1"/>
    <col min="261" max="261" width="26.140625" style="2" customWidth="1"/>
    <col min="262" max="270" width="5.7109375" style="2" customWidth="1"/>
    <col min="271" max="514" width="8.85546875" style="2"/>
    <col min="515" max="516" width="6.5703125" style="2" customWidth="1"/>
    <col min="517" max="517" width="26.140625" style="2" customWidth="1"/>
    <col min="518" max="526" width="5.7109375" style="2" customWidth="1"/>
    <col min="527" max="770" width="8.85546875" style="2"/>
    <col min="771" max="772" width="6.5703125" style="2" customWidth="1"/>
    <col min="773" max="773" width="26.140625" style="2" customWidth="1"/>
    <col min="774" max="782" width="5.7109375" style="2" customWidth="1"/>
    <col min="783" max="1026" width="8.85546875" style="2"/>
    <col min="1027" max="1028" width="6.5703125" style="2" customWidth="1"/>
    <col min="1029" max="1029" width="26.140625" style="2" customWidth="1"/>
    <col min="1030" max="1038" width="5.7109375" style="2" customWidth="1"/>
    <col min="1039" max="1282" width="8.85546875" style="2"/>
    <col min="1283" max="1284" width="6.5703125" style="2" customWidth="1"/>
    <col min="1285" max="1285" width="26.140625" style="2" customWidth="1"/>
    <col min="1286" max="1294" width="5.7109375" style="2" customWidth="1"/>
    <col min="1295" max="1538" width="8.85546875" style="2"/>
    <col min="1539" max="1540" width="6.5703125" style="2" customWidth="1"/>
    <col min="1541" max="1541" width="26.140625" style="2" customWidth="1"/>
    <col min="1542" max="1550" width="5.7109375" style="2" customWidth="1"/>
    <col min="1551" max="1794" width="8.85546875" style="2"/>
    <col min="1795" max="1796" width="6.5703125" style="2" customWidth="1"/>
    <col min="1797" max="1797" width="26.140625" style="2" customWidth="1"/>
    <col min="1798" max="1806" width="5.7109375" style="2" customWidth="1"/>
    <col min="1807" max="2050" width="8.85546875" style="2"/>
    <col min="2051" max="2052" width="6.5703125" style="2" customWidth="1"/>
    <col min="2053" max="2053" width="26.140625" style="2" customWidth="1"/>
    <col min="2054" max="2062" width="5.7109375" style="2" customWidth="1"/>
    <col min="2063" max="2306" width="8.85546875" style="2"/>
    <col min="2307" max="2308" width="6.5703125" style="2" customWidth="1"/>
    <col min="2309" max="2309" width="26.140625" style="2" customWidth="1"/>
    <col min="2310" max="2318" width="5.7109375" style="2" customWidth="1"/>
    <col min="2319" max="2562" width="8.85546875" style="2"/>
    <col min="2563" max="2564" width="6.5703125" style="2" customWidth="1"/>
    <col min="2565" max="2565" width="26.140625" style="2" customWidth="1"/>
    <col min="2566" max="2574" width="5.7109375" style="2" customWidth="1"/>
    <col min="2575" max="2818" width="8.85546875" style="2"/>
    <col min="2819" max="2820" width="6.5703125" style="2" customWidth="1"/>
    <col min="2821" max="2821" width="26.140625" style="2" customWidth="1"/>
    <col min="2822" max="2830" width="5.7109375" style="2" customWidth="1"/>
    <col min="2831" max="3074" width="8.85546875" style="2"/>
    <col min="3075" max="3076" width="6.5703125" style="2" customWidth="1"/>
    <col min="3077" max="3077" width="26.140625" style="2" customWidth="1"/>
    <col min="3078" max="3086" width="5.7109375" style="2" customWidth="1"/>
    <col min="3087" max="3330" width="8.85546875" style="2"/>
    <col min="3331" max="3332" width="6.5703125" style="2" customWidth="1"/>
    <col min="3333" max="3333" width="26.140625" style="2" customWidth="1"/>
    <col min="3334" max="3342" width="5.7109375" style="2" customWidth="1"/>
    <col min="3343" max="3586" width="8.85546875" style="2"/>
    <col min="3587" max="3588" width="6.5703125" style="2" customWidth="1"/>
    <col min="3589" max="3589" width="26.140625" style="2" customWidth="1"/>
    <col min="3590" max="3598" width="5.7109375" style="2" customWidth="1"/>
    <col min="3599" max="3842" width="8.85546875" style="2"/>
    <col min="3843" max="3844" width="6.5703125" style="2" customWidth="1"/>
    <col min="3845" max="3845" width="26.140625" style="2" customWidth="1"/>
    <col min="3846" max="3854" width="5.7109375" style="2" customWidth="1"/>
    <col min="3855" max="4098" width="8.85546875" style="2"/>
    <col min="4099" max="4100" width="6.5703125" style="2" customWidth="1"/>
    <col min="4101" max="4101" width="26.140625" style="2" customWidth="1"/>
    <col min="4102" max="4110" width="5.7109375" style="2" customWidth="1"/>
    <col min="4111" max="4354" width="8.85546875" style="2"/>
    <col min="4355" max="4356" width="6.5703125" style="2" customWidth="1"/>
    <col min="4357" max="4357" width="26.140625" style="2" customWidth="1"/>
    <col min="4358" max="4366" width="5.7109375" style="2" customWidth="1"/>
    <col min="4367" max="4610" width="8.85546875" style="2"/>
    <col min="4611" max="4612" width="6.5703125" style="2" customWidth="1"/>
    <col min="4613" max="4613" width="26.140625" style="2" customWidth="1"/>
    <col min="4614" max="4622" width="5.7109375" style="2" customWidth="1"/>
    <col min="4623" max="4866" width="8.85546875" style="2"/>
    <col min="4867" max="4868" width="6.5703125" style="2" customWidth="1"/>
    <col min="4869" max="4869" width="26.140625" style="2" customWidth="1"/>
    <col min="4870" max="4878" width="5.7109375" style="2" customWidth="1"/>
    <col min="4879" max="5122" width="8.85546875" style="2"/>
    <col min="5123" max="5124" width="6.5703125" style="2" customWidth="1"/>
    <col min="5125" max="5125" width="26.140625" style="2" customWidth="1"/>
    <col min="5126" max="5134" width="5.7109375" style="2" customWidth="1"/>
    <col min="5135" max="5378" width="8.85546875" style="2"/>
    <col min="5379" max="5380" width="6.5703125" style="2" customWidth="1"/>
    <col min="5381" max="5381" width="26.140625" style="2" customWidth="1"/>
    <col min="5382" max="5390" width="5.7109375" style="2" customWidth="1"/>
    <col min="5391" max="5634" width="8.85546875" style="2"/>
    <col min="5635" max="5636" width="6.5703125" style="2" customWidth="1"/>
    <col min="5637" max="5637" width="26.140625" style="2" customWidth="1"/>
    <col min="5638" max="5646" width="5.7109375" style="2" customWidth="1"/>
    <col min="5647" max="5890" width="8.85546875" style="2"/>
    <col min="5891" max="5892" width="6.5703125" style="2" customWidth="1"/>
    <col min="5893" max="5893" width="26.140625" style="2" customWidth="1"/>
    <col min="5894" max="5902" width="5.7109375" style="2" customWidth="1"/>
    <col min="5903" max="6146" width="8.85546875" style="2"/>
    <col min="6147" max="6148" width="6.5703125" style="2" customWidth="1"/>
    <col min="6149" max="6149" width="26.140625" style="2" customWidth="1"/>
    <col min="6150" max="6158" width="5.7109375" style="2" customWidth="1"/>
    <col min="6159" max="6402" width="8.85546875" style="2"/>
    <col min="6403" max="6404" width="6.5703125" style="2" customWidth="1"/>
    <col min="6405" max="6405" width="26.140625" style="2" customWidth="1"/>
    <col min="6406" max="6414" width="5.7109375" style="2" customWidth="1"/>
    <col min="6415" max="6658" width="8.85546875" style="2"/>
    <col min="6659" max="6660" width="6.5703125" style="2" customWidth="1"/>
    <col min="6661" max="6661" width="26.140625" style="2" customWidth="1"/>
    <col min="6662" max="6670" width="5.7109375" style="2" customWidth="1"/>
    <col min="6671" max="6914" width="8.85546875" style="2"/>
    <col min="6915" max="6916" width="6.5703125" style="2" customWidth="1"/>
    <col min="6917" max="6917" width="26.140625" style="2" customWidth="1"/>
    <col min="6918" max="6926" width="5.7109375" style="2" customWidth="1"/>
    <col min="6927" max="7170" width="8.85546875" style="2"/>
    <col min="7171" max="7172" width="6.5703125" style="2" customWidth="1"/>
    <col min="7173" max="7173" width="26.140625" style="2" customWidth="1"/>
    <col min="7174" max="7182" width="5.7109375" style="2" customWidth="1"/>
    <col min="7183" max="7426" width="8.85546875" style="2"/>
    <col min="7427" max="7428" width="6.5703125" style="2" customWidth="1"/>
    <col min="7429" max="7429" width="26.140625" style="2" customWidth="1"/>
    <col min="7430" max="7438" width="5.7109375" style="2" customWidth="1"/>
    <col min="7439" max="7682" width="8.85546875" style="2"/>
    <col min="7683" max="7684" width="6.5703125" style="2" customWidth="1"/>
    <col min="7685" max="7685" width="26.140625" style="2" customWidth="1"/>
    <col min="7686" max="7694" width="5.7109375" style="2" customWidth="1"/>
    <col min="7695" max="7938" width="8.85546875" style="2"/>
    <col min="7939" max="7940" width="6.5703125" style="2" customWidth="1"/>
    <col min="7941" max="7941" width="26.140625" style="2" customWidth="1"/>
    <col min="7942" max="7950" width="5.7109375" style="2" customWidth="1"/>
    <col min="7951" max="8194" width="8.85546875" style="2"/>
    <col min="8195" max="8196" width="6.5703125" style="2" customWidth="1"/>
    <col min="8197" max="8197" width="26.140625" style="2" customWidth="1"/>
    <col min="8198" max="8206" width="5.7109375" style="2" customWidth="1"/>
    <col min="8207" max="8450" width="8.85546875" style="2"/>
    <col min="8451" max="8452" width="6.5703125" style="2" customWidth="1"/>
    <col min="8453" max="8453" width="26.140625" style="2" customWidth="1"/>
    <col min="8454" max="8462" width="5.7109375" style="2" customWidth="1"/>
    <col min="8463" max="8706" width="8.85546875" style="2"/>
    <col min="8707" max="8708" width="6.5703125" style="2" customWidth="1"/>
    <col min="8709" max="8709" width="26.140625" style="2" customWidth="1"/>
    <col min="8710" max="8718" width="5.7109375" style="2" customWidth="1"/>
    <col min="8719" max="8962" width="8.85546875" style="2"/>
    <col min="8963" max="8964" width="6.5703125" style="2" customWidth="1"/>
    <col min="8965" max="8965" width="26.140625" style="2" customWidth="1"/>
    <col min="8966" max="8974" width="5.7109375" style="2" customWidth="1"/>
    <col min="8975" max="9218" width="8.85546875" style="2"/>
    <col min="9219" max="9220" width="6.5703125" style="2" customWidth="1"/>
    <col min="9221" max="9221" width="26.140625" style="2" customWidth="1"/>
    <col min="9222" max="9230" width="5.7109375" style="2" customWidth="1"/>
    <col min="9231" max="9474" width="8.85546875" style="2"/>
    <col min="9475" max="9476" width="6.5703125" style="2" customWidth="1"/>
    <col min="9477" max="9477" width="26.140625" style="2" customWidth="1"/>
    <col min="9478" max="9486" width="5.7109375" style="2" customWidth="1"/>
    <col min="9487" max="9730" width="8.85546875" style="2"/>
    <col min="9731" max="9732" width="6.5703125" style="2" customWidth="1"/>
    <col min="9733" max="9733" width="26.140625" style="2" customWidth="1"/>
    <col min="9734" max="9742" width="5.7109375" style="2" customWidth="1"/>
    <col min="9743" max="9986" width="8.85546875" style="2"/>
    <col min="9987" max="9988" width="6.5703125" style="2" customWidth="1"/>
    <col min="9989" max="9989" width="26.140625" style="2" customWidth="1"/>
    <col min="9990" max="9998" width="5.7109375" style="2" customWidth="1"/>
    <col min="9999" max="10242" width="8.85546875" style="2"/>
    <col min="10243" max="10244" width="6.5703125" style="2" customWidth="1"/>
    <col min="10245" max="10245" width="26.140625" style="2" customWidth="1"/>
    <col min="10246" max="10254" width="5.7109375" style="2" customWidth="1"/>
    <col min="10255" max="10498" width="8.85546875" style="2"/>
    <col min="10499" max="10500" width="6.5703125" style="2" customWidth="1"/>
    <col min="10501" max="10501" width="26.140625" style="2" customWidth="1"/>
    <col min="10502" max="10510" width="5.7109375" style="2" customWidth="1"/>
    <col min="10511" max="10754" width="8.85546875" style="2"/>
    <col min="10755" max="10756" width="6.5703125" style="2" customWidth="1"/>
    <col min="10757" max="10757" width="26.140625" style="2" customWidth="1"/>
    <col min="10758" max="10766" width="5.7109375" style="2" customWidth="1"/>
    <col min="10767" max="11010" width="8.85546875" style="2"/>
    <col min="11011" max="11012" width="6.5703125" style="2" customWidth="1"/>
    <col min="11013" max="11013" width="26.140625" style="2" customWidth="1"/>
    <col min="11014" max="11022" width="5.7109375" style="2" customWidth="1"/>
    <col min="11023" max="11266" width="8.85546875" style="2"/>
    <col min="11267" max="11268" width="6.5703125" style="2" customWidth="1"/>
    <col min="11269" max="11269" width="26.140625" style="2" customWidth="1"/>
    <col min="11270" max="11278" width="5.7109375" style="2" customWidth="1"/>
    <col min="11279" max="11522" width="8.85546875" style="2"/>
    <col min="11523" max="11524" width="6.5703125" style="2" customWidth="1"/>
    <col min="11525" max="11525" width="26.140625" style="2" customWidth="1"/>
    <col min="11526" max="11534" width="5.7109375" style="2" customWidth="1"/>
    <col min="11535" max="11778" width="8.85546875" style="2"/>
    <col min="11779" max="11780" width="6.5703125" style="2" customWidth="1"/>
    <col min="11781" max="11781" width="26.140625" style="2" customWidth="1"/>
    <col min="11782" max="11790" width="5.7109375" style="2" customWidth="1"/>
    <col min="11791" max="12034" width="8.85546875" style="2"/>
    <col min="12035" max="12036" width="6.5703125" style="2" customWidth="1"/>
    <col min="12037" max="12037" width="26.140625" style="2" customWidth="1"/>
    <col min="12038" max="12046" width="5.7109375" style="2" customWidth="1"/>
    <col min="12047" max="12290" width="8.85546875" style="2"/>
    <col min="12291" max="12292" width="6.5703125" style="2" customWidth="1"/>
    <col min="12293" max="12293" width="26.140625" style="2" customWidth="1"/>
    <col min="12294" max="12302" width="5.7109375" style="2" customWidth="1"/>
    <col min="12303" max="12546" width="8.85546875" style="2"/>
    <col min="12547" max="12548" width="6.5703125" style="2" customWidth="1"/>
    <col min="12549" max="12549" width="26.140625" style="2" customWidth="1"/>
    <col min="12550" max="12558" width="5.7109375" style="2" customWidth="1"/>
    <col min="12559" max="12802" width="8.85546875" style="2"/>
    <col min="12803" max="12804" width="6.5703125" style="2" customWidth="1"/>
    <col min="12805" max="12805" width="26.140625" style="2" customWidth="1"/>
    <col min="12806" max="12814" width="5.7109375" style="2" customWidth="1"/>
    <col min="12815" max="13058" width="8.85546875" style="2"/>
    <col min="13059" max="13060" width="6.5703125" style="2" customWidth="1"/>
    <col min="13061" max="13061" width="26.140625" style="2" customWidth="1"/>
    <col min="13062" max="13070" width="5.7109375" style="2" customWidth="1"/>
    <col min="13071" max="13314" width="8.85546875" style="2"/>
    <col min="13315" max="13316" width="6.5703125" style="2" customWidth="1"/>
    <col min="13317" max="13317" width="26.140625" style="2" customWidth="1"/>
    <col min="13318" max="13326" width="5.7109375" style="2" customWidth="1"/>
    <col min="13327" max="13570" width="8.85546875" style="2"/>
    <col min="13571" max="13572" width="6.5703125" style="2" customWidth="1"/>
    <col min="13573" max="13573" width="26.140625" style="2" customWidth="1"/>
    <col min="13574" max="13582" width="5.7109375" style="2" customWidth="1"/>
    <col min="13583" max="13826" width="8.85546875" style="2"/>
    <col min="13827" max="13828" width="6.5703125" style="2" customWidth="1"/>
    <col min="13829" max="13829" width="26.140625" style="2" customWidth="1"/>
    <col min="13830" max="13838" width="5.7109375" style="2" customWidth="1"/>
    <col min="13839" max="14082" width="8.85546875" style="2"/>
    <col min="14083" max="14084" width="6.5703125" style="2" customWidth="1"/>
    <col min="14085" max="14085" width="26.140625" style="2" customWidth="1"/>
    <col min="14086" max="14094" width="5.7109375" style="2" customWidth="1"/>
    <col min="14095" max="14338" width="8.85546875" style="2"/>
    <col min="14339" max="14340" width="6.5703125" style="2" customWidth="1"/>
    <col min="14341" max="14341" width="26.140625" style="2" customWidth="1"/>
    <col min="14342" max="14350" width="5.7109375" style="2" customWidth="1"/>
    <col min="14351" max="14594" width="8.85546875" style="2"/>
    <col min="14595" max="14596" width="6.5703125" style="2" customWidth="1"/>
    <col min="14597" max="14597" width="26.140625" style="2" customWidth="1"/>
    <col min="14598" max="14606" width="5.7109375" style="2" customWidth="1"/>
    <col min="14607" max="14850" width="8.85546875" style="2"/>
    <col min="14851" max="14852" width="6.5703125" style="2" customWidth="1"/>
    <col min="14853" max="14853" width="26.140625" style="2" customWidth="1"/>
    <col min="14854" max="14862" width="5.7109375" style="2" customWidth="1"/>
    <col min="14863" max="15106" width="8.85546875" style="2"/>
    <col min="15107" max="15108" width="6.5703125" style="2" customWidth="1"/>
    <col min="15109" max="15109" width="26.140625" style="2" customWidth="1"/>
    <col min="15110" max="15118" width="5.7109375" style="2" customWidth="1"/>
    <col min="15119" max="15362" width="8.85546875" style="2"/>
    <col min="15363" max="15364" width="6.5703125" style="2" customWidth="1"/>
    <col min="15365" max="15365" width="26.140625" style="2" customWidth="1"/>
    <col min="15366" max="15374" width="5.7109375" style="2" customWidth="1"/>
    <col min="15375" max="15618" width="8.85546875" style="2"/>
    <col min="15619" max="15620" width="6.5703125" style="2" customWidth="1"/>
    <col min="15621" max="15621" width="26.140625" style="2" customWidth="1"/>
    <col min="15622" max="15630" width="5.7109375" style="2" customWidth="1"/>
    <col min="15631" max="15874" width="8.85546875" style="2"/>
    <col min="15875" max="15876" width="6.5703125" style="2" customWidth="1"/>
    <col min="15877" max="15877" width="26.140625" style="2" customWidth="1"/>
    <col min="15878" max="15886" width="5.7109375" style="2" customWidth="1"/>
    <col min="15887" max="16130" width="8.85546875" style="2"/>
    <col min="16131" max="16132" width="6.5703125" style="2" customWidth="1"/>
    <col min="16133" max="16133" width="26.140625" style="2" customWidth="1"/>
    <col min="16134" max="16142" width="5.7109375" style="2" customWidth="1"/>
    <col min="16143" max="16384" width="8.85546875" style="2"/>
  </cols>
  <sheetData>
    <row r="1" spans="1:24">
      <c r="A1" s="2" t="s">
        <v>48</v>
      </c>
      <c r="B1" s="463">
        <v>43531</v>
      </c>
      <c r="C1" s="463"/>
      <c r="D1" s="463"/>
    </row>
    <row r="2" spans="1:24" ht="15.75">
      <c r="A2" s="464" t="s">
        <v>49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</row>
    <row r="3" spans="1:24" ht="6.75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24" ht="13.5" customHeight="1">
      <c r="A4" s="446" t="s">
        <v>50</v>
      </c>
      <c r="B4" s="442" t="s">
        <v>128</v>
      </c>
      <c r="C4" s="442"/>
      <c r="D4" s="442"/>
      <c r="E4" s="442"/>
      <c r="F4" s="443"/>
      <c r="G4" s="446" t="s">
        <v>51</v>
      </c>
      <c r="H4" s="448"/>
      <c r="I4" s="448"/>
      <c r="J4" s="442">
        <f>'Nasazení do skupin'!$A$2</f>
        <v>2</v>
      </c>
      <c r="K4" s="442"/>
      <c r="L4" s="442"/>
      <c r="M4" s="443"/>
      <c r="N4" s="446" t="s">
        <v>52</v>
      </c>
      <c r="O4" s="448"/>
      <c r="P4" s="465">
        <v>1</v>
      </c>
      <c r="Q4" s="452" t="s">
        <v>80</v>
      </c>
      <c r="R4" s="467"/>
      <c r="S4" s="470" t="str">
        <f>VLOOKUP(P4,Zápasy!B4:G80,2,0)</f>
        <v>A</v>
      </c>
    </row>
    <row r="5" spans="1:24" ht="13.5" customHeight="1" thickBot="1">
      <c r="A5" s="447"/>
      <c r="B5" s="444"/>
      <c r="C5" s="444"/>
      <c r="D5" s="444"/>
      <c r="E5" s="444"/>
      <c r="F5" s="445"/>
      <c r="G5" s="447"/>
      <c r="H5" s="449"/>
      <c r="I5" s="449"/>
      <c r="J5" s="444"/>
      <c r="K5" s="444"/>
      <c r="L5" s="444"/>
      <c r="M5" s="445"/>
      <c r="N5" s="447"/>
      <c r="O5" s="449"/>
      <c r="P5" s="466"/>
      <c r="Q5" s="468"/>
      <c r="R5" s="469"/>
      <c r="S5" s="451"/>
    </row>
    <row r="6" spans="1:24" ht="13.5" customHeight="1">
      <c r="A6" s="446" t="s">
        <v>53</v>
      </c>
      <c r="B6" s="456">
        <f>$B$1</f>
        <v>43531</v>
      </c>
      <c r="C6" s="457"/>
      <c r="D6" s="457"/>
      <c r="E6" s="457"/>
      <c r="F6" s="458"/>
      <c r="G6" s="446" t="s">
        <v>54</v>
      </c>
      <c r="H6" s="448"/>
      <c r="I6" s="448"/>
      <c r="J6" s="457"/>
      <c r="K6" s="457"/>
      <c r="L6" s="457"/>
      <c r="M6" s="458"/>
      <c r="N6" s="446" t="s">
        <v>55</v>
      </c>
      <c r="O6" s="448"/>
      <c r="P6" s="442"/>
      <c r="Q6" s="442"/>
      <c r="R6" s="442"/>
      <c r="S6" s="443"/>
      <c r="V6" s="61"/>
      <c r="X6" s="61"/>
    </row>
    <row r="7" spans="1:24" ht="13.15" customHeight="1" thickBot="1">
      <c r="A7" s="447"/>
      <c r="B7" s="459"/>
      <c r="C7" s="459"/>
      <c r="D7" s="459"/>
      <c r="E7" s="459"/>
      <c r="F7" s="460"/>
      <c r="G7" s="447"/>
      <c r="H7" s="449"/>
      <c r="I7" s="449"/>
      <c r="J7" s="459"/>
      <c r="K7" s="459"/>
      <c r="L7" s="459"/>
      <c r="M7" s="460"/>
      <c r="N7" s="447"/>
      <c r="O7" s="449"/>
      <c r="P7" s="444"/>
      <c r="Q7" s="444"/>
      <c r="R7" s="444"/>
      <c r="S7" s="445"/>
      <c r="V7" s="61"/>
      <c r="X7" s="61"/>
    </row>
    <row r="8" spans="1:24" ht="18.75" customHeight="1">
      <c r="A8" s="62" t="s">
        <v>56</v>
      </c>
      <c r="B8" s="414"/>
      <c r="C8" s="414"/>
      <c r="D8" s="414"/>
      <c r="E8" s="414"/>
      <c r="F8" s="415"/>
      <c r="G8" s="62" t="s">
        <v>57</v>
      </c>
      <c r="H8" s="63"/>
      <c r="I8" s="422">
        <f>VLOOKUP(B13,'Nasazení do skupin'!$B$5:$S$45,18,0)</f>
        <v>0</v>
      </c>
      <c r="J8" s="422"/>
      <c r="K8" s="422"/>
      <c r="L8" s="422"/>
      <c r="M8" s="423"/>
      <c r="N8" s="62" t="s">
        <v>58</v>
      </c>
      <c r="O8" s="63"/>
      <c r="P8" s="414">
        <f>VLOOKUP(B13,'Nasazení do skupin'!$B$5:$S$45,17,0)</f>
        <v>0</v>
      </c>
      <c r="Q8" s="414"/>
      <c r="R8" s="414"/>
      <c r="S8" s="415"/>
      <c r="V8" s="61"/>
      <c r="X8" s="61"/>
    </row>
    <row r="9" spans="1:24" ht="16.5" thickBot="1">
      <c r="A9" s="64" t="s">
        <v>59</v>
      </c>
      <c r="B9" s="416"/>
      <c r="C9" s="416"/>
      <c r="D9" s="416"/>
      <c r="E9" s="416"/>
      <c r="F9" s="417"/>
      <c r="G9" s="418" t="s">
        <v>59</v>
      </c>
      <c r="H9" s="419"/>
      <c r="I9" s="420"/>
      <c r="J9" s="420"/>
      <c r="K9" s="420"/>
      <c r="L9" s="420"/>
      <c r="M9" s="421"/>
      <c r="N9" s="418" t="s">
        <v>59</v>
      </c>
      <c r="O9" s="419"/>
      <c r="P9" s="416"/>
      <c r="Q9" s="416"/>
      <c r="R9" s="416"/>
      <c r="S9" s="417"/>
      <c r="V9" s="61"/>
      <c r="X9" s="61"/>
    </row>
    <row r="10" spans="1:24" ht="18.75" customHeight="1">
      <c r="A10" s="62" t="s">
        <v>56</v>
      </c>
      <c r="B10" s="414"/>
      <c r="C10" s="414"/>
      <c r="D10" s="414"/>
      <c r="E10" s="414"/>
      <c r="F10" s="415"/>
      <c r="G10" s="62" t="s">
        <v>60</v>
      </c>
      <c r="H10" s="63"/>
      <c r="I10" s="422">
        <f>VLOOKUP(H13,'Nasazení do skupin'!$B$5:$S$45,18,0)</f>
        <v>0</v>
      </c>
      <c r="J10" s="422"/>
      <c r="K10" s="422"/>
      <c r="L10" s="422"/>
      <c r="M10" s="423"/>
      <c r="N10" s="62" t="s">
        <v>61</v>
      </c>
      <c r="O10" s="63"/>
      <c r="P10" s="414">
        <f>VLOOKUP(H13,'Nasazení do skupin'!$B$5:$S$45,17,0)</f>
        <v>0</v>
      </c>
      <c r="Q10" s="414"/>
      <c r="R10" s="414"/>
      <c r="S10" s="415"/>
      <c r="V10" s="61"/>
      <c r="X10" s="61"/>
    </row>
    <row r="11" spans="1:24" ht="16.5" thickBot="1">
      <c r="A11" s="64" t="s">
        <v>59</v>
      </c>
      <c r="B11" s="416"/>
      <c r="C11" s="416"/>
      <c r="D11" s="416"/>
      <c r="E11" s="416"/>
      <c r="F11" s="417"/>
      <c r="G11" s="418" t="s">
        <v>59</v>
      </c>
      <c r="H11" s="419"/>
      <c r="I11" s="420"/>
      <c r="J11" s="420"/>
      <c r="K11" s="420"/>
      <c r="L11" s="420"/>
      <c r="M11" s="421"/>
      <c r="N11" s="418" t="s">
        <v>59</v>
      </c>
      <c r="O11" s="419"/>
      <c r="P11" s="416"/>
      <c r="Q11" s="416"/>
      <c r="R11" s="416"/>
      <c r="S11" s="417"/>
    </row>
    <row r="12" spans="1:24" ht="12" customHeight="1">
      <c r="A12" s="430" t="s">
        <v>62</v>
      </c>
      <c r="B12" s="432" t="s">
        <v>63</v>
      </c>
      <c r="C12" s="433"/>
      <c r="D12" s="433"/>
      <c r="E12" s="433"/>
      <c r="F12" s="434"/>
      <c r="G12" s="435" t="s">
        <v>36</v>
      </c>
      <c r="H12" s="432" t="s">
        <v>64</v>
      </c>
      <c r="I12" s="433"/>
      <c r="J12" s="433"/>
      <c r="K12" s="433"/>
      <c r="L12" s="434"/>
      <c r="M12" s="435" t="s">
        <v>36</v>
      </c>
      <c r="N12" s="461" t="s">
        <v>65</v>
      </c>
      <c r="O12" s="462"/>
      <c r="P12" s="461" t="s">
        <v>66</v>
      </c>
      <c r="Q12" s="462"/>
      <c r="R12" s="461" t="s">
        <v>67</v>
      </c>
      <c r="S12" s="462"/>
    </row>
    <row r="13" spans="1:24" s="67" customFormat="1" ht="24" customHeight="1" thickBot="1">
      <c r="A13" s="431"/>
      <c r="B13" s="439" t="str">
        <f>VLOOKUP(P4,Zápasy!$B$4:$G$73,4,0)</f>
        <v>TJ Dynamo ČEZ České Budějovice A</v>
      </c>
      <c r="C13" s="440"/>
      <c r="D13" s="440"/>
      <c r="E13" s="440"/>
      <c r="F13" s="441"/>
      <c r="G13" s="436"/>
      <c r="H13" s="439" t="str">
        <f>VLOOKUP(P4,Zápasy!$B$4:$G$72,6,0)</f>
        <v>TJ Avia Čakovice</v>
      </c>
      <c r="I13" s="440"/>
      <c r="J13" s="440"/>
      <c r="K13" s="440"/>
      <c r="L13" s="441"/>
      <c r="M13" s="436"/>
      <c r="N13" s="65" t="s">
        <v>0</v>
      </c>
      <c r="O13" s="66" t="s">
        <v>33</v>
      </c>
      <c r="P13" s="65" t="s">
        <v>0</v>
      </c>
      <c r="Q13" s="66" t="s">
        <v>33</v>
      </c>
      <c r="R13" s="65" t="s">
        <v>0</v>
      </c>
      <c r="S13" s="66" t="s">
        <v>33</v>
      </c>
    </row>
    <row r="14" spans="1:24" s="67" customFormat="1" ht="18" customHeight="1">
      <c r="A14" s="68" t="s">
        <v>38</v>
      </c>
      <c r="B14" s="69"/>
      <c r="C14" s="70"/>
      <c r="D14" s="70"/>
      <c r="E14" s="70"/>
      <c r="F14" s="71"/>
      <c r="G14" s="72"/>
      <c r="H14" s="69"/>
      <c r="I14" s="70"/>
      <c r="J14" s="70"/>
      <c r="K14" s="70"/>
      <c r="L14" s="73"/>
      <c r="M14" s="74"/>
      <c r="N14" s="75"/>
      <c r="O14" s="76"/>
      <c r="P14" s="471"/>
      <c r="Q14" s="472"/>
      <c r="R14" s="471"/>
      <c r="S14" s="472"/>
    </row>
    <row r="15" spans="1:24" s="67" customFormat="1" ht="18" customHeight="1">
      <c r="A15" s="77" t="s">
        <v>39</v>
      </c>
      <c r="B15" s="78"/>
      <c r="C15" s="79"/>
      <c r="D15" s="79"/>
      <c r="E15" s="79"/>
      <c r="F15" s="80"/>
      <c r="G15" s="81"/>
      <c r="H15" s="78"/>
      <c r="I15" s="79"/>
      <c r="J15" s="79"/>
      <c r="K15" s="79"/>
      <c r="L15" s="80"/>
      <c r="M15" s="82"/>
      <c r="N15" s="83"/>
      <c r="O15" s="80"/>
      <c r="P15" s="425"/>
      <c r="Q15" s="428"/>
      <c r="R15" s="425"/>
      <c r="S15" s="428"/>
    </row>
    <row r="16" spans="1:24" s="67" customFormat="1" ht="18" customHeight="1" thickBot="1">
      <c r="A16" s="84" t="s">
        <v>40</v>
      </c>
      <c r="B16" s="85"/>
      <c r="C16" s="86"/>
      <c r="D16" s="86"/>
      <c r="E16" s="86"/>
      <c r="F16" s="87"/>
      <c r="G16" s="88"/>
      <c r="H16" s="85"/>
      <c r="I16" s="86"/>
      <c r="J16" s="86"/>
      <c r="K16" s="86"/>
      <c r="L16" s="87"/>
      <c r="M16" s="89"/>
      <c r="N16" s="90"/>
      <c r="O16" s="91"/>
      <c r="P16" s="426"/>
      <c r="Q16" s="429"/>
      <c r="R16" s="426"/>
      <c r="S16" s="429"/>
    </row>
    <row r="17" spans="1:24" s="67" customFormat="1" ht="27.6" customHeight="1">
      <c r="A17" s="92" t="s">
        <v>68</v>
      </c>
      <c r="B17" s="93">
        <f>VLOOKUP(B13,'Nasazení do skupin'!$B$5:$S$45,2,0)</f>
        <v>0</v>
      </c>
      <c r="C17" s="94">
        <f>VLOOKUP(B13,'Nasazení do skupin'!$B$5:$S$45,5,0)</f>
        <v>0</v>
      </c>
      <c r="D17" s="95">
        <f>VLOOKUP(B13,'Nasazení do skupin'!$B$5:$S$45,8,0)</f>
        <v>0</v>
      </c>
      <c r="E17" s="95">
        <f>VLOOKUP(B13,'Nasazení do skupin'!$B$5:$S$45,11,0)</f>
        <v>0</v>
      </c>
      <c r="F17" s="118">
        <f>VLOOKUP(B13,'Nasazení do skupin'!$B$5:$S$45,14,0)</f>
        <v>0</v>
      </c>
      <c r="G17" s="120"/>
      <c r="H17" s="93">
        <f>VLOOKUP(H13,'Nasazení do skupin'!$B$5:$S$45,2,0)</f>
        <v>0</v>
      </c>
      <c r="I17" s="94">
        <f>VLOOKUP(H13,'Nasazení do skupin'!$B$5:$S$45,5,0)</f>
        <v>0</v>
      </c>
      <c r="J17" s="95">
        <f>VLOOKUP(H13,'Nasazení do skupin'!$B$5:$S$45,8,0)</f>
        <v>0</v>
      </c>
      <c r="K17" s="95">
        <f>VLOOKUP(H13,'Nasazení do skupin'!$B$5:$S$45,11,0)</f>
        <v>0</v>
      </c>
      <c r="L17" s="95">
        <f>VLOOKUP(H13,'Nasazení do skupin'!$B$5:$S$45,14,0)</f>
        <v>0</v>
      </c>
      <c r="M17" s="74"/>
      <c r="N17" s="96" t="s">
        <v>69</v>
      </c>
      <c r="O17" s="97"/>
      <c r="P17" s="97"/>
      <c r="Q17" s="97"/>
      <c r="R17" s="97"/>
      <c r="S17" s="98"/>
    </row>
    <row r="18" spans="1:24" s="67" customFormat="1" ht="88.15" customHeight="1" thickBot="1">
      <c r="A18" s="84" t="s">
        <v>70</v>
      </c>
      <c r="B18" s="99">
        <f>VLOOKUP(B13,'Nasazení do skupin'!$B$5:$S$45,3,0)</f>
        <v>0</v>
      </c>
      <c r="C18" s="100">
        <f>VLOOKUP(B13,'Nasazení do skupin'!$B$5:$S$45,6,0)</f>
        <v>0</v>
      </c>
      <c r="D18" s="100">
        <f>VLOOKUP(B13,'Nasazení do skupin'!$B$5:$S$45,9,0)</f>
        <v>0</v>
      </c>
      <c r="E18" s="100">
        <f>VLOOKUP(B13,'Nasazení do skupin'!$B$5:$S$45,12,0)</f>
        <v>0</v>
      </c>
      <c r="F18" s="119">
        <f>VLOOKUP(B13,'Nasazení do skupin'!$B$5:$S$45,15,0)</f>
        <v>0</v>
      </c>
      <c r="G18" s="121"/>
      <c r="H18" s="99">
        <f>VLOOKUP(H13,'Nasazení do skupin'!$B$5:$S$45,3,0)</f>
        <v>0</v>
      </c>
      <c r="I18" s="100">
        <f>VLOOKUP(H13,'Nasazení do skupin'!$B$5:$S$45,6,0)</f>
        <v>0</v>
      </c>
      <c r="J18" s="100">
        <f>VLOOKUP(H13,'Nasazení do skupin'!$B$5:$S$45,9,0)</f>
        <v>0</v>
      </c>
      <c r="K18" s="100">
        <f>VLOOKUP(H13,'Nasazení do skupin'!$B$5:$S$45,12,0)</f>
        <v>0</v>
      </c>
      <c r="L18" s="100">
        <f>VLOOKUP(H13,'Nasazení do skupin'!$B$5:$S$45,15,0)</f>
        <v>0</v>
      </c>
      <c r="M18" s="101"/>
      <c r="N18" s="97"/>
      <c r="O18" s="97"/>
      <c r="P18" s="97"/>
      <c r="Q18" s="97"/>
      <c r="R18" s="97"/>
      <c r="S18" s="98"/>
    </row>
    <row r="19" spans="1:24" s="67" customFormat="1" ht="19.149999999999999" customHeight="1" thickBot="1">
      <c r="A19" s="102" t="s">
        <v>71</v>
      </c>
      <c r="B19" s="103">
        <f>VLOOKUP(B13,'Nasazení do skupin'!$B$5:$S$45,4,0)</f>
        <v>0</v>
      </c>
      <c r="C19" s="104">
        <f>VLOOKUP(B13,'Nasazení do skupin'!$B$5:$S$45,7,0)</f>
        <v>0</v>
      </c>
      <c r="D19" s="104">
        <f>VLOOKUP(B13,'Nasazení do skupin'!$B$5:$S$45,10,0)</f>
        <v>0</v>
      </c>
      <c r="E19" s="104">
        <f>VLOOKUP(B13,'Nasazení do skupin'!$B$5:$S$45,13,0)</f>
        <v>0</v>
      </c>
      <c r="F19" s="117">
        <f>VLOOKUP(B13,'Nasazení do skupin'!$B$5:$S$45,16,0)</f>
        <v>0</v>
      </c>
      <c r="G19" s="105"/>
      <c r="H19" s="103">
        <f>VLOOKUP(H13,'Nasazení do skupin'!$B$5:$S$45,4,0)</f>
        <v>0</v>
      </c>
      <c r="I19" s="104">
        <f>VLOOKUP(H13,'Nasazení do skupin'!$B$5:$S$45,7,0)</f>
        <v>0</v>
      </c>
      <c r="J19" s="104">
        <f>VLOOKUP(H13,'Nasazení do skupin'!$B$5:$S$45,10,0)</f>
        <v>0</v>
      </c>
      <c r="K19" s="104">
        <f>VLOOKUP(H13,'Nasazení do skupin'!$B$5:$S$45,13,0)</f>
        <v>0</v>
      </c>
      <c r="L19" s="104">
        <f>VLOOKUP(H13,'Nasazení do skupin'!$B$5:$S$45,16,0)</f>
        <v>0</v>
      </c>
      <c r="M19" s="106"/>
      <c r="N19" s="107"/>
      <c r="O19" s="107"/>
      <c r="P19" s="107"/>
      <c r="Q19" s="107"/>
      <c r="R19" s="107"/>
      <c r="S19" s="108"/>
    </row>
    <row r="20" spans="1:24" s="67" customFormat="1" ht="33.6" customHeight="1"/>
    <row r="21" spans="1:24" ht="15.75">
      <c r="A21" s="464" t="s">
        <v>49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</row>
    <row r="22" spans="1:24" ht="6.75" customHeight="1" thickBo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1:24" ht="13.5" customHeight="1">
      <c r="A23" s="446" t="s">
        <v>50</v>
      </c>
      <c r="B23" s="442" t="s">
        <v>128</v>
      </c>
      <c r="C23" s="442"/>
      <c r="D23" s="442"/>
      <c r="E23" s="442"/>
      <c r="F23" s="443"/>
      <c r="G23" s="446" t="s">
        <v>51</v>
      </c>
      <c r="H23" s="448"/>
      <c r="I23" s="448"/>
      <c r="J23" s="442">
        <f>'Nasazení do skupin'!$A$2</f>
        <v>2</v>
      </c>
      <c r="K23" s="442"/>
      <c r="L23" s="442"/>
      <c r="M23" s="443"/>
      <c r="N23" s="446" t="s">
        <v>52</v>
      </c>
      <c r="O23" s="448"/>
      <c r="P23" s="450">
        <v>2</v>
      </c>
      <c r="Q23" s="452" t="s">
        <v>80</v>
      </c>
      <c r="R23" s="453"/>
      <c r="S23" s="450" t="str">
        <f>VLOOKUP(P23,Zápasy!B4:G80,2,0)</f>
        <v>B</v>
      </c>
    </row>
    <row r="24" spans="1:24" ht="13.5" customHeight="1" thickBot="1">
      <c r="A24" s="447"/>
      <c r="B24" s="444"/>
      <c r="C24" s="444"/>
      <c r="D24" s="444"/>
      <c r="E24" s="444"/>
      <c r="F24" s="445"/>
      <c r="G24" s="447"/>
      <c r="H24" s="449"/>
      <c r="I24" s="449"/>
      <c r="J24" s="444"/>
      <c r="K24" s="444"/>
      <c r="L24" s="444"/>
      <c r="M24" s="445"/>
      <c r="N24" s="447"/>
      <c r="O24" s="449"/>
      <c r="P24" s="451"/>
      <c r="Q24" s="454"/>
      <c r="R24" s="455"/>
      <c r="S24" s="451"/>
    </row>
    <row r="25" spans="1:24" ht="13.5" customHeight="1">
      <c r="A25" s="446" t="s">
        <v>53</v>
      </c>
      <c r="B25" s="456">
        <f>$B$1</f>
        <v>43531</v>
      </c>
      <c r="C25" s="457"/>
      <c r="D25" s="457"/>
      <c r="E25" s="457"/>
      <c r="F25" s="458"/>
      <c r="G25" s="446" t="s">
        <v>54</v>
      </c>
      <c r="H25" s="448"/>
      <c r="I25" s="448"/>
      <c r="J25" s="457"/>
      <c r="K25" s="457"/>
      <c r="L25" s="457"/>
      <c r="M25" s="458"/>
      <c r="N25" s="446" t="s">
        <v>55</v>
      </c>
      <c r="O25" s="448"/>
      <c r="P25" s="442"/>
      <c r="Q25" s="442"/>
      <c r="R25" s="442"/>
      <c r="S25" s="443"/>
      <c r="V25" s="61"/>
      <c r="X25" s="61"/>
    </row>
    <row r="26" spans="1:24" ht="13.15" customHeight="1" thickBot="1">
      <c r="A26" s="447"/>
      <c r="B26" s="459"/>
      <c r="C26" s="459"/>
      <c r="D26" s="459"/>
      <c r="E26" s="459"/>
      <c r="F26" s="460"/>
      <c r="G26" s="447"/>
      <c r="H26" s="449"/>
      <c r="I26" s="449"/>
      <c r="J26" s="459"/>
      <c r="K26" s="459"/>
      <c r="L26" s="459"/>
      <c r="M26" s="460"/>
      <c r="N26" s="447"/>
      <c r="O26" s="449"/>
      <c r="P26" s="444"/>
      <c r="Q26" s="444"/>
      <c r="R26" s="444"/>
      <c r="S26" s="445"/>
      <c r="V26" s="61"/>
      <c r="X26" s="61"/>
    </row>
    <row r="27" spans="1:24" ht="18.75" customHeight="1">
      <c r="A27" s="62" t="s">
        <v>56</v>
      </c>
      <c r="B27" s="414"/>
      <c r="C27" s="414"/>
      <c r="D27" s="414"/>
      <c r="E27" s="414"/>
      <c r="F27" s="415"/>
      <c r="G27" s="62" t="s">
        <v>57</v>
      </c>
      <c r="H27" s="63"/>
      <c r="I27" s="422">
        <f>VLOOKUP(B32,'Nasazení do skupin'!$B$5:$S$45,18,0)</f>
        <v>0</v>
      </c>
      <c r="J27" s="422"/>
      <c r="K27" s="422"/>
      <c r="L27" s="422"/>
      <c r="M27" s="423"/>
      <c r="N27" s="62" t="s">
        <v>58</v>
      </c>
      <c r="O27" s="63"/>
      <c r="P27" s="414">
        <f>VLOOKUP(B32,'Nasazení do skupin'!$B$5:$S$45,17,0)</f>
        <v>0</v>
      </c>
      <c r="Q27" s="414"/>
      <c r="R27" s="414"/>
      <c r="S27" s="415"/>
      <c r="V27" s="61"/>
      <c r="X27" s="61"/>
    </row>
    <row r="28" spans="1:24" ht="16.5" thickBot="1">
      <c r="A28" s="64" t="s">
        <v>59</v>
      </c>
      <c r="B28" s="416"/>
      <c r="C28" s="416"/>
      <c r="D28" s="416"/>
      <c r="E28" s="416"/>
      <c r="F28" s="417"/>
      <c r="G28" s="418" t="s">
        <v>59</v>
      </c>
      <c r="H28" s="419"/>
      <c r="I28" s="420"/>
      <c r="J28" s="420"/>
      <c r="K28" s="420"/>
      <c r="L28" s="420"/>
      <c r="M28" s="421"/>
      <c r="N28" s="418" t="s">
        <v>59</v>
      </c>
      <c r="O28" s="419"/>
      <c r="P28" s="416"/>
      <c r="Q28" s="416"/>
      <c r="R28" s="416"/>
      <c r="S28" s="417"/>
      <c r="V28" s="61"/>
      <c r="X28" s="61"/>
    </row>
    <row r="29" spans="1:24" ht="18.75" customHeight="1">
      <c r="A29" s="62" t="s">
        <v>56</v>
      </c>
      <c r="B29" s="414"/>
      <c r="C29" s="414"/>
      <c r="D29" s="414"/>
      <c r="E29" s="414"/>
      <c r="F29" s="415"/>
      <c r="G29" s="62" t="s">
        <v>60</v>
      </c>
      <c r="H29" s="63"/>
      <c r="I29" s="422">
        <f>VLOOKUP(H32,'Nasazení do skupin'!$B$5:$S$45,18,0)</f>
        <v>0</v>
      </c>
      <c r="J29" s="422"/>
      <c r="K29" s="422"/>
      <c r="L29" s="422"/>
      <c r="M29" s="423"/>
      <c r="N29" s="62" t="s">
        <v>61</v>
      </c>
      <c r="O29" s="63"/>
      <c r="P29" s="414">
        <f>VLOOKUP(H32,'Nasazení do skupin'!$B$5:$S$45,17,0)</f>
        <v>0</v>
      </c>
      <c r="Q29" s="414"/>
      <c r="R29" s="414"/>
      <c r="S29" s="415"/>
      <c r="V29" s="61"/>
      <c r="X29" s="61"/>
    </row>
    <row r="30" spans="1:24" ht="16.5" thickBot="1">
      <c r="A30" s="64" t="s">
        <v>59</v>
      </c>
      <c r="B30" s="416"/>
      <c r="C30" s="416"/>
      <c r="D30" s="416"/>
      <c r="E30" s="416"/>
      <c r="F30" s="417"/>
      <c r="G30" s="418" t="s">
        <v>59</v>
      </c>
      <c r="H30" s="419"/>
      <c r="I30" s="420"/>
      <c r="J30" s="420"/>
      <c r="K30" s="420"/>
      <c r="L30" s="420"/>
      <c r="M30" s="421"/>
      <c r="N30" s="418" t="s">
        <v>59</v>
      </c>
      <c r="O30" s="419"/>
      <c r="P30" s="416"/>
      <c r="Q30" s="416"/>
      <c r="R30" s="416"/>
      <c r="S30" s="417"/>
    </row>
    <row r="31" spans="1:24" ht="12" customHeight="1">
      <c r="A31" s="430" t="s">
        <v>62</v>
      </c>
      <c r="B31" s="432" t="s">
        <v>63</v>
      </c>
      <c r="C31" s="433"/>
      <c r="D31" s="433"/>
      <c r="E31" s="433"/>
      <c r="F31" s="434"/>
      <c r="G31" s="435" t="s">
        <v>36</v>
      </c>
      <c r="H31" s="432" t="s">
        <v>64</v>
      </c>
      <c r="I31" s="433"/>
      <c r="J31" s="433"/>
      <c r="K31" s="433"/>
      <c r="L31" s="434"/>
      <c r="M31" s="435" t="s">
        <v>36</v>
      </c>
      <c r="N31" s="437" t="s">
        <v>65</v>
      </c>
      <c r="O31" s="438"/>
      <c r="P31" s="437" t="s">
        <v>66</v>
      </c>
      <c r="Q31" s="438"/>
      <c r="R31" s="437" t="s">
        <v>67</v>
      </c>
      <c r="S31" s="438"/>
    </row>
    <row r="32" spans="1:24" s="67" customFormat="1" ht="24" customHeight="1" thickBot="1">
      <c r="A32" s="431"/>
      <c r="B32" s="439" t="str">
        <f>VLOOKUP(P23,Zápasy!$B$4:$G$72,4,0)</f>
        <v>T.J. Sokol Holice A</v>
      </c>
      <c r="C32" s="440"/>
      <c r="D32" s="440"/>
      <c r="E32" s="440"/>
      <c r="F32" s="441"/>
      <c r="G32" s="436"/>
      <c r="H32" s="439" t="str">
        <f>VLOOKUP(P23,Zápasy!$B$4:$G$72,6,0)</f>
        <v>SK Liapor WITTE Karlovy Vary A</v>
      </c>
      <c r="I32" s="440"/>
      <c r="J32" s="440"/>
      <c r="K32" s="440"/>
      <c r="L32" s="441"/>
      <c r="M32" s="436"/>
      <c r="N32" s="65" t="s">
        <v>0</v>
      </c>
      <c r="O32" s="66" t="s">
        <v>33</v>
      </c>
      <c r="P32" s="65" t="s">
        <v>0</v>
      </c>
      <c r="Q32" s="66" t="s">
        <v>33</v>
      </c>
      <c r="R32" s="65" t="s">
        <v>0</v>
      </c>
      <c r="S32" s="66" t="s">
        <v>33</v>
      </c>
    </row>
    <row r="33" spans="1:19" s="67" customFormat="1" ht="18" customHeight="1">
      <c r="A33" s="68" t="s">
        <v>38</v>
      </c>
      <c r="B33" s="109"/>
      <c r="C33" s="70"/>
      <c r="D33" s="70"/>
      <c r="E33" s="70"/>
      <c r="F33" s="110"/>
      <c r="G33" s="72"/>
      <c r="H33" s="109"/>
      <c r="I33" s="70"/>
      <c r="J33" s="70"/>
      <c r="K33" s="70"/>
      <c r="L33" s="76"/>
      <c r="M33" s="74"/>
      <c r="N33" s="111"/>
      <c r="O33" s="76"/>
      <c r="P33" s="424"/>
      <c r="Q33" s="427"/>
      <c r="R33" s="424"/>
      <c r="S33" s="427"/>
    </row>
    <row r="34" spans="1:19" s="67" customFormat="1" ht="18" customHeight="1">
      <c r="A34" s="77" t="s">
        <v>39</v>
      </c>
      <c r="B34" s="78"/>
      <c r="C34" s="79"/>
      <c r="D34" s="79"/>
      <c r="E34" s="79"/>
      <c r="F34" s="80"/>
      <c r="G34" s="81"/>
      <c r="H34" s="78"/>
      <c r="I34" s="79"/>
      <c r="J34" s="79"/>
      <c r="K34" s="79"/>
      <c r="L34" s="80"/>
      <c r="M34" s="82"/>
      <c r="N34" s="83"/>
      <c r="O34" s="80"/>
      <c r="P34" s="425"/>
      <c r="Q34" s="428"/>
      <c r="R34" s="425"/>
      <c r="S34" s="428"/>
    </row>
    <row r="35" spans="1:19" s="67" customFormat="1" ht="18" customHeight="1" thickBot="1">
      <c r="A35" s="84" t="s">
        <v>40</v>
      </c>
      <c r="B35" s="85"/>
      <c r="C35" s="86"/>
      <c r="D35" s="86"/>
      <c r="E35" s="86"/>
      <c r="F35" s="87"/>
      <c r="G35" s="88"/>
      <c r="H35" s="85"/>
      <c r="I35" s="86"/>
      <c r="J35" s="86"/>
      <c r="K35" s="86"/>
      <c r="L35" s="87"/>
      <c r="M35" s="89"/>
      <c r="N35" s="90"/>
      <c r="O35" s="91"/>
      <c r="P35" s="426"/>
      <c r="Q35" s="429"/>
      <c r="R35" s="426"/>
      <c r="S35" s="429"/>
    </row>
    <row r="36" spans="1:19" s="67" customFormat="1" ht="27.6" customHeight="1">
      <c r="A36" s="92" t="s">
        <v>68</v>
      </c>
      <c r="B36" s="93">
        <f>VLOOKUP(B32,'Nasazení do skupin'!$B$5:$S$45,2,0)</f>
        <v>0</v>
      </c>
      <c r="C36" s="94">
        <f>VLOOKUP(B32,'Nasazení do skupin'!$B$5:$S$45,5,0)</f>
        <v>0</v>
      </c>
      <c r="D36" s="95">
        <f>VLOOKUP(B32,'Nasazení do skupin'!$B$5:$S$45,8,0)</f>
        <v>0</v>
      </c>
      <c r="E36" s="95">
        <f>VLOOKUP(B32,'Nasazení do skupin'!$B$5:$S$45,11,0)</f>
        <v>0</v>
      </c>
      <c r="F36" s="118">
        <f>VLOOKUP(B32,'Nasazení do skupin'!$B$5:$S$45,14,0)</f>
        <v>0</v>
      </c>
      <c r="G36" s="120"/>
      <c r="H36" s="93">
        <f>VLOOKUP(H32,'Nasazení do skupin'!$B$5:$S$45,2,0)</f>
        <v>0</v>
      </c>
      <c r="I36" s="94">
        <f>VLOOKUP(H32,'Nasazení do skupin'!$B$5:$S$45,5,0)</f>
        <v>0</v>
      </c>
      <c r="J36" s="95">
        <f>VLOOKUP(H32,'Nasazení do skupin'!$B$5:$S$45,8,0)</f>
        <v>0</v>
      </c>
      <c r="K36" s="95">
        <f>VLOOKUP(H32,'Nasazení do skupin'!$B$5:$S$45,11,0)</f>
        <v>0</v>
      </c>
      <c r="L36" s="95">
        <f>VLOOKUP(H32,'Nasazení do skupin'!$B$5:$S$45,14,0)</f>
        <v>0</v>
      </c>
      <c r="M36" s="74"/>
      <c r="N36" s="96" t="s">
        <v>69</v>
      </c>
      <c r="O36" s="97"/>
      <c r="P36" s="97"/>
      <c r="Q36" s="97"/>
      <c r="R36" s="97"/>
      <c r="S36" s="98"/>
    </row>
    <row r="37" spans="1:19" s="67" customFormat="1" ht="88.15" customHeight="1" thickBot="1">
      <c r="A37" s="84" t="s">
        <v>70</v>
      </c>
      <c r="B37" s="99">
        <f>VLOOKUP(B32,'Nasazení do skupin'!$B$5:$S$45,3,0)</f>
        <v>0</v>
      </c>
      <c r="C37" s="100">
        <f>VLOOKUP(B32,'Nasazení do skupin'!$B$5:$S$45,6,0)</f>
        <v>0</v>
      </c>
      <c r="D37" s="100">
        <f>VLOOKUP(B32,'Nasazení do skupin'!$B$5:$S$45,9,0)</f>
        <v>0</v>
      </c>
      <c r="E37" s="100">
        <f>VLOOKUP(B32,'Nasazení do skupin'!$B$5:$S$45,12,0)</f>
        <v>0</v>
      </c>
      <c r="F37" s="119">
        <f>VLOOKUP(B32,'Nasazení do skupin'!$B$5:$S$45,15,0)</f>
        <v>0</v>
      </c>
      <c r="G37" s="121"/>
      <c r="H37" s="99">
        <f>VLOOKUP(H32,'Nasazení do skupin'!$B$5:$S$45,3,0)</f>
        <v>0</v>
      </c>
      <c r="I37" s="100">
        <f>VLOOKUP(H32,'Nasazení do skupin'!$B$5:$S$45,6,0)</f>
        <v>0</v>
      </c>
      <c r="J37" s="100">
        <f>VLOOKUP(H32,'Nasazení do skupin'!$B$5:$S$45,9,0)</f>
        <v>0</v>
      </c>
      <c r="K37" s="100">
        <f>VLOOKUP(H32,'Nasazení do skupin'!$B$5:$S$45,12,0)</f>
        <v>0</v>
      </c>
      <c r="L37" s="100">
        <f>VLOOKUP(H32,'Nasazení do skupin'!$B$5:$S$45,15,0)</f>
        <v>0</v>
      </c>
      <c r="M37" s="101"/>
      <c r="N37" s="97"/>
      <c r="O37" s="97"/>
      <c r="P37" s="97"/>
      <c r="Q37" s="97"/>
      <c r="R37" s="97"/>
      <c r="S37" s="98"/>
    </row>
    <row r="38" spans="1:19" s="67" customFormat="1" ht="18" customHeight="1" thickBot="1">
      <c r="A38" s="102" t="s">
        <v>71</v>
      </c>
      <c r="B38" s="103">
        <f>VLOOKUP(B32,'Nasazení do skupin'!$B$5:$S$45,4,0)</f>
        <v>0</v>
      </c>
      <c r="C38" s="104">
        <f>VLOOKUP(B32,'Nasazení do skupin'!$B$5:$S$45,7,0)</f>
        <v>0</v>
      </c>
      <c r="D38" s="104">
        <f>VLOOKUP(B32,'Nasazení do skupin'!$B$5:$S$45,10,0)</f>
        <v>0</v>
      </c>
      <c r="E38" s="104">
        <f>VLOOKUP(B32,'Nasazení do skupin'!$B$5:$S$45,13,0)</f>
        <v>0</v>
      </c>
      <c r="F38" s="117">
        <f>VLOOKUP(B32,'Nasazení do skupin'!$B$5:$S$45,16,0)</f>
        <v>0</v>
      </c>
      <c r="G38" s="105"/>
      <c r="H38" s="103">
        <f>VLOOKUP(H32,'Nasazení do skupin'!$B$5:$S$45,4,0)</f>
        <v>0</v>
      </c>
      <c r="I38" s="104">
        <f>VLOOKUP(H32,'Nasazení do skupin'!$B$5:$S$45,7,0)</f>
        <v>0</v>
      </c>
      <c r="J38" s="104">
        <f>VLOOKUP(H32,'Nasazení do skupin'!$B$5:$S$45,10,0)</f>
        <v>0</v>
      </c>
      <c r="K38" s="104">
        <f>VLOOKUP(H32,'Nasazení do skupin'!$B$5:$S$45,13,0)</f>
        <v>0</v>
      </c>
      <c r="L38" s="104">
        <f>VLOOKUP(H32,'Nasazení do skupin'!$B$5:$S$45,16,0)</f>
        <v>0</v>
      </c>
      <c r="M38" s="106"/>
      <c r="N38" s="107"/>
      <c r="O38" s="107"/>
      <c r="P38" s="107"/>
      <c r="Q38" s="107"/>
      <c r="R38" s="107"/>
      <c r="S38" s="108"/>
    </row>
    <row r="39" spans="1:19" s="67" customFormat="1" ht="12.75">
      <c r="A39" s="112"/>
      <c r="B39" s="113"/>
      <c r="C39" s="113"/>
      <c r="D39" s="113"/>
      <c r="E39" s="113"/>
      <c r="F39" s="113"/>
      <c r="G39" s="114"/>
      <c r="H39" s="115"/>
      <c r="I39" s="115"/>
      <c r="J39" s="115"/>
      <c r="K39" s="115"/>
      <c r="L39" s="115"/>
      <c r="M39" s="116"/>
      <c r="N39" s="97"/>
      <c r="O39" s="97"/>
      <c r="P39" s="97"/>
      <c r="Q39" s="97"/>
      <c r="R39" s="97"/>
      <c r="S39" s="97"/>
    </row>
  </sheetData>
  <mergeCells count="91">
    <mergeCell ref="P14:P16"/>
    <mergeCell ref="Q14:Q16"/>
    <mergeCell ref="R14:R16"/>
    <mergeCell ref="S14:S16"/>
    <mergeCell ref="A21:S21"/>
    <mergeCell ref="B11:F11"/>
    <mergeCell ref="G11:H11"/>
    <mergeCell ref="I11:M11"/>
    <mergeCell ref="N11:O11"/>
    <mergeCell ref="P11:S11"/>
    <mergeCell ref="A6:A7"/>
    <mergeCell ref="B6:F7"/>
    <mergeCell ref="G6:I7"/>
    <mergeCell ref="J6:M7"/>
    <mergeCell ref="N6:O7"/>
    <mergeCell ref="P10:S10"/>
    <mergeCell ref="P6:S7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P25:S26"/>
    <mergeCell ref="A23:A24"/>
    <mergeCell ref="B23:F24"/>
    <mergeCell ref="G23:I24"/>
    <mergeCell ref="J23:M24"/>
    <mergeCell ref="N23:O24"/>
    <mergeCell ref="P23:P24"/>
    <mergeCell ref="Q23:R24"/>
    <mergeCell ref="A25:A26"/>
    <mergeCell ref="B25:F26"/>
    <mergeCell ref="G25:I26"/>
    <mergeCell ref="J25:M26"/>
    <mergeCell ref="N25:O26"/>
    <mergeCell ref="S23:S24"/>
    <mergeCell ref="I28:M28"/>
    <mergeCell ref="N28:O28"/>
    <mergeCell ref="P28:S28"/>
    <mergeCell ref="B27:F27"/>
    <mergeCell ref="I27:M27"/>
    <mergeCell ref="P27:S27"/>
    <mergeCell ref="B28:F28"/>
    <mergeCell ref="G28:H28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P29:S29"/>
    <mergeCell ref="B30:F30"/>
    <mergeCell ref="G30:H30"/>
    <mergeCell ref="I30:M30"/>
    <mergeCell ref="N30:O30"/>
    <mergeCell ref="P30:S30"/>
    <mergeCell ref="B29:F29"/>
    <mergeCell ref="I29:M29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11</vt:i4>
      </vt:variant>
    </vt:vector>
  </HeadingPairs>
  <TitlesOfParts>
    <vt:vector size="27" baseType="lpstr">
      <vt:lpstr>Přihlášky </vt:lpstr>
      <vt:lpstr>Prezence 9.3.2019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sk E </vt:lpstr>
      <vt:lpstr>E - výsledky</vt:lpstr>
      <vt:lpstr>Zápasy</vt:lpstr>
      <vt:lpstr>KO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'E - výsledky'!Oblast_tisku</vt:lpstr>
      <vt:lpstr>'sk A'!Oblast_tisku</vt:lpstr>
      <vt:lpstr>'sk B'!Oblast_tisku</vt:lpstr>
      <vt:lpstr>'sk C'!Oblast_tisku</vt:lpstr>
      <vt:lpstr>'sk D'!Oblast_tisku</vt:lpstr>
      <vt:lpstr>'sk E '!Oblast_tisku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Hosta</cp:lastModifiedBy>
  <cp:lastPrinted>2017-08-26T17:20:44Z</cp:lastPrinted>
  <dcterms:created xsi:type="dcterms:W3CDTF">2014-08-25T11:10:33Z</dcterms:created>
  <dcterms:modified xsi:type="dcterms:W3CDTF">2019-03-15T00:20:44Z</dcterms:modified>
</cp:coreProperties>
</file>