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20730" windowHeight="8985" tabRatio="908" activeTab="6"/>
  </bookViews>
  <sheets>
    <sheet name="Prezence 10.6." sheetId="24" r:id="rId1"/>
    <sheet name="Nasazení do skupin" sheetId="4" r:id="rId2"/>
    <sheet name="A - výsledky" sheetId="15" r:id="rId3"/>
    <sheet name="B - výsledky" sheetId="16" r:id="rId4"/>
    <sheet name="Zápasy" sheetId="20" r:id="rId5"/>
    <sheet name="KO" sheetId="21" r:id="rId6"/>
    <sheet name="Zápisy" sheetId="25" r:id="rId7"/>
  </sheets>
  <externalReferences>
    <externalReference r:id="rId8"/>
  </externalReferences>
  <definedNames>
    <definedName name="_xlnm._FilterDatabase" localSheetId="4" hidden="1">Zápasy!$B$3:$H$23</definedName>
    <definedName name="contacted">[1]Pomucky!$C$2:$C$3</definedName>
    <definedName name="_xlnm.Print_Area" localSheetId="2">'A - výsledky'!$A$2:$U$48</definedName>
    <definedName name="_xlnm.Print_Area" localSheetId="3">'B - výsledky'!$A$2:$U$48</definedName>
    <definedName name="_xlnm.Print_Area" localSheetId="6">Zápisy!$A$2:$S$38</definedName>
    <definedName name="Ucast">[1]Pomucky!$A$2:$A$3</definedName>
    <definedName name="volba" localSheetId="0">#REF!</definedName>
    <definedName name="volba" localSheetId="6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B8" i="4"/>
  <c r="B14"/>
  <c r="B12"/>
  <c r="B11"/>
  <c r="B13" l="1"/>
  <c r="B10"/>
  <c r="B9"/>
  <c r="B7"/>
  <c r="B6"/>
  <c r="B5"/>
  <c r="J25" i="25" l="1"/>
  <c r="S23"/>
  <c r="J23"/>
  <c r="J6"/>
  <c r="S4"/>
  <c r="J4"/>
  <c r="B6"/>
  <c r="B25"/>
  <c r="B23" i="16" l="1"/>
  <c r="E43" s="1"/>
  <c r="B19"/>
  <c r="E41" s="1"/>
  <c r="B15"/>
  <c r="B39" s="1"/>
  <c r="B11"/>
  <c r="B29" s="1"/>
  <c r="B7"/>
  <c r="B37" s="1"/>
  <c r="C4"/>
  <c r="A2"/>
  <c r="B23" i="15"/>
  <c r="E43" s="1"/>
  <c r="B19"/>
  <c r="B31" s="1"/>
  <c r="B15"/>
  <c r="B39" s="1"/>
  <c r="B11"/>
  <c r="B47" s="1"/>
  <c r="B7"/>
  <c r="B43" s="1"/>
  <c r="C4"/>
  <c r="A2"/>
  <c r="Q21" i="16"/>
  <c r="L25" s="1"/>
  <c r="O21"/>
  <c r="N25" s="1"/>
  <c r="K21"/>
  <c r="I21"/>
  <c r="N17" s="1"/>
  <c r="Q19"/>
  <c r="L23" s="1"/>
  <c r="O19"/>
  <c r="N23" s="1"/>
  <c r="K19"/>
  <c r="L15" s="1"/>
  <c r="I19"/>
  <c r="Q17"/>
  <c r="I25" s="1"/>
  <c r="O17"/>
  <c r="K25" s="1"/>
  <c r="L17"/>
  <c r="H17"/>
  <c r="Q15"/>
  <c r="I23" s="1"/>
  <c r="O15"/>
  <c r="K23" s="1"/>
  <c r="N15"/>
  <c r="Q13"/>
  <c r="F25" s="1"/>
  <c r="O13"/>
  <c r="H25" s="1"/>
  <c r="N13"/>
  <c r="F21" s="1"/>
  <c r="L13"/>
  <c r="H21" s="1"/>
  <c r="K13"/>
  <c r="F17" s="1"/>
  <c r="I13"/>
  <c r="E13"/>
  <c r="C13"/>
  <c r="H9" s="1"/>
  <c r="Q11"/>
  <c r="F23" s="1"/>
  <c r="O11"/>
  <c r="H23" s="1"/>
  <c r="N11"/>
  <c r="F19" s="1"/>
  <c r="L11"/>
  <c r="H19" s="1"/>
  <c r="K11"/>
  <c r="F15" s="1"/>
  <c r="I11"/>
  <c r="H15" s="1"/>
  <c r="E11"/>
  <c r="F7" s="1"/>
  <c r="C1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N23" i="15"/>
  <c r="Q21"/>
  <c r="L25" s="1"/>
  <c r="O21"/>
  <c r="N25" s="1"/>
  <c r="K21"/>
  <c r="L17" s="1"/>
  <c r="I21"/>
  <c r="N17" s="1"/>
  <c r="Q19"/>
  <c r="L23" s="1"/>
  <c r="O19"/>
  <c r="K19"/>
  <c r="L15" s="1"/>
  <c r="I19"/>
  <c r="N15" s="1"/>
  <c r="Q17"/>
  <c r="I25" s="1"/>
  <c r="O17"/>
  <c r="K25" s="1"/>
  <c r="Q15"/>
  <c r="I23" s="1"/>
  <c r="O15"/>
  <c r="K23" s="1"/>
  <c r="Q13"/>
  <c r="F25" s="1"/>
  <c r="O13"/>
  <c r="H25" s="1"/>
  <c r="N13"/>
  <c r="F21" s="1"/>
  <c r="L13"/>
  <c r="H21" s="1"/>
  <c r="K13"/>
  <c r="F17" s="1"/>
  <c r="I13"/>
  <c r="H17" s="1"/>
  <c r="E13"/>
  <c r="F9" s="1"/>
  <c r="C13"/>
  <c r="Q11"/>
  <c r="F23" s="1"/>
  <c r="O11"/>
  <c r="H23" s="1"/>
  <c r="N11"/>
  <c r="F19" s="1"/>
  <c r="L11"/>
  <c r="H19" s="1"/>
  <c r="K11"/>
  <c r="F15" s="1"/>
  <c r="I11"/>
  <c r="H15" s="1"/>
  <c r="E11"/>
  <c r="C1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R9" l="1"/>
  <c r="R13"/>
  <c r="R15"/>
  <c r="R11"/>
  <c r="T23" i="16"/>
  <c r="T9"/>
  <c r="T13"/>
  <c r="T11"/>
  <c r="E47"/>
  <c r="B45"/>
  <c r="B31"/>
  <c r="T11" i="15"/>
  <c r="T13"/>
  <c r="H7"/>
  <c r="T7" s="1"/>
  <c r="H9"/>
  <c r="T9" s="1"/>
  <c r="R19"/>
  <c r="T15"/>
  <c r="T25"/>
  <c r="R17" i="16"/>
  <c r="R23"/>
  <c r="T21"/>
  <c r="R21"/>
  <c r="R7"/>
  <c r="T15"/>
  <c r="R15"/>
  <c r="R11"/>
  <c r="R13"/>
  <c r="E37"/>
  <c r="B33"/>
  <c r="R19"/>
  <c r="T25"/>
  <c r="T17"/>
  <c r="R25"/>
  <c r="T19"/>
  <c r="B41"/>
  <c r="H7"/>
  <c r="T7" s="1"/>
  <c r="E29"/>
  <c r="E33"/>
  <c r="E45"/>
  <c r="F9"/>
  <c r="R9" s="1"/>
  <c r="B35"/>
  <c r="B43"/>
  <c r="B47"/>
  <c r="E31"/>
  <c r="E35"/>
  <c r="E39"/>
  <c r="T23" i="15"/>
  <c r="T17"/>
  <c r="R23"/>
  <c r="R17"/>
  <c r="R25"/>
  <c r="T19"/>
  <c r="T21"/>
  <c r="R21"/>
  <c r="E31"/>
  <c r="E35"/>
  <c r="E39"/>
  <c r="E47"/>
  <c r="F7"/>
  <c r="R7" s="1"/>
  <c r="B29"/>
  <c r="B33"/>
  <c r="B37"/>
  <c r="B41"/>
  <c r="B45"/>
  <c r="E29"/>
  <c r="E33"/>
  <c r="E37"/>
  <c r="E41"/>
  <c r="E45"/>
  <c r="B35"/>
  <c r="H33" i="20" l="1"/>
  <c r="F33"/>
  <c r="H32"/>
  <c r="F32"/>
  <c r="H31"/>
  <c r="F31"/>
  <c r="H30"/>
  <c r="F30"/>
  <c r="H29"/>
  <c r="F29"/>
  <c r="H28"/>
  <c r="F28"/>
  <c r="H27"/>
  <c r="F27"/>
  <c r="H26"/>
  <c r="F26"/>
  <c r="C23" l="1"/>
  <c r="C22"/>
  <c r="F23"/>
  <c r="H17"/>
  <c r="F15"/>
  <c r="H23"/>
  <c r="H15" l="1"/>
  <c r="H19"/>
  <c r="H7"/>
  <c r="F13"/>
  <c r="F21"/>
  <c r="H11"/>
  <c r="F7"/>
  <c r="F5"/>
  <c r="B32" i="25" s="1"/>
  <c r="H5" i="20"/>
  <c r="H32" i="25" s="1"/>
  <c r="H9" i="20"/>
  <c r="H13"/>
  <c r="H21"/>
  <c r="F9"/>
  <c r="F17"/>
  <c r="F11"/>
  <c r="F19"/>
  <c r="I37" i="25" l="1"/>
  <c r="L38"/>
  <c r="I38"/>
  <c r="K36"/>
  <c r="K38"/>
  <c r="J36"/>
  <c r="H36"/>
  <c r="H38"/>
  <c r="P29"/>
  <c r="L37"/>
  <c r="J37"/>
  <c r="I36"/>
  <c r="I29"/>
  <c r="J38"/>
  <c r="L36"/>
  <c r="K37"/>
  <c r="H37"/>
  <c r="F37"/>
  <c r="E38"/>
  <c r="B36"/>
  <c r="D36"/>
  <c r="P27"/>
  <c r="F36"/>
  <c r="B37"/>
  <c r="D37"/>
  <c r="I27"/>
  <c r="D38"/>
  <c r="C37"/>
  <c r="B38"/>
  <c r="E37"/>
  <c r="C38"/>
  <c r="F38"/>
  <c r="E36"/>
  <c r="C36"/>
  <c r="H20" i="20" l="1"/>
  <c r="F14"/>
  <c r="H8"/>
  <c r="F16"/>
  <c r="F12"/>
  <c r="F20"/>
  <c r="H16"/>
  <c r="H6"/>
  <c r="H10"/>
  <c r="H14"/>
  <c r="H18"/>
  <c r="F6"/>
  <c r="F10" l="1"/>
  <c r="F22"/>
  <c r="H22" l="1"/>
  <c r="F8"/>
  <c r="F18"/>
  <c r="H12"/>
  <c r="C21"/>
  <c r="C20"/>
  <c r="C17"/>
  <c r="C16"/>
  <c r="C13"/>
  <c r="C12"/>
  <c r="C9"/>
  <c r="C8"/>
  <c r="H4"/>
  <c r="H13" i="25" s="1"/>
  <c r="K19" l="1"/>
  <c r="L17"/>
  <c r="H17"/>
  <c r="I17"/>
  <c r="H18"/>
  <c r="K17"/>
  <c r="K18"/>
  <c r="J18"/>
  <c r="L18"/>
  <c r="I18"/>
  <c r="H19"/>
  <c r="I19"/>
  <c r="L19"/>
  <c r="J19"/>
  <c r="P10"/>
  <c r="J17"/>
  <c r="I10"/>
  <c r="F4" i="20" l="1"/>
  <c r="B13" i="25" s="1"/>
  <c r="E18" l="1"/>
  <c r="C19"/>
  <c r="I8"/>
  <c r="F19"/>
  <c r="D17"/>
  <c r="P8"/>
  <c r="D18"/>
  <c r="D19"/>
  <c r="C17"/>
  <c r="B18"/>
  <c r="E17"/>
  <c r="B17"/>
  <c r="C18"/>
  <c r="F18"/>
  <c r="E19"/>
  <c r="F17"/>
  <c r="B19"/>
</calcChain>
</file>

<file path=xl/sharedStrings.xml><?xml version="1.0" encoding="utf-8"?>
<sst xmlns="http://schemas.openxmlformats.org/spreadsheetml/2006/main" count="501" uniqueCount="142">
  <si>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</si>
  <si>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</si>
  <si>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</si>
  <si>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</si>
  <si>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</si>
  <si>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</si>
  <si>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</si>
  <si>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</si>
  <si>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</si>
  <si>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</si>
  <si>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</si>
  <si>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</si>
  <si>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</si>
  <si>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</si>
  <si>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</si>
  <si>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</si>
  <si>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</si>
  <si>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</si>
  <si>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</si>
  <si>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</si>
  <si>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</si>
  <si>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</si>
  <si>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</si>
  <si>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</si>
  <si>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</si>
  <si>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</si>
  <si>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</si>
  <si>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</si>
  <si>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</si>
  <si>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</si>
  <si>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</si>
  <si>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</si>
  <si>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</si>
  <si>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VI.</t>
  </si>
  <si>
    <t>T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</si>
  <si>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</si>
  <si>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</si>
  <si>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</si>
  <si>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</si>
  <si>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</si>
  <si>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</si>
  <si>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</si>
  <si>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</si>
  <si>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</si>
  <si>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</si>
  <si>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</si>
  <si>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</si>
  <si>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</si>
  <si>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</si>
  <si>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</si>
  <si>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</si>
  <si>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</si>
  <si>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</si>
  <si>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</si>
  <si>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</si>
  <si>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</si>
  <si>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</si>
  <si>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</si>
  <si>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</si>
  <si>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</si>
  <si>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VII.</t>
  </si>
  <si>
    <t>VIII.</t>
  </si>
  <si>
    <t>IX.</t>
  </si>
  <si>
    <t>X.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</si>
  <si>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</si>
  <si>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</si>
  <si>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</si>
  <si>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</si>
  <si>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</si>
  <si>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</si>
  <si>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</si>
  <si>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</si>
  <si>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</si>
  <si>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</si>
  <si>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</si>
  <si>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</si>
  <si>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</si>
  <si>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MŽ3</t>
  </si>
  <si>
    <t>Pohár ČNS</t>
  </si>
  <si>
    <t>Sokol Dolní Počernice</t>
  </si>
  <si>
    <t>TJ Peklo nad Zdobnicí B</t>
  </si>
  <si>
    <t>TJ Peklo nad Zdobnicí A</t>
  </si>
  <si>
    <t>UNITOP SKP Žďár nad Sázavou</t>
  </si>
  <si>
    <t>TJ Slavoj Český Brod</t>
  </si>
  <si>
    <t>Pohár ČNS mladších žáků trojice</t>
  </si>
  <si>
    <t>Žďár nad Sázavou 14.4.2019</t>
  </si>
  <si>
    <t>TJ Dynamo České Budějovice</t>
  </si>
  <si>
    <t>Prezence Pohár ČNS mladší žáci trojice Žďár nad Sázavou 14.4.2019</t>
  </si>
  <si>
    <t>TJ SOKOL Holice A</t>
  </si>
  <si>
    <t>TJ SOKOL Holice B</t>
  </si>
  <si>
    <t>Městský nohejbalový klub Modřice B</t>
  </si>
  <si>
    <t>Městský nohejbalový klub Modřice A</t>
  </si>
  <si>
    <t>skupina A až B</t>
  </si>
  <si>
    <t>Žďár nad Sázavou</t>
  </si>
  <si>
    <t>Marek Zapletal</t>
  </si>
  <si>
    <t>Adam Bukáček</t>
  </si>
  <si>
    <t>Matěj Sobotka</t>
  </si>
  <si>
    <t xml:space="preserve"> TJ SOKOL Holice A</t>
  </si>
  <si>
    <t xml:space="preserve"> 2:0 (10:4, 10:4)</t>
  </si>
  <si>
    <t>2:0 (10:7, 10:4)</t>
  </si>
  <si>
    <t>1:2 (4:10, 10:4, 7:10)</t>
  </si>
  <si>
    <t>2:0 (10:2, 10:6)</t>
  </si>
  <si>
    <t>2:0 (10:5, 10:2)</t>
  </si>
  <si>
    <t>2:0 (10:6, 10:9)</t>
  </si>
  <si>
    <t>2:0 (10:6, 10:4)</t>
  </si>
  <si>
    <t>2:0 (10:2, 10:1)</t>
  </si>
  <si>
    <t>Pavel Jarkovský</t>
  </si>
  <si>
    <t>Josef Pavlišta</t>
  </si>
  <si>
    <t>Matěj Teplý</t>
  </si>
  <si>
    <t>František Čižinský</t>
  </si>
  <si>
    <t>Vojtěch Prachař</t>
  </si>
  <si>
    <t>Adam Kopecký</t>
  </si>
  <si>
    <t>Sládek</t>
  </si>
  <si>
    <t>Hostinský</t>
  </si>
  <si>
    <t>Prachař</t>
  </si>
  <si>
    <t>Líbal Martin</t>
  </si>
  <si>
    <t>Svoboda</t>
  </si>
  <si>
    <t xml:space="preserve">Kaděra </t>
  </si>
  <si>
    <t>Višvader</t>
  </si>
  <si>
    <t>Bálek</t>
  </si>
  <si>
    <t>Jirka</t>
  </si>
  <si>
    <t>Michael Svoboda</t>
  </si>
  <si>
    <t>Patrik Iláš</t>
  </si>
  <si>
    <t>Tomáš Jahoda</t>
  </si>
  <si>
    <t>Roman Dlabka</t>
  </si>
  <si>
    <t>Dlabka František</t>
  </si>
  <si>
    <t>Antonín Mrňa</t>
  </si>
  <si>
    <t>Adam Kaděra</t>
  </si>
  <si>
    <t>Lukáš Trzaskalík</t>
  </si>
  <si>
    <t>Marek Schovánek</t>
  </si>
  <si>
    <t>Kryštof Kalianko</t>
  </si>
  <si>
    <t>Jaromír Štrob</t>
  </si>
  <si>
    <t>Adam Marek</t>
  </si>
  <si>
    <t>Jan Bálek</t>
  </si>
  <si>
    <t>Michal Červenka</t>
  </si>
  <si>
    <t>Antonín Blažek</t>
  </si>
  <si>
    <t>Ota Jirka</t>
  </si>
  <si>
    <t>Samuel Uhlíř</t>
  </si>
  <si>
    <t>Jan Zadrobílek</t>
  </si>
  <si>
    <t>Denis Nastoupil</t>
  </si>
  <si>
    <t>Jakub Zadrobílek</t>
  </si>
  <si>
    <t>Adam Růžička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</si>
</sst>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</cellStyleXfs>
  <cellXfs count="351"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0" fontId="11" fillId="0" borderId="21" xfId="0" applyFont="1" applyBorder="1" applyAlignment="1">
      <alignment horizontal="right"/>
    </xf>
    <xf numFmtId="0" fontId="4" fillId="0" borderId="0" xfId="1"/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4" fillId="0" borderId="0" xfId="1" applyBorder="1"/>
    <xf numFmtId="0" fontId="3" fillId="0" borderId="2" xfId="1" applyFont="1" applyBorder="1" applyAlignment="1">
      <alignment horizontal="left" shrinkToFit="1"/>
    </xf>
    <xf numFmtId="0" fontId="0" fillId="0" borderId="21" xfId="0" applyBorder="1"/>
    <xf numFmtId="0" fontId="4" fillId="2" borderId="0" xfId="1" applyFill="1"/>
    <xf numFmtId="0" fontId="12" fillId="2" borderId="0" xfId="1" applyFont="1" applyFill="1"/>
    <xf numFmtId="0" fontId="19" fillId="0" borderId="0" xfId="1" applyFont="1"/>
    <xf numFmtId="0" fontId="0" fillId="0" borderId="0" xfId="0" applyBorder="1"/>
    <xf numFmtId="0" fontId="9" fillId="0" borderId="0" xfId="0" applyFont="1" applyBorder="1"/>
    <xf numFmtId="0" fontId="11" fillId="0" borderId="0" xfId="0" applyFont="1" applyBorder="1" applyAlignment="1">
      <alignment horizontal="right"/>
    </xf>
    <xf numFmtId="0" fontId="0" fillId="0" borderId="21" xfId="0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4" fillId="2" borderId="0" xfId="1" applyFill="1" applyAlignment="1">
      <alignment horizontal="center"/>
    </xf>
    <xf numFmtId="0" fontId="33" fillId="0" borderId="0" xfId="1" applyFont="1"/>
    <xf numFmtId="0" fontId="32" fillId="0" borderId="0" xfId="1" applyFont="1" applyAlignment="1">
      <alignment horizontal="center"/>
    </xf>
    <xf numFmtId="0" fontId="12" fillId="3" borderId="21" xfId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49" fontId="33" fillId="0" borderId="21" xfId="1" applyNumberFormat="1" applyFont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3" borderId="23" xfId="1" applyFont="1" applyFill="1" applyBorder="1" applyAlignment="1">
      <alignment vertical="center"/>
    </xf>
    <xf numFmtId="0" fontId="13" fillId="3" borderId="22" xfId="1" applyFont="1" applyFill="1" applyBorder="1" applyAlignment="1">
      <alignment horizontal="center" vertical="center"/>
    </xf>
    <xf numFmtId="0" fontId="33" fillId="3" borderId="19" xfId="1" applyFont="1" applyFill="1" applyBorder="1" applyAlignment="1">
      <alignment vertical="center"/>
    </xf>
    <xf numFmtId="0" fontId="33" fillId="0" borderId="22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16" fillId="3" borderId="24" xfId="1" applyFont="1" applyFill="1" applyBorder="1" applyAlignment="1">
      <alignment horizontal="right" vertical="center"/>
    </xf>
    <xf numFmtId="0" fontId="16" fillId="3" borderId="19" xfId="1" applyFont="1" applyFill="1" applyBorder="1" applyAlignment="1">
      <alignment vertical="center"/>
    </xf>
    <xf numFmtId="0" fontId="33" fillId="0" borderId="22" xfId="1" applyFont="1" applyBorder="1" applyAlignment="1">
      <alignment horizontal="center"/>
    </xf>
    <xf numFmtId="0" fontId="33" fillId="0" borderId="23" xfId="1" applyFont="1" applyBorder="1" applyAlignment="1">
      <alignment horizontal="center"/>
    </xf>
    <xf numFmtId="0" fontId="38" fillId="2" borderId="32" xfId="1" applyFont="1" applyFill="1" applyBorder="1"/>
    <xf numFmtId="0" fontId="38" fillId="2" borderId="24" xfId="1" applyFont="1" applyFill="1" applyBorder="1" applyAlignment="1"/>
    <xf numFmtId="0" fontId="38" fillId="2" borderId="21" xfId="1" applyFont="1" applyFill="1" applyBorder="1" applyAlignment="1">
      <alignment horizontal="center"/>
    </xf>
    <xf numFmtId="0" fontId="38" fillId="2" borderId="34" xfId="1" applyFont="1" applyFill="1" applyBorder="1" applyAlignment="1">
      <alignment horizontal="center"/>
    </xf>
    <xf numFmtId="0" fontId="38" fillId="2" borderId="23" xfId="1" applyFont="1" applyFill="1" applyBorder="1" applyAlignment="1">
      <alignment horizontal="center"/>
    </xf>
    <xf numFmtId="0" fontId="38" fillId="2" borderId="35" xfId="1" applyFont="1" applyFill="1" applyBorder="1" applyAlignment="1">
      <alignment horizontal="center"/>
    </xf>
    <xf numFmtId="0" fontId="38" fillId="2" borderId="27" xfId="1" applyFont="1" applyFill="1" applyBorder="1" applyAlignment="1">
      <alignment horizontal="center"/>
    </xf>
    <xf numFmtId="0" fontId="39" fillId="2" borderId="33" xfId="1" applyFont="1" applyFill="1" applyBorder="1"/>
    <xf numFmtId="0" fontId="2" fillId="0" borderId="21" xfId="3" applyBorder="1"/>
    <xf numFmtId="0" fontId="2" fillId="0" borderId="34" xfId="3" applyBorder="1"/>
    <xf numFmtId="0" fontId="2" fillId="0" borderId="23" xfId="3" applyBorder="1"/>
    <xf numFmtId="0" fontId="39" fillId="2" borderId="34" xfId="1" applyFont="1" applyFill="1" applyBorder="1" applyAlignment="1">
      <alignment horizontal="center"/>
    </xf>
    <xf numFmtId="0" fontId="39" fillId="2" borderId="23" xfId="1" applyFont="1" applyFill="1" applyBorder="1" applyAlignment="1">
      <alignment horizontal="center"/>
    </xf>
    <xf numFmtId="0" fontId="39" fillId="2" borderId="21" xfId="1" applyFont="1" applyFill="1" applyBorder="1" applyAlignment="1">
      <alignment horizontal="center"/>
    </xf>
    <xf numFmtId="0" fontId="2" fillId="0" borderId="35" xfId="3" applyBorder="1"/>
    <xf numFmtId="0" fontId="40" fillId="2" borderId="0" xfId="1" applyFont="1" applyFill="1"/>
    <xf numFmtId="49" fontId="3" fillId="0" borderId="2" xfId="1" applyNumberFormat="1" applyFont="1" applyBorder="1" applyAlignment="1">
      <alignment horizontal="center" shrinkToFit="1"/>
    </xf>
    <xf numFmtId="0" fontId="7" fillId="0" borderId="0" xfId="0" applyFont="1" applyBorder="1"/>
    <xf numFmtId="0" fontId="42" fillId="0" borderId="0" xfId="0" applyFont="1"/>
    <xf numFmtId="0" fontId="44" fillId="0" borderId="38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0" xfId="0" applyFont="1"/>
    <xf numFmtId="0" fontId="42" fillId="0" borderId="14" xfId="0" applyFont="1" applyBorder="1" applyAlignment="1">
      <alignment horizontal="center" vertical="center"/>
    </xf>
    <xf numFmtId="0" fontId="44" fillId="3" borderId="15" xfId="0" applyFont="1" applyFill="1" applyBorder="1"/>
    <xf numFmtId="0" fontId="44" fillId="3" borderId="43" xfId="0" applyFont="1" applyFill="1" applyBorder="1"/>
    <xf numFmtId="0" fontId="42" fillId="0" borderId="44" xfId="0" applyFont="1" applyBorder="1" applyAlignment="1">
      <alignment horizontal="center" vertical="center"/>
    </xf>
    <xf numFmtId="0" fontId="44" fillId="0" borderId="35" xfId="0" applyFont="1" applyBorder="1"/>
    <xf numFmtId="0" fontId="44" fillId="0" borderId="21" xfId="0" applyFont="1" applyBorder="1"/>
    <xf numFmtId="0" fontId="44" fillId="0" borderId="34" xfId="0" applyFont="1" applyBorder="1"/>
    <xf numFmtId="0" fontId="44" fillId="3" borderId="17" xfId="0" applyFont="1" applyFill="1" applyBorder="1"/>
    <xf numFmtId="0" fontId="44" fillId="3" borderId="45" xfId="0" applyFont="1" applyFill="1" applyBorder="1"/>
    <xf numFmtId="0" fontId="44" fillId="0" borderId="23" xfId="0" applyFont="1" applyBorder="1"/>
    <xf numFmtId="0" fontId="42" fillId="0" borderId="48" xfId="0" applyFont="1" applyBorder="1" applyAlignment="1">
      <alignment horizontal="center" vertical="center"/>
    </xf>
    <xf numFmtId="0" fontId="44" fillId="0" borderId="38" xfId="0" applyFont="1" applyBorder="1"/>
    <xf numFmtId="0" fontId="44" fillId="0" borderId="26" xfId="0" applyFont="1" applyBorder="1"/>
    <xf numFmtId="0" fontId="44" fillId="0" borderId="37" xfId="0" applyFont="1" applyBorder="1"/>
    <xf numFmtId="0" fontId="44" fillId="3" borderId="19" xfId="0" applyFont="1" applyFill="1" applyBorder="1"/>
    <xf numFmtId="0" fontId="44" fillId="3" borderId="49" xfId="0" applyFont="1" applyFill="1" applyBorder="1"/>
    <xf numFmtId="0" fontId="44" fillId="0" borderId="50" xfId="0" applyFont="1" applyBorder="1"/>
    <xf numFmtId="0" fontId="44" fillId="0" borderId="39" xfId="0" applyFont="1" applyBorder="1"/>
    <xf numFmtId="0" fontId="42" fillId="0" borderId="0" xfId="0" applyFont="1" applyBorder="1" applyAlignment="1">
      <alignment horizontal="left" vertical="top" indent="1"/>
    </xf>
    <xf numFmtId="0" fontId="44" fillId="0" borderId="0" xfId="0" applyFont="1" applyBorder="1"/>
    <xf numFmtId="0" fontId="44" fillId="0" borderId="4" xfId="0" applyFont="1" applyBorder="1"/>
    <xf numFmtId="0" fontId="44" fillId="0" borderId="40" xfId="0" applyFont="1" applyBorder="1" applyAlignment="1">
      <alignment horizontal="center" vertical="center" textRotation="90"/>
    </xf>
    <xf numFmtId="0" fontId="44" fillId="3" borderId="53" xfId="0" applyFont="1" applyFill="1" applyBorder="1"/>
    <xf numFmtId="0" fontId="42" fillId="0" borderId="54" xfId="0" applyFont="1" applyBorder="1"/>
    <xf numFmtId="0" fontId="44" fillId="0" borderId="55" xfId="0" applyFont="1" applyBorder="1" applyAlignment="1">
      <alignment horizontal="center" vertical="center" textRotation="90"/>
    </xf>
    <xf numFmtId="0" fontId="44" fillId="3" borderId="54" xfId="0" applyFont="1" applyFill="1" applyBorder="1" applyAlignment="1">
      <alignment horizontal="center" vertical="center"/>
    </xf>
    <xf numFmtId="0" fontId="44" fillId="3" borderId="54" xfId="0" applyFont="1" applyFill="1" applyBorder="1"/>
    <xf numFmtId="0" fontId="44" fillId="0" borderId="8" xfId="0" applyFont="1" applyBorder="1"/>
    <xf numFmtId="0" fontId="44" fillId="0" borderId="10" xfId="0" applyFont="1" applyBorder="1"/>
    <xf numFmtId="0" fontId="42" fillId="0" borderId="0" xfId="0" applyFont="1" applyBorder="1"/>
    <xf numFmtId="0" fontId="44" fillId="0" borderId="0" xfId="0" applyFont="1" applyBorder="1" applyAlignment="1">
      <alignment horizontal="center" vertical="center" textRotation="90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textRotation="90"/>
    </xf>
    <xf numFmtId="0" fontId="44" fillId="0" borderId="0" xfId="0" applyFont="1" applyFill="1" applyBorder="1"/>
    <xf numFmtId="0" fontId="44" fillId="3" borderId="43" xfId="0" applyFont="1" applyFill="1" applyBorder="1" applyAlignment="1">
      <alignment horizontal="center" vertical="center"/>
    </xf>
    <xf numFmtId="0" fontId="44" fillId="3" borderId="49" xfId="0" applyFont="1" applyFill="1" applyBorder="1" applyAlignment="1">
      <alignment horizontal="center" vertical="center"/>
    </xf>
    <xf numFmtId="0" fontId="0" fillId="0" borderId="21" xfId="0" applyFill="1" applyBorder="1"/>
    <xf numFmtId="0" fontId="9" fillId="0" borderId="30" xfId="0" applyFont="1" applyBorder="1"/>
    <xf numFmtId="0" fontId="11" fillId="0" borderId="27" xfId="0" applyFont="1" applyBorder="1" applyAlignment="1">
      <alignment horizontal="right"/>
    </xf>
    <xf numFmtId="0" fontId="6" fillId="0" borderId="30" xfId="0" applyFont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0" fontId="9" fillId="0" borderId="27" xfId="0" applyFont="1" applyFill="1" applyBorder="1"/>
    <xf numFmtId="0" fontId="0" fillId="0" borderId="21" xfId="0" applyFill="1" applyBorder="1" applyAlignment="1">
      <alignment horizontal="left"/>
    </xf>
    <xf numFmtId="0" fontId="9" fillId="0" borderId="21" xfId="0" applyFont="1" applyFill="1" applyBorder="1"/>
    <xf numFmtId="0" fontId="9" fillId="0" borderId="21" xfId="0" applyFont="1" applyFill="1" applyBorder="1" applyAlignment="1">
      <alignment horizontal="left"/>
    </xf>
    <xf numFmtId="0" fontId="34" fillId="3" borderId="22" xfId="1" applyFont="1" applyFill="1" applyBorder="1" applyAlignment="1">
      <alignment horizontal="center" vertical="center"/>
    </xf>
    <xf numFmtId="0" fontId="2" fillId="0" borderId="39" xfId="3" applyBorder="1"/>
    <xf numFmtId="0" fontId="2" fillId="0" borderId="22" xfId="3" applyFill="1" applyBorder="1"/>
    <xf numFmtId="0" fontId="47" fillId="7" borderId="0" xfId="0" applyFont="1" applyFill="1" applyBorder="1" applyAlignment="1">
      <alignment horizontal="left"/>
    </xf>
    <xf numFmtId="0" fontId="1" fillId="0" borderId="59" xfId="1" applyFont="1" applyBorder="1" applyAlignment="1">
      <alignment horizontal="left" shrinkToFit="1"/>
    </xf>
    <xf numFmtId="49" fontId="33" fillId="0" borderId="31" xfId="1" applyNumberFormat="1" applyFont="1" applyBorder="1" applyAlignment="1">
      <alignment horizontal="center" vertical="center"/>
    </xf>
    <xf numFmtId="49" fontId="33" fillId="0" borderId="0" xfId="1" applyNumberFormat="1" applyFont="1"/>
    <xf numFmtId="49" fontId="33" fillId="3" borderId="23" xfId="1" applyNumberFormat="1" applyFont="1" applyFill="1" applyBorder="1" applyAlignment="1">
      <alignment vertical="center"/>
    </xf>
    <xf numFmtId="0" fontId="29" fillId="3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9" fillId="3" borderId="63" xfId="0" applyFont="1" applyFill="1" applyBorder="1" applyAlignment="1">
      <alignment horizontal="center"/>
    </xf>
    <xf numFmtId="0" fontId="12" fillId="0" borderId="0" xfId="1" applyFont="1" applyBorder="1"/>
    <xf numFmtId="0" fontId="43" fillId="0" borderId="7" xfId="0" applyFont="1" applyBorder="1" applyAlignment="1">
      <alignment horizontal="center"/>
    </xf>
    <xf numFmtId="0" fontId="13" fillId="3" borderId="24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42" fillId="0" borderId="60" xfId="0" applyFont="1" applyBorder="1"/>
    <xf numFmtId="0" fontId="7" fillId="0" borderId="57" xfId="0" applyFont="1" applyBorder="1"/>
    <xf numFmtId="0" fontId="44" fillId="0" borderId="65" xfId="0" applyFont="1" applyBorder="1"/>
    <xf numFmtId="0" fontId="44" fillId="0" borderId="67" xfId="0" applyFont="1" applyBorder="1"/>
    <xf numFmtId="0" fontId="45" fillId="0" borderId="66" xfId="0" applyFont="1" applyBorder="1"/>
    <xf numFmtId="0" fontId="44" fillId="0" borderId="66" xfId="0" applyFont="1" applyBorder="1"/>
    <xf numFmtId="0" fontId="44" fillId="0" borderId="68" xfId="0" applyFont="1" applyBorder="1"/>
    <xf numFmtId="0" fontId="42" fillId="0" borderId="61" xfId="0" applyFont="1" applyBorder="1" applyAlignment="1">
      <alignment horizontal="center"/>
    </xf>
    <xf numFmtId="0" fontId="4" fillId="0" borderId="65" xfId="0" applyFont="1" applyBorder="1" applyAlignment="1">
      <alignment horizontal="center" vertical="center" textRotation="90"/>
    </xf>
    <xf numFmtId="0" fontId="0" fillId="0" borderId="34" xfId="0" applyBorder="1"/>
    <xf numFmtId="0" fontId="14" fillId="0" borderId="35" xfId="0" applyFont="1" applyBorder="1"/>
    <xf numFmtId="0" fontId="2" fillId="0" borderId="34" xfId="3" applyFont="1" applyBorder="1" applyAlignment="1">
      <alignment horizontal="left"/>
    </xf>
    <xf numFmtId="0" fontId="38" fillId="2" borderId="21" xfId="1" applyFont="1" applyFill="1" applyBorder="1" applyAlignment="1"/>
    <xf numFmtId="0" fontId="2" fillId="0" borderId="21" xfId="3" applyFont="1" applyBorder="1" applyAlignment="1">
      <alignment horizontal="left"/>
    </xf>
    <xf numFmtId="0" fontId="2" fillId="0" borderId="36" xfId="3" applyBorder="1"/>
    <xf numFmtId="0" fontId="0" fillId="0" borderId="34" xfId="0" applyBorder="1" applyAlignment="1">
      <alignment horizontal="left"/>
    </xf>
    <xf numFmtId="0" fontId="10" fillId="5" borderId="24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0" fillId="5" borderId="30" xfId="1" applyFont="1" applyFill="1" applyBorder="1" applyAlignment="1">
      <alignment horizontal="center" vertical="center" wrapText="1"/>
    </xf>
    <xf numFmtId="0" fontId="10" fillId="5" borderId="0" xfId="1" applyFont="1" applyFill="1" applyBorder="1" applyAlignment="1">
      <alignment horizontal="center" vertical="center" wrapText="1"/>
    </xf>
    <xf numFmtId="0" fontId="10" fillId="5" borderId="25" xfId="1" applyFont="1" applyFill="1" applyBorder="1" applyAlignment="1">
      <alignment horizontal="center" vertical="center" wrapText="1"/>
    </xf>
    <xf numFmtId="0" fontId="10" fillId="5" borderId="15" xfId="1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10" fontId="22" fillId="3" borderId="60" xfId="0" applyNumberFormat="1" applyFont="1" applyFill="1" applyBorder="1" applyAlignment="1">
      <alignment horizontal="center" vertical="center" wrapText="1"/>
    </xf>
    <xf numFmtId="10" fontId="22" fillId="3" borderId="57" xfId="0" applyNumberFormat="1" applyFont="1" applyFill="1" applyBorder="1" applyAlignment="1">
      <alignment horizontal="center" vertical="center" wrapText="1"/>
    </xf>
    <xf numFmtId="10" fontId="22" fillId="3" borderId="58" xfId="0" applyNumberFormat="1" applyFont="1" applyFill="1" applyBorder="1" applyAlignment="1">
      <alignment horizontal="center" vertical="center" wrapText="1"/>
    </xf>
    <xf numFmtId="10" fontId="22" fillId="3" borderId="5" xfId="0" applyNumberFormat="1" applyFont="1" applyFill="1" applyBorder="1" applyAlignment="1">
      <alignment horizontal="center" vertical="center" wrapText="1"/>
    </xf>
    <xf numFmtId="10" fontId="22" fillId="3" borderId="0" xfId="0" applyNumberFormat="1" applyFont="1" applyFill="1" applyBorder="1" applyAlignment="1">
      <alignment horizontal="center" vertical="center" wrapText="1"/>
    </xf>
    <xf numFmtId="10" fontId="22" fillId="3" borderId="4" xfId="0" applyNumberFormat="1" applyFont="1" applyFill="1" applyBorder="1" applyAlignment="1">
      <alignment horizontal="center" vertical="center" wrapText="1"/>
    </xf>
    <xf numFmtId="10" fontId="22" fillId="3" borderId="7" xfId="0" applyNumberFormat="1" applyFont="1" applyFill="1" applyBorder="1" applyAlignment="1">
      <alignment horizontal="center" vertical="center" wrapText="1"/>
    </xf>
    <xf numFmtId="10" fontId="22" fillId="3" borderId="8" xfId="0" applyNumberFormat="1" applyFont="1" applyFill="1" applyBorder="1" applyAlignment="1">
      <alignment horizontal="center" vertical="center" wrapText="1"/>
    </xf>
    <xf numFmtId="10" fontId="22" fillId="3" borderId="10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57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7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10" xfId="0" applyNumberFormat="1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36" fillId="4" borderId="64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5" fillId="3" borderId="64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 wrapText="1"/>
    </xf>
    <xf numFmtId="0" fontId="37" fillId="3" borderId="64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10" fontId="28" fillId="3" borderId="60" xfId="0" applyNumberFormat="1" applyFont="1" applyFill="1" applyBorder="1" applyAlignment="1">
      <alignment horizontal="center" vertical="center" wrapText="1"/>
    </xf>
    <xf numFmtId="10" fontId="28" fillId="3" borderId="57" xfId="0" applyNumberFormat="1" applyFont="1" applyFill="1" applyBorder="1" applyAlignment="1">
      <alignment horizontal="center" vertical="center" wrapText="1"/>
    </xf>
    <xf numFmtId="10" fontId="28" fillId="3" borderId="58" xfId="0" applyNumberFormat="1" applyFont="1" applyFill="1" applyBorder="1" applyAlignment="1">
      <alignment horizontal="center" vertical="center" wrapText="1"/>
    </xf>
    <xf numFmtId="0" fontId="24" fillId="3" borderId="60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/>
    </xf>
    <xf numFmtId="0" fontId="29" fillId="3" borderId="62" xfId="0" applyFont="1" applyFill="1" applyBorder="1" applyAlignment="1">
      <alignment horizontal="center"/>
    </xf>
    <xf numFmtId="0" fontId="29" fillId="3" borderId="63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25" fillId="3" borderId="60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44" fillId="0" borderId="69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4" fillId="0" borderId="51" xfId="0" applyFont="1" applyBorder="1" applyAlignment="1">
      <alignment horizontal="center"/>
    </xf>
    <xf numFmtId="0" fontId="44" fillId="0" borderId="70" xfId="0" applyFont="1" applyBorder="1" applyAlignment="1">
      <alignment horizontal="center"/>
    </xf>
    <xf numFmtId="0" fontId="44" fillId="0" borderId="47" xfId="0" applyFont="1" applyBorder="1" applyAlignment="1">
      <alignment horizontal="center"/>
    </xf>
    <xf numFmtId="0" fontId="44" fillId="0" borderId="52" xfId="0" applyFont="1" applyBorder="1" applyAlignment="1">
      <alignment horizontal="center"/>
    </xf>
    <xf numFmtId="0" fontId="42" fillId="0" borderId="64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60" xfId="0" applyFont="1" applyBorder="1" applyAlignment="1">
      <alignment horizontal="left"/>
    </xf>
    <xf numFmtId="0" fontId="42" fillId="0" borderId="57" xfId="0" applyFont="1" applyBorder="1" applyAlignment="1">
      <alignment horizontal="left"/>
    </xf>
    <xf numFmtId="0" fontId="42" fillId="0" borderId="58" xfId="0" applyFont="1" applyBorder="1" applyAlignment="1">
      <alignment horizontal="left"/>
    </xf>
    <xf numFmtId="0" fontId="42" fillId="3" borderId="64" xfId="0" applyFont="1" applyFill="1" applyBorder="1" applyAlignment="1">
      <alignment horizontal="center" vertical="center"/>
    </xf>
    <xf numFmtId="0" fontId="42" fillId="3" borderId="9" xfId="0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/>
    </xf>
    <xf numFmtId="0" fontId="42" fillId="0" borderId="63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7" fillId="6" borderId="58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42" fillId="0" borderId="60" xfId="0" applyFont="1" applyBorder="1" applyAlignment="1">
      <alignment horizontal="left" vertical="center"/>
    </xf>
    <xf numFmtId="0" fontId="42" fillId="0" borderId="57" xfId="0" applyFont="1" applyBorder="1" applyAlignment="1">
      <alignment horizontal="left" vertical="center"/>
    </xf>
    <xf numFmtId="0" fontId="42" fillId="0" borderId="58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46" fillId="0" borderId="57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2" fillId="0" borderId="60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14" fontId="8" fillId="0" borderId="57" xfId="0" applyNumberFormat="1" applyFont="1" applyBorder="1" applyAlignment="1">
      <alignment horizontal="center" vertical="center"/>
    </xf>
    <xf numFmtId="14" fontId="8" fillId="0" borderId="5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8" fillId="0" borderId="0" xfId="1" applyFont="1" applyAlignment="1">
      <alignment horizontal="left" shrinkToFit="1"/>
    </xf>
    <xf numFmtId="0" fontId="48" fillId="0" borderId="0" xfId="1" applyFont="1" applyAlignment="1">
      <alignment horizontal="center" shrinkToFit="1"/>
    </xf>
    <xf numFmtId="0" fontId="48" fillId="0" borderId="0" xfId="1" applyFont="1" applyAlignment="1">
      <alignment shrinkToFit="1"/>
    </xf>
    <xf numFmtId="0" fontId="48" fillId="0" borderId="0" xfId="1" applyFont="1"/>
    <xf numFmtId="20" fontId="48" fillId="0" borderId="56" xfId="1" applyNumberFormat="1" applyFont="1" applyBorder="1" applyAlignment="1">
      <alignment horizontal="left" shrinkToFit="1"/>
    </xf>
    <xf numFmtId="0" fontId="49" fillId="0" borderId="0" xfId="1" applyFont="1" applyBorder="1" applyAlignment="1">
      <alignment vertical="top" shrinkToFit="1"/>
    </xf>
    <xf numFmtId="49" fontId="50" fillId="0" borderId="41" xfId="0" applyNumberFormat="1" applyFont="1" applyBorder="1" applyAlignment="1">
      <alignment horizontal="left" wrapText="1"/>
    </xf>
    <xf numFmtId="0" fontId="48" fillId="0" borderId="3" xfId="1" applyFont="1" applyBorder="1" applyAlignment="1">
      <alignment shrinkToFit="1"/>
    </xf>
    <xf numFmtId="0" fontId="50" fillId="0" borderId="41" xfId="0" applyFont="1" applyBorder="1" applyAlignment="1">
      <alignment horizontal="left" wrapText="1"/>
    </xf>
    <xf numFmtId="0" fontId="48" fillId="0" borderId="4" xfId="1" applyFont="1" applyBorder="1" applyAlignment="1">
      <alignment horizontal="center" shrinkToFit="1"/>
    </xf>
    <xf numFmtId="0" fontId="49" fillId="0" borderId="5" xfId="1" applyFont="1" applyBorder="1" applyAlignment="1">
      <alignment vertical="top" shrinkToFit="1"/>
    </xf>
    <xf numFmtId="0" fontId="3" fillId="0" borderId="29" xfId="1" applyFont="1" applyBorder="1" applyAlignment="1">
      <alignment horizontal="left" shrinkToFit="1"/>
    </xf>
    <xf numFmtId="0" fontId="3" fillId="0" borderId="42" xfId="1" applyFont="1" applyBorder="1" applyAlignment="1">
      <alignment horizontal="left" shrinkToFit="1"/>
    </xf>
    <xf numFmtId="0" fontId="48" fillId="0" borderId="2" xfId="1" applyFont="1" applyBorder="1" applyAlignment="1">
      <alignment horizontal="center" shrinkToFit="1"/>
    </xf>
    <xf numFmtId="0" fontId="48" fillId="0" borderId="57" xfId="1" applyFont="1" applyBorder="1" applyAlignment="1">
      <alignment shrinkToFit="1"/>
    </xf>
    <xf numFmtId="0" fontId="48" fillId="0" borderId="5" xfId="1" applyFont="1" applyFill="1" applyBorder="1" applyAlignment="1">
      <alignment shrinkToFit="1"/>
    </xf>
    <xf numFmtId="0" fontId="48" fillId="0" borderId="0" xfId="1" applyFont="1" applyBorder="1" applyAlignment="1">
      <alignment shrinkToFit="1"/>
    </xf>
    <xf numFmtId="0" fontId="48" fillId="0" borderId="56" xfId="1" applyFont="1" applyBorder="1" applyAlignment="1">
      <alignment horizontal="left" shrinkToFit="1"/>
    </xf>
    <xf numFmtId="0" fontId="48" fillId="0" borderId="6" xfId="1" applyFont="1" applyBorder="1" applyAlignment="1">
      <alignment shrinkToFit="1"/>
    </xf>
    <xf numFmtId="0" fontId="48" fillId="0" borderId="2" xfId="1" applyFont="1" applyBorder="1" applyAlignment="1">
      <alignment horizontal="left" shrinkToFit="1"/>
    </xf>
    <xf numFmtId="0" fontId="48" fillId="0" borderId="0" xfId="1" applyFont="1" applyBorder="1" applyAlignment="1">
      <alignment horizontal="center" shrinkToFit="1"/>
    </xf>
    <xf numFmtId="49" fontId="48" fillId="0" borderId="2" xfId="1" applyNumberFormat="1" applyFont="1" applyBorder="1" applyAlignment="1">
      <alignment horizontal="center" shrinkToFit="1"/>
    </xf>
    <xf numFmtId="0" fontId="48" fillId="0" borderId="7" xfId="1" applyFont="1" applyFill="1" applyBorder="1" applyAlignment="1">
      <alignment shrinkToFit="1"/>
    </xf>
    <xf numFmtId="0" fontId="48" fillId="0" borderId="5" xfId="1" applyFont="1" applyBorder="1" applyAlignment="1">
      <alignment shrinkToFit="1"/>
    </xf>
    <xf numFmtId="0" fontId="48" fillId="0" borderId="0" xfId="1" applyFont="1" applyFill="1" applyBorder="1" applyAlignment="1">
      <alignment shrinkToFit="1"/>
    </xf>
    <xf numFmtId="0" fontId="51" fillId="0" borderId="0" xfId="1" applyFont="1" applyBorder="1" applyAlignment="1">
      <alignment horizontal="center" vertical="center" shrinkToFit="1"/>
    </xf>
    <xf numFmtId="0" fontId="48" fillId="0" borderId="8" xfId="1" applyFont="1" applyBorder="1" applyAlignment="1">
      <alignment shrinkToFit="1"/>
    </xf>
    <xf numFmtId="0" fontId="48" fillId="0" borderId="0" xfId="1" applyFont="1" applyBorder="1" applyAlignment="1">
      <alignment horizontal="right" shrinkToFit="1"/>
    </xf>
    <xf numFmtId="0" fontId="48" fillId="0" borderId="1" xfId="1" applyFont="1" applyBorder="1" applyAlignment="1">
      <alignment shrinkToFit="1"/>
    </xf>
    <xf numFmtId="0" fontId="48" fillId="0" borderId="5" xfId="1" applyFont="1" applyBorder="1" applyAlignment="1">
      <alignment horizontal="center" shrinkToFit="1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workbookViewId="0">
      <selection activeCell="K12" sqref="K12"/>
    </sheetView>
  </sheetViews>
  <sheetFormatPr defaultColWidth="8.85546875" defaultRowHeight="12.75"/>
  <cols>
    <col min="1" max="1" width="3" style="10" customWidth="1"/>
    <col min="2" max="2" width="39.7109375" style="10" customWidth="1"/>
    <col min="3" max="3" width="5.85546875" style="10" customWidth="1"/>
    <col min="4" max="4" width="16" style="10" customWidth="1"/>
    <col min="5" max="5" width="4.7109375" style="10" customWidth="1"/>
    <col min="6" max="6" width="5.85546875" style="10" customWidth="1"/>
    <col min="7" max="7" width="16" style="10" customWidth="1"/>
    <col min="8" max="8" width="4.7109375" style="19" customWidth="1"/>
    <col min="9" max="9" width="5.85546875" style="19" customWidth="1"/>
    <col min="10" max="10" width="16" style="19" customWidth="1"/>
    <col min="11" max="11" width="4.7109375" style="19" customWidth="1"/>
    <col min="12" max="12" width="5.85546875" style="19" customWidth="1"/>
    <col min="13" max="13" width="16" style="19" customWidth="1"/>
    <col min="14" max="14" width="4.7109375" style="19" customWidth="1"/>
    <col min="15" max="15" width="5.5703125" style="19" customWidth="1"/>
    <col min="16" max="16" width="16" style="19" customWidth="1"/>
    <col min="17" max="17" width="4.7109375" style="19" customWidth="1"/>
    <col min="18" max="18" width="12" style="19" customWidth="1"/>
    <col min="19" max="19" width="12.7109375" style="10" customWidth="1"/>
    <col min="20" max="267" width="8.85546875" style="10"/>
    <col min="268" max="268" width="3" style="10" customWidth="1"/>
    <col min="269" max="270" width="8.85546875" style="10"/>
    <col min="271" max="271" width="17.42578125" style="10" customWidth="1"/>
    <col min="272" max="273" width="8.85546875" style="10"/>
    <col min="274" max="274" width="36.85546875" style="10" customWidth="1"/>
    <col min="275" max="523" width="8.85546875" style="10"/>
    <col min="524" max="524" width="3" style="10" customWidth="1"/>
    <col min="525" max="526" width="8.85546875" style="10"/>
    <col min="527" max="527" width="17.42578125" style="10" customWidth="1"/>
    <col min="528" max="529" width="8.85546875" style="10"/>
    <col min="530" max="530" width="36.85546875" style="10" customWidth="1"/>
    <col min="531" max="779" width="8.85546875" style="10"/>
    <col min="780" max="780" width="3" style="10" customWidth="1"/>
    <col min="781" max="782" width="8.85546875" style="10"/>
    <col min="783" max="783" width="17.42578125" style="10" customWidth="1"/>
    <col min="784" max="785" width="8.85546875" style="10"/>
    <col min="786" max="786" width="36.85546875" style="10" customWidth="1"/>
    <col min="787" max="1035" width="8.85546875" style="10"/>
    <col min="1036" max="1036" width="3" style="10" customWidth="1"/>
    <col min="1037" max="1038" width="8.85546875" style="10"/>
    <col min="1039" max="1039" width="17.42578125" style="10" customWidth="1"/>
    <col min="1040" max="1041" width="8.85546875" style="10"/>
    <col min="1042" max="1042" width="36.85546875" style="10" customWidth="1"/>
    <col min="1043" max="1291" width="8.85546875" style="10"/>
    <col min="1292" max="1292" width="3" style="10" customWidth="1"/>
    <col min="1293" max="1294" width="8.85546875" style="10"/>
    <col min="1295" max="1295" width="17.42578125" style="10" customWidth="1"/>
    <col min="1296" max="1297" width="8.85546875" style="10"/>
    <col min="1298" max="1298" width="36.85546875" style="10" customWidth="1"/>
    <col min="1299" max="1547" width="8.85546875" style="10"/>
    <col min="1548" max="1548" width="3" style="10" customWidth="1"/>
    <col min="1549" max="1550" width="8.85546875" style="10"/>
    <col min="1551" max="1551" width="17.42578125" style="10" customWidth="1"/>
    <col min="1552" max="1553" width="8.85546875" style="10"/>
    <col min="1554" max="1554" width="36.85546875" style="10" customWidth="1"/>
    <col min="1555" max="1803" width="8.85546875" style="10"/>
    <col min="1804" max="1804" width="3" style="10" customWidth="1"/>
    <col min="1805" max="1806" width="8.85546875" style="10"/>
    <col min="1807" max="1807" width="17.42578125" style="10" customWidth="1"/>
    <col min="1808" max="1809" width="8.85546875" style="10"/>
    <col min="1810" max="1810" width="36.85546875" style="10" customWidth="1"/>
    <col min="1811" max="2059" width="8.85546875" style="10"/>
    <col min="2060" max="2060" width="3" style="10" customWidth="1"/>
    <col min="2061" max="2062" width="8.85546875" style="10"/>
    <col min="2063" max="2063" width="17.42578125" style="10" customWidth="1"/>
    <col min="2064" max="2065" width="8.85546875" style="10"/>
    <col min="2066" max="2066" width="36.85546875" style="10" customWidth="1"/>
    <col min="2067" max="2315" width="8.85546875" style="10"/>
    <col min="2316" max="2316" width="3" style="10" customWidth="1"/>
    <col min="2317" max="2318" width="8.85546875" style="10"/>
    <col min="2319" max="2319" width="17.42578125" style="10" customWidth="1"/>
    <col min="2320" max="2321" width="8.85546875" style="10"/>
    <col min="2322" max="2322" width="36.85546875" style="10" customWidth="1"/>
    <col min="2323" max="2571" width="8.85546875" style="10"/>
    <col min="2572" max="2572" width="3" style="10" customWidth="1"/>
    <col min="2573" max="2574" width="8.85546875" style="10"/>
    <col min="2575" max="2575" width="17.42578125" style="10" customWidth="1"/>
    <col min="2576" max="2577" width="8.85546875" style="10"/>
    <col min="2578" max="2578" width="36.85546875" style="10" customWidth="1"/>
    <col min="2579" max="2827" width="8.85546875" style="10"/>
    <col min="2828" max="2828" width="3" style="10" customWidth="1"/>
    <col min="2829" max="2830" width="8.85546875" style="10"/>
    <col min="2831" max="2831" width="17.42578125" style="10" customWidth="1"/>
    <col min="2832" max="2833" width="8.85546875" style="10"/>
    <col min="2834" max="2834" width="36.85546875" style="10" customWidth="1"/>
    <col min="2835" max="3083" width="8.85546875" style="10"/>
    <col min="3084" max="3084" width="3" style="10" customWidth="1"/>
    <col min="3085" max="3086" width="8.85546875" style="10"/>
    <col min="3087" max="3087" width="17.42578125" style="10" customWidth="1"/>
    <col min="3088" max="3089" width="8.85546875" style="10"/>
    <col min="3090" max="3090" width="36.85546875" style="10" customWidth="1"/>
    <col min="3091" max="3339" width="8.85546875" style="10"/>
    <col min="3340" max="3340" width="3" style="10" customWidth="1"/>
    <col min="3341" max="3342" width="8.85546875" style="10"/>
    <col min="3343" max="3343" width="17.42578125" style="10" customWidth="1"/>
    <col min="3344" max="3345" width="8.85546875" style="10"/>
    <col min="3346" max="3346" width="36.85546875" style="10" customWidth="1"/>
    <col min="3347" max="3595" width="8.85546875" style="10"/>
    <col min="3596" max="3596" width="3" style="10" customWidth="1"/>
    <col min="3597" max="3598" width="8.85546875" style="10"/>
    <col min="3599" max="3599" width="17.42578125" style="10" customWidth="1"/>
    <col min="3600" max="3601" width="8.85546875" style="10"/>
    <col min="3602" max="3602" width="36.85546875" style="10" customWidth="1"/>
    <col min="3603" max="3851" width="8.85546875" style="10"/>
    <col min="3852" max="3852" width="3" style="10" customWidth="1"/>
    <col min="3853" max="3854" width="8.85546875" style="10"/>
    <col min="3855" max="3855" width="17.42578125" style="10" customWidth="1"/>
    <col min="3856" max="3857" width="8.85546875" style="10"/>
    <col min="3858" max="3858" width="36.85546875" style="10" customWidth="1"/>
    <col min="3859" max="4107" width="8.85546875" style="10"/>
    <col min="4108" max="4108" width="3" style="10" customWidth="1"/>
    <col min="4109" max="4110" width="8.85546875" style="10"/>
    <col min="4111" max="4111" width="17.42578125" style="10" customWidth="1"/>
    <col min="4112" max="4113" width="8.85546875" style="10"/>
    <col min="4114" max="4114" width="36.85546875" style="10" customWidth="1"/>
    <col min="4115" max="4363" width="8.85546875" style="10"/>
    <col min="4364" max="4364" width="3" style="10" customWidth="1"/>
    <col min="4365" max="4366" width="8.85546875" style="10"/>
    <col min="4367" max="4367" width="17.42578125" style="10" customWidth="1"/>
    <col min="4368" max="4369" width="8.85546875" style="10"/>
    <col min="4370" max="4370" width="36.85546875" style="10" customWidth="1"/>
    <col min="4371" max="4619" width="8.85546875" style="10"/>
    <col min="4620" max="4620" width="3" style="10" customWidth="1"/>
    <col min="4621" max="4622" width="8.85546875" style="10"/>
    <col min="4623" max="4623" width="17.42578125" style="10" customWidth="1"/>
    <col min="4624" max="4625" width="8.85546875" style="10"/>
    <col min="4626" max="4626" width="36.85546875" style="10" customWidth="1"/>
    <col min="4627" max="4875" width="8.85546875" style="10"/>
    <col min="4876" max="4876" width="3" style="10" customWidth="1"/>
    <col min="4877" max="4878" width="8.85546875" style="10"/>
    <col min="4879" max="4879" width="17.42578125" style="10" customWidth="1"/>
    <col min="4880" max="4881" width="8.85546875" style="10"/>
    <col min="4882" max="4882" width="36.85546875" style="10" customWidth="1"/>
    <col min="4883" max="5131" width="8.85546875" style="10"/>
    <col min="5132" max="5132" width="3" style="10" customWidth="1"/>
    <col min="5133" max="5134" width="8.85546875" style="10"/>
    <col min="5135" max="5135" width="17.42578125" style="10" customWidth="1"/>
    <col min="5136" max="5137" width="8.85546875" style="10"/>
    <col min="5138" max="5138" width="36.85546875" style="10" customWidth="1"/>
    <col min="5139" max="5387" width="8.85546875" style="10"/>
    <col min="5388" max="5388" width="3" style="10" customWidth="1"/>
    <col min="5389" max="5390" width="8.85546875" style="10"/>
    <col min="5391" max="5391" width="17.42578125" style="10" customWidth="1"/>
    <col min="5392" max="5393" width="8.85546875" style="10"/>
    <col min="5394" max="5394" width="36.85546875" style="10" customWidth="1"/>
    <col min="5395" max="5643" width="8.85546875" style="10"/>
    <col min="5644" max="5644" width="3" style="10" customWidth="1"/>
    <col min="5645" max="5646" width="8.85546875" style="10"/>
    <col min="5647" max="5647" width="17.42578125" style="10" customWidth="1"/>
    <col min="5648" max="5649" width="8.85546875" style="10"/>
    <col min="5650" max="5650" width="36.85546875" style="10" customWidth="1"/>
    <col min="5651" max="5899" width="8.85546875" style="10"/>
    <col min="5900" max="5900" width="3" style="10" customWidth="1"/>
    <col min="5901" max="5902" width="8.85546875" style="10"/>
    <col min="5903" max="5903" width="17.42578125" style="10" customWidth="1"/>
    <col min="5904" max="5905" width="8.85546875" style="10"/>
    <col min="5906" max="5906" width="36.85546875" style="10" customWidth="1"/>
    <col min="5907" max="6155" width="8.85546875" style="10"/>
    <col min="6156" max="6156" width="3" style="10" customWidth="1"/>
    <col min="6157" max="6158" width="8.85546875" style="10"/>
    <col min="6159" max="6159" width="17.42578125" style="10" customWidth="1"/>
    <col min="6160" max="6161" width="8.85546875" style="10"/>
    <col min="6162" max="6162" width="36.85546875" style="10" customWidth="1"/>
    <col min="6163" max="6411" width="8.85546875" style="10"/>
    <col min="6412" max="6412" width="3" style="10" customWidth="1"/>
    <col min="6413" max="6414" width="8.85546875" style="10"/>
    <col min="6415" max="6415" width="17.42578125" style="10" customWidth="1"/>
    <col min="6416" max="6417" width="8.85546875" style="10"/>
    <col min="6418" max="6418" width="36.85546875" style="10" customWidth="1"/>
    <col min="6419" max="6667" width="8.85546875" style="10"/>
    <col min="6668" max="6668" width="3" style="10" customWidth="1"/>
    <col min="6669" max="6670" width="8.85546875" style="10"/>
    <col min="6671" max="6671" width="17.42578125" style="10" customWidth="1"/>
    <col min="6672" max="6673" width="8.85546875" style="10"/>
    <col min="6674" max="6674" width="36.85546875" style="10" customWidth="1"/>
    <col min="6675" max="6923" width="8.85546875" style="10"/>
    <col min="6924" max="6924" width="3" style="10" customWidth="1"/>
    <col min="6925" max="6926" width="8.85546875" style="10"/>
    <col min="6927" max="6927" width="17.42578125" style="10" customWidth="1"/>
    <col min="6928" max="6929" width="8.85546875" style="10"/>
    <col min="6930" max="6930" width="36.85546875" style="10" customWidth="1"/>
    <col min="6931" max="7179" width="8.85546875" style="10"/>
    <col min="7180" max="7180" width="3" style="10" customWidth="1"/>
    <col min="7181" max="7182" width="8.85546875" style="10"/>
    <col min="7183" max="7183" width="17.42578125" style="10" customWidth="1"/>
    <col min="7184" max="7185" width="8.85546875" style="10"/>
    <col min="7186" max="7186" width="36.85546875" style="10" customWidth="1"/>
    <col min="7187" max="7435" width="8.85546875" style="10"/>
    <col min="7436" max="7436" width="3" style="10" customWidth="1"/>
    <col min="7437" max="7438" width="8.85546875" style="10"/>
    <col min="7439" max="7439" width="17.42578125" style="10" customWidth="1"/>
    <col min="7440" max="7441" width="8.85546875" style="10"/>
    <col min="7442" max="7442" width="36.85546875" style="10" customWidth="1"/>
    <col min="7443" max="7691" width="8.85546875" style="10"/>
    <col min="7692" max="7692" width="3" style="10" customWidth="1"/>
    <col min="7693" max="7694" width="8.85546875" style="10"/>
    <col min="7695" max="7695" width="17.42578125" style="10" customWidth="1"/>
    <col min="7696" max="7697" width="8.85546875" style="10"/>
    <col min="7698" max="7698" width="36.85546875" style="10" customWidth="1"/>
    <col min="7699" max="7947" width="8.85546875" style="10"/>
    <col min="7948" max="7948" width="3" style="10" customWidth="1"/>
    <col min="7949" max="7950" width="8.85546875" style="10"/>
    <col min="7951" max="7951" width="17.42578125" style="10" customWidth="1"/>
    <col min="7952" max="7953" width="8.85546875" style="10"/>
    <col min="7954" max="7954" width="36.85546875" style="10" customWidth="1"/>
    <col min="7955" max="8203" width="8.85546875" style="10"/>
    <col min="8204" max="8204" width="3" style="10" customWidth="1"/>
    <col min="8205" max="8206" width="8.85546875" style="10"/>
    <col min="8207" max="8207" width="17.42578125" style="10" customWidth="1"/>
    <col min="8208" max="8209" width="8.85546875" style="10"/>
    <col min="8210" max="8210" width="36.85546875" style="10" customWidth="1"/>
    <col min="8211" max="8459" width="8.85546875" style="10"/>
    <col min="8460" max="8460" width="3" style="10" customWidth="1"/>
    <col min="8461" max="8462" width="8.85546875" style="10"/>
    <col min="8463" max="8463" width="17.42578125" style="10" customWidth="1"/>
    <col min="8464" max="8465" width="8.85546875" style="10"/>
    <col min="8466" max="8466" width="36.85546875" style="10" customWidth="1"/>
    <col min="8467" max="8715" width="8.85546875" style="10"/>
    <col min="8716" max="8716" width="3" style="10" customWidth="1"/>
    <col min="8717" max="8718" width="8.85546875" style="10"/>
    <col min="8719" max="8719" width="17.42578125" style="10" customWidth="1"/>
    <col min="8720" max="8721" width="8.85546875" style="10"/>
    <col min="8722" max="8722" width="36.85546875" style="10" customWidth="1"/>
    <col min="8723" max="8971" width="8.85546875" style="10"/>
    <col min="8972" max="8972" width="3" style="10" customWidth="1"/>
    <col min="8973" max="8974" width="8.85546875" style="10"/>
    <col min="8975" max="8975" width="17.42578125" style="10" customWidth="1"/>
    <col min="8976" max="8977" width="8.85546875" style="10"/>
    <col min="8978" max="8978" width="36.85546875" style="10" customWidth="1"/>
    <col min="8979" max="9227" width="8.85546875" style="10"/>
    <col min="9228" max="9228" width="3" style="10" customWidth="1"/>
    <col min="9229" max="9230" width="8.85546875" style="10"/>
    <col min="9231" max="9231" width="17.42578125" style="10" customWidth="1"/>
    <col min="9232" max="9233" width="8.85546875" style="10"/>
    <col min="9234" max="9234" width="36.85546875" style="10" customWidth="1"/>
    <col min="9235" max="9483" width="8.85546875" style="10"/>
    <col min="9484" max="9484" width="3" style="10" customWidth="1"/>
    <col min="9485" max="9486" width="8.85546875" style="10"/>
    <col min="9487" max="9487" width="17.42578125" style="10" customWidth="1"/>
    <col min="9488" max="9489" width="8.85546875" style="10"/>
    <col min="9490" max="9490" width="36.85546875" style="10" customWidth="1"/>
    <col min="9491" max="9739" width="8.85546875" style="10"/>
    <col min="9740" max="9740" width="3" style="10" customWidth="1"/>
    <col min="9741" max="9742" width="8.85546875" style="10"/>
    <col min="9743" max="9743" width="17.42578125" style="10" customWidth="1"/>
    <col min="9744" max="9745" width="8.85546875" style="10"/>
    <col min="9746" max="9746" width="36.85546875" style="10" customWidth="1"/>
    <col min="9747" max="9995" width="8.85546875" style="10"/>
    <col min="9996" max="9996" width="3" style="10" customWidth="1"/>
    <col min="9997" max="9998" width="8.85546875" style="10"/>
    <col min="9999" max="9999" width="17.42578125" style="10" customWidth="1"/>
    <col min="10000" max="10001" width="8.85546875" style="10"/>
    <col min="10002" max="10002" width="36.85546875" style="10" customWidth="1"/>
    <col min="10003" max="10251" width="8.85546875" style="10"/>
    <col min="10252" max="10252" width="3" style="10" customWidth="1"/>
    <col min="10253" max="10254" width="8.85546875" style="10"/>
    <col min="10255" max="10255" width="17.42578125" style="10" customWidth="1"/>
    <col min="10256" max="10257" width="8.85546875" style="10"/>
    <col min="10258" max="10258" width="36.85546875" style="10" customWidth="1"/>
    <col min="10259" max="10507" width="8.85546875" style="10"/>
    <col min="10508" max="10508" width="3" style="10" customWidth="1"/>
    <col min="10509" max="10510" width="8.85546875" style="10"/>
    <col min="10511" max="10511" width="17.42578125" style="10" customWidth="1"/>
    <col min="10512" max="10513" width="8.85546875" style="10"/>
    <col min="10514" max="10514" width="36.85546875" style="10" customWidth="1"/>
    <col min="10515" max="10763" width="8.85546875" style="10"/>
    <col min="10764" max="10764" width="3" style="10" customWidth="1"/>
    <col min="10765" max="10766" width="8.85546875" style="10"/>
    <col min="10767" max="10767" width="17.42578125" style="10" customWidth="1"/>
    <col min="10768" max="10769" width="8.85546875" style="10"/>
    <col min="10770" max="10770" width="36.85546875" style="10" customWidth="1"/>
    <col min="10771" max="11019" width="8.85546875" style="10"/>
    <col min="11020" max="11020" width="3" style="10" customWidth="1"/>
    <col min="11021" max="11022" width="8.85546875" style="10"/>
    <col min="11023" max="11023" width="17.42578125" style="10" customWidth="1"/>
    <col min="11024" max="11025" width="8.85546875" style="10"/>
    <col min="11026" max="11026" width="36.85546875" style="10" customWidth="1"/>
    <col min="11027" max="11275" width="8.85546875" style="10"/>
    <col min="11276" max="11276" width="3" style="10" customWidth="1"/>
    <col min="11277" max="11278" width="8.85546875" style="10"/>
    <col min="11279" max="11279" width="17.42578125" style="10" customWidth="1"/>
    <col min="11280" max="11281" width="8.85546875" style="10"/>
    <col min="11282" max="11282" width="36.85546875" style="10" customWidth="1"/>
    <col min="11283" max="11531" width="8.85546875" style="10"/>
    <col min="11532" max="11532" width="3" style="10" customWidth="1"/>
    <col min="11533" max="11534" width="8.85546875" style="10"/>
    <col min="11535" max="11535" width="17.42578125" style="10" customWidth="1"/>
    <col min="11536" max="11537" width="8.85546875" style="10"/>
    <col min="11538" max="11538" width="36.85546875" style="10" customWidth="1"/>
    <col min="11539" max="11787" width="8.85546875" style="10"/>
    <col min="11788" max="11788" width="3" style="10" customWidth="1"/>
    <col min="11789" max="11790" width="8.85546875" style="10"/>
    <col min="11791" max="11791" width="17.42578125" style="10" customWidth="1"/>
    <col min="11792" max="11793" width="8.85546875" style="10"/>
    <col min="11794" max="11794" width="36.85546875" style="10" customWidth="1"/>
    <col min="11795" max="12043" width="8.85546875" style="10"/>
    <col min="12044" max="12044" width="3" style="10" customWidth="1"/>
    <col min="12045" max="12046" width="8.85546875" style="10"/>
    <col min="12047" max="12047" width="17.42578125" style="10" customWidth="1"/>
    <col min="12048" max="12049" width="8.85546875" style="10"/>
    <col min="12050" max="12050" width="36.85546875" style="10" customWidth="1"/>
    <col min="12051" max="12299" width="8.85546875" style="10"/>
    <col min="12300" max="12300" width="3" style="10" customWidth="1"/>
    <col min="12301" max="12302" width="8.85546875" style="10"/>
    <col min="12303" max="12303" width="17.42578125" style="10" customWidth="1"/>
    <col min="12304" max="12305" width="8.85546875" style="10"/>
    <col min="12306" max="12306" width="36.85546875" style="10" customWidth="1"/>
    <col min="12307" max="12555" width="8.85546875" style="10"/>
    <col min="12556" max="12556" width="3" style="10" customWidth="1"/>
    <col min="12557" max="12558" width="8.85546875" style="10"/>
    <col min="12559" max="12559" width="17.42578125" style="10" customWidth="1"/>
    <col min="12560" max="12561" width="8.85546875" style="10"/>
    <col min="12562" max="12562" width="36.85546875" style="10" customWidth="1"/>
    <col min="12563" max="12811" width="8.85546875" style="10"/>
    <col min="12812" max="12812" width="3" style="10" customWidth="1"/>
    <col min="12813" max="12814" width="8.85546875" style="10"/>
    <col min="12815" max="12815" width="17.42578125" style="10" customWidth="1"/>
    <col min="12816" max="12817" width="8.85546875" style="10"/>
    <col min="12818" max="12818" width="36.85546875" style="10" customWidth="1"/>
    <col min="12819" max="13067" width="8.85546875" style="10"/>
    <col min="13068" max="13068" width="3" style="10" customWidth="1"/>
    <col min="13069" max="13070" width="8.85546875" style="10"/>
    <col min="13071" max="13071" width="17.42578125" style="10" customWidth="1"/>
    <col min="13072" max="13073" width="8.85546875" style="10"/>
    <col min="13074" max="13074" width="36.85546875" style="10" customWidth="1"/>
    <col min="13075" max="13323" width="8.85546875" style="10"/>
    <col min="13324" max="13324" width="3" style="10" customWidth="1"/>
    <col min="13325" max="13326" width="8.85546875" style="10"/>
    <col min="13327" max="13327" width="17.42578125" style="10" customWidth="1"/>
    <col min="13328" max="13329" width="8.85546875" style="10"/>
    <col min="13330" max="13330" width="36.85546875" style="10" customWidth="1"/>
    <col min="13331" max="13579" width="8.85546875" style="10"/>
    <col min="13580" max="13580" width="3" style="10" customWidth="1"/>
    <col min="13581" max="13582" width="8.85546875" style="10"/>
    <col min="13583" max="13583" width="17.42578125" style="10" customWidth="1"/>
    <col min="13584" max="13585" width="8.85546875" style="10"/>
    <col min="13586" max="13586" width="36.85546875" style="10" customWidth="1"/>
    <col min="13587" max="13835" width="8.85546875" style="10"/>
    <col min="13836" max="13836" width="3" style="10" customWidth="1"/>
    <col min="13837" max="13838" width="8.85546875" style="10"/>
    <col min="13839" max="13839" width="17.42578125" style="10" customWidth="1"/>
    <col min="13840" max="13841" width="8.85546875" style="10"/>
    <col min="13842" max="13842" width="36.85546875" style="10" customWidth="1"/>
    <col min="13843" max="14091" width="8.85546875" style="10"/>
    <col min="14092" max="14092" width="3" style="10" customWidth="1"/>
    <col min="14093" max="14094" width="8.85546875" style="10"/>
    <col min="14095" max="14095" width="17.42578125" style="10" customWidth="1"/>
    <col min="14096" max="14097" width="8.85546875" style="10"/>
    <col min="14098" max="14098" width="36.85546875" style="10" customWidth="1"/>
    <col min="14099" max="14347" width="8.85546875" style="10"/>
    <col min="14348" max="14348" width="3" style="10" customWidth="1"/>
    <col min="14349" max="14350" width="8.85546875" style="10"/>
    <col min="14351" max="14351" width="17.42578125" style="10" customWidth="1"/>
    <col min="14352" max="14353" width="8.85546875" style="10"/>
    <col min="14354" max="14354" width="36.85546875" style="10" customWidth="1"/>
    <col min="14355" max="14603" width="8.85546875" style="10"/>
    <col min="14604" max="14604" width="3" style="10" customWidth="1"/>
    <col min="14605" max="14606" width="8.85546875" style="10"/>
    <col min="14607" max="14607" width="17.42578125" style="10" customWidth="1"/>
    <col min="14608" max="14609" width="8.85546875" style="10"/>
    <col min="14610" max="14610" width="36.85546875" style="10" customWidth="1"/>
    <col min="14611" max="14859" width="8.85546875" style="10"/>
    <col min="14860" max="14860" width="3" style="10" customWidth="1"/>
    <col min="14861" max="14862" width="8.85546875" style="10"/>
    <col min="14863" max="14863" width="17.42578125" style="10" customWidth="1"/>
    <col min="14864" max="14865" width="8.85546875" style="10"/>
    <col min="14866" max="14866" width="36.85546875" style="10" customWidth="1"/>
    <col min="14867" max="15115" width="8.85546875" style="10"/>
    <col min="15116" max="15116" width="3" style="10" customWidth="1"/>
    <col min="15117" max="15118" width="8.85546875" style="10"/>
    <col min="15119" max="15119" width="17.42578125" style="10" customWidth="1"/>
    <col min="15120" max="15121" width="8.85546875" style="10"/>
    <col min="15122" max="15122" width="36.85546875" style="10" customWidth="1"/>
    <col min="15123" max="15371" width="8.85546875" style="10"/>
    <col min="15372" max="15372" width="3" style="10" customWidth="1"/>
    <col min="15373" max="15374" width="8.85546875" style="10"/>
    <col min="15375" max="15375" width="17.42578125" style="10" customWidth="1"/>
    <col min="15376" max="15377" width="8.85546875" style="10"/>
    <col min="15378" max="15378" width="36.85546875" style="10" customWidth="1"/>
    <col min="15379" max="15627" width="8.85546875" style="10"/>
    <col min="15628" max="15628" width="3" style="10" customWidth="1"/>
    <col min="15629" max="15630" width="8.85546875" style="10"/>
    <col min="15631" max="15631" width="17.42578125" style="10" customWidth="1"/>
    <col min="15632" max="15633" width="8.85546875" style="10"/>
    <col min="15634" max="15634" width="36.85546875" style="10" customWidth="1"/>
    <col min="15635" max="15883" width="8.85546875" style="10"/>
    <col min="15884" max="15884" width="3" style="10" customWidth="1"/>
    <col min="15885" max="15886" width="8.85546875" style="10"/>
    <col min="15887" max="15887" width="17.42578125" style="10" customWidth="1"/>
    <col min="15888" max="15889" width="8.85546875" style="10"/>
    <col min="15890" max="15890" width="36.85546875" style="10" customWidth="1"/>
    <col min="15891" max="16139" width="8.85546875" style="10"/>
    <col min="16140" max="16140" width="3" style="10" customWidth="1"/>
    <col min="16141" max="16142" width="8.85546875" style="10"/>
    <col min="16143" max="16143" width="17.42578125" style="10" customWidth="1"/>
    <col min="16144" max="16145" width="8.85546875" style="10"/>
    <col min="16146" max="16146" width="36.85546875" style="10" customWidth="1"/>
    <col min="16147" max="16384" width="8.85546875" style="10"/>
  </cols>
  <sheetData>
    <row r="1" spans="1:19" ht="13.15" customHeight="1">
      <c r="A1" s="134" t="s">
        <v>87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.15" customHeight="1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24.6" customHeight="1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s="11" customFormat="1" ht="14.25">
      <c r="A4" s="36"/>
      <c r="B4" s="37" t="s">
        <v>38</v>
      </c>
      <c r="C4" s="41" t="s">
        <v>39</v>
      </c>
      <c r="D4" s="38" t="s">
        <v>40</v>
      </c>
      <c r="E4" s="39" t="s">
        <v>41</v>
      </c>
      <c r="F4" s="40" t="s">
        <v>39</v>
      </c>
      <c r="G4" s="38" t="s">
        <v>40</v>
      </c>
      <c r="H4" s="39" t="s">
        <v>41</v>
      </c>
      <c r="I4" s="40" t="s">
        <v>39</v>
      </c>
      <c r="J4" s="38" t="s">
        <v>40</v>
      </c>
      <c r="K4" s="39" t="s">
        <v>41</v>
      </c>
      <c r="L4" s="41" t="s">
        <v>39</v>
      </c>
      <c r="M4" s="38" t="s">
        <v>40</v>
      </c>
      <c r="N4" s="39" t="s">
        <v>41</v>
      </c>
      <c r="O4" s="40" t="s">
        <v>39</v>
      </c>
      <c r="P4" s="38" t="s">
        <v>40</v>
      </c>
      <c r="Q4" s="39" t="s">
        <v>41</v>
      </c>
      <c r="R4" s="42" t="s">
        <v>42</v>
      </c>
      <c r="S4" s="42" t="s">
        <v>43</v>
      </c>
    </row>
    <row r="5" spans="1:19" ht="14.45" customHeight="1">
      <c r="A5" s="43">
        <v>1</v>
      </c>
      <c r="B5" s="133" t="s">
        <v>91</v>
      </c>
      <c r="C5" s="50">
        <v>5287</v>
      </c>
      <c r="D5" s="44" t="s">
        <v>121</v>
      </c>
      <c r="E5" s="45"/>
      <c r="F5" s="46">
        <v>5260</v>
      </c>
      <c r="G5" s="44" t="s">
        <v>122</v>
      </c>
      <c r="H5" s="47"/>
      <c r="I5" s="48">
        <v>5262</v>
      </c>
      <c r="J5" s="49" t="s">
        <v>123</v>
      </c>
      <c r="K5" s="47"/>
      <c r="L5" s="50"/>
      <c r="M5" s="44"/>
      <c r="N5" s="47"/>
      <c r="O5" s="46"/>
      <c r="P5" s="44"/>
      <c r="Q5" s="47"/>
      <c r="R5" s="49"/>
      <c r="S5" s="49" t="s">
        <v>116</v>
      </c>
    </row>
    <row r="6" spans="1:19" ht="15">
      <c r="A6" s="43">
        <v>2</v>
      </c>
      <c r="B6" s="133" t="s">
        <v>90</v>
      </c>
      <c r="C6" s="50">
        <v>5733</v>
      </c>
      <c r="D6" s="44" t="s">
        <v>124</v>
      </c>
      <c r="E6" s="45"/>
      <c r="F6" s="46">
        <v>5731</v>
      </c>
      <c r="G6" s="44" t="s">
        <v>125</v>
      </c>
      <c r="H6" s="47"/>
      <c r="I6" s="48">
        <v>6660</v>
      </c>
      <c r="J6" s="49" t="s">
        <v>126</v>
      </c>
      <c r="K6" s="47"/>
      <c r="L6" s="50"/>
      <c r="M6" s="44"/>
      <c r="N6" s="47"/>
      <c r="O6" s="46"/>
      <c r="P6" s="44"/>
      <c r="Q6" s="47"/>
      <c r="R6" s="49"/>
      <c r="S6" s="49" t="s">
        <v>116</v>
      </c>
    </row>
    <row r="7" spans="1:19" ht="15">
      <c r="A7" s="43">
        <v>3</v>
      </c>
      <c r="B7" s="127" t="s">
        <v>79</v>
      </c>
      <c r="C7" s="50">
        <v>6685</v>
      </c>
      <c r="D7" s="44" t="s">
        <v>127</v>
      </c>
      <c r="E7" s="45"/>
      <c r="F7" s="46">
        <v>6717</v>
      </c>
      <c r="G7" s="44" t="s">
        <v>128</v>
      </c>
      <c r="H7" s="47"/>
      <c r="I7" s="48">
        <v>6719</v>
      </c>
      <c r="J7" s="49" t="s">
        <v>129</v>
      </c>
      <c r="K7" s="47"/>
      <c r="L7" s="50"/>
      <c r="M7" s="44"/>
      <c r="N7" s="47"/>
      <c r="O7" s="46"/>
      <c r="P7" s="44"/>
      <c r="Q7" s="47"/>
      <c r="R7" s="49"/>
      <c r="S7" s="49" t="s">
        <v>117</v>
      </c>
    </row>
    <row r="8" spans="1:19" ht="15">
      <c r="A8" s="43">
        <v>4</v>
      </c>
      <c r="B8" s="127" t="s">
        <v>86</v>
      </c>
      <c r="C8" s="50">
        <v>6302</v>
      </c>
      <c r="D8" s="44" t="s">
        <v>130</v>
      </c>
      <c r="E8" s="45"/>
      <c r="F8" s="46">
        <v>6303</v>
      </c>
      <c r="G8" s="44" t="s">
        <v>131</v>
      </c>
      <c r="H8" s="47"/>
      <c r="I8" s="48">
        <v>6485</v>
      </c>
      <c r="J8" s="49" t="s">
        <v>132</v>
      </c>
      <c r="K8" s="47"/>
      <c r="L8" s="50"/>
      <c r="M8" s="44"/>
      <c r="N8" s="47"/>
      <c r="O8" s="46"/>
      <c r="P8" s="44"/>
      <c r="Q8" s="47"/>
      <c r="R8" s="49"/>
      <c r="S8" s="49" t="s">
        <v>118</v>
      </c>
    </row>
    <row r="9" spans="1:19" ht="15">
      <c r="A9" s="43">
        <v>5</v>
      </c>
      <c r="B9" s="127" t="s">
        <v>82</v>
      </c>
      <c r="C9" s="50">
        <v>5957</v>
      </c>
      <c r="D9" s="44" t="s">
        <v>94</v>
      </c>
      <c r="E9" s="45"/>
      <c r="F9" s="46">
        <v>4665</v>
      </c>
      <c r="G9" s="44" t="s">
        <v>95</v>
      </c>
      <c r="H9" s="47"/>
      <c r="I9" s="48">
        <v>5956</v>
      </c>
      <c r="J9" s="49" t="s">
        <v>96</v>
      </c>
      <c r="K9" s="47"/>
      <c r="L9" s="50"/>
      <c r="M9" s="44"/>
      <c r="N9" s="47"/>
      <c r="O9" s="46"/>
      <c r="P9" s="44"/>
      <c r="Q9" s="47"/>
      <c r="R9" s="49"/>
      <c r="S9" s="49" t="s">
        <v>112</v>
      </c>
    </row>
    <row r="10" spans="1:19" ht="15">
      <c r="A10" s="43">
        <v>6</v>
      </c>
      <c r="B10" s="127" t="s">
        <v>83</v>
      </c>
      <c r="C10" s="50">
        <v>5900</v>
      </c>
      <c r="D10" s="44" t="s">
        <v>133</v>
      </c>
      <c r="E10" s="45"/>
      <c r="F10" s="46">
        <v>5902</v>
      </c>
      <c r="G10" s="44" t="s">
        <v>134</v>
      </c>
      <c r="H10" s="47"/>
      <c r="I10" s="48">
        <v>6472</v>
      </c>
      <c r="J10" s="49" t="s">
        <v>135</v>
      </c>
      <c r="K10" s="47"/>
      <c r="L10" s="50"/>
      <c r="M10" s="44"/>
      <c r="N10" s="47"/>
      <c r="O10" s="46"/>
      <c r="P10" s="44"/>
      <c r="Q10" s="47"/>
      <c r="R10" s="49"/>
      <c r="S10" s="49" t="s">
        <v>119</v>
      </c>
    </row>
    <row r="11" spans="1:19" ht="15">
      <c r="A11" s="43">
        <v>7</v>
      </c>
      <c r="B11" s="127" t="s">
        <v>88</v>
      </c>
      <c r="C11" s="50">
        <v>6256</v>
      </c>
      <c r="D11" s="44" t="s">
        <v>136</v>
      </c>
      <c r="E11" s="45"/>
      <c r="F11" s="46">
        <v>6647</v>
      </c>
      <c r="G11" s="44" t="s">
        <v>137</v>
      </c>
      <c r="H11" s="47"/>
      <c r="I11" s="48">
        <v>6648</v>
      </c>
      <c r="J11" s="49" t="s">
        <v>138</v>
      </c>
      <c r="K11" s="47"/>
      <c r="L11" s="50"/>
      <c r="M11" s="44"/>
      <c r="N11" s="47"/>
      <c r="O11" s="46"/>
      <c r="P11" s="44"/>
      <c r="Q11" s="47"/>
      <c r="R11" s="49"/>
      <c r="S11" s="49" t="s">
        <v>115</v>
      </c>
    </row>
    <row r="12" spans="1:19" ht="15">
      <c r="A12" s="43">
        <v>8</v>
      </c>
      <c r="B12" s="127" t="s">
        <v>89</v>
      </c>
      <c r="C12" s="50">
        <v>6399</v>
      </c>
      <c r="D12" s="44" t="s">
        <v>139</v>
      </c>
      <c r="E12" s="45"/>
      <c r="F12" s="46">
        <v>6669</v>
      </c>
      <c r="G12" s="44" t="s">
        <v>140</v>
      </c>
      <c r="H12" s="47"/>
      <c r="I12" s="48">
        <v>6670</v>
      </c>
      <c r="J12" s="49" t="s">
        <v>141</v>
      </c>
      <c r="K12" s="47"/>
      <c r="L12" s="50"/>
      <c r="M12" s="44"/>
      <c r="N12" s="47"/>
      <c r="O12" s="46"/>
      <c r="P12" s="44"/>
      <c r="Q12" s="47"/>
      <c r="R12" s="49"/>
      <c r="S12" s="49" t="s">
        <v>120</v>
      </c>
    </row>
    <row r="13" spans="1:19" ht="15">
      <c r="A13" s="43">
        <v>9</v>
      </c>
      <c r="B13" s="127" t="s">
        <v>81</v>
      </c>
      <c r="C13" s="50">
        <v>5062</v>
      </c>
      <c r="D13" s="44" t="s">
        <v>106</v>
      </c>
      <c r="E13" s="45"/>
      <c r="F13" s="46">
        <v>6427</v>
      </c>
      <c r="G13" s="44" t="s">
        <v>107</v>
      </c>
      <c r="H13" s="47"/>
      <c r="I13" s="48">
        <v>6426</v>
      </c>
      <c r="J13" s="49" t="s">
        <v>108</v>
      </c>
      <c r="K13" s="47"/>
      <c r="L13" s="50"/>
      <c r="M13" s="44"/>
      <c r="N13" s="47"/>
      <c r="O13" s="46"/>
      <c r="P13" s="44"/>
      <c r="Q13" s="47"/>
      <c r="R13" s="49"/>
      <c r="S13" s="49" t="s">
        <v>113</v>
      </c>
    </row>
    <row r="14" spans="1:19" ht="15">
      <c r="A14" s="43">
        <v>10</v>
      </c>
      <c r="B14" s="127" t="s">
        <v>80</v>
      </c>
      <c r="C14" s="50">
        <v>6040</v>
      </c>
      <c r="D14" s="44" t="s">
        <v>109</v>
      </c>
      <c r="E14" s="45"/>
      <c r="F14" s="46">
        <v>6425</v>
      </c>
      <c r="G14" s="44" t="s">
        <v>110</v>
      </c>
      <c r="H14" s="47"/>
      <c r="I14" s="48">
        <v>6424</v>
      </c>
      <c r="J14" s="49" t="s">
        <v>111</v>
      </c>
      <c r="K14" s="47"/>
      <c r="L14" s="50"/>
      <c r="M14" s="44"/>
      <c r="N14" s="47"/>
      <c r="O14" s="46"/>
      <c r="P14" s="44"/>
      <c r="Q14" s="47"/>
      <c r="R14" s="49"/>
      <c r="S14" s="49" t="s">
        <v>114</v>
      </c>
    </row>
    <row r="15" spans="1:19" ht="15">
      <c r="A15" s="43">
        <v>11</v>
      </c>
      <c r="B15" s="105"/>
      <c r="C15" s="50"/>
      <c r="D15" s="44"/>
      <c r="E15" s="45"/>
      <c r="F15" s="46"/>
      <c r="G15" s="44"/>
      <c r="H15" s="47"/>
      <c r="I15" s="48"/>
      <c r="J15" s="49"/>
      <c r="K15" s="47"/>
      <c r="L15" s="50"/>
      <c r="M15" s="44"/>
      <c r="N15" s="47"/>
      <c r="O15" s="46"/>
      <c r="P15" s="44"/>
      <c r="Q15" s="47"/>
      <c r="R15" s="49"/>
      <c r="S15" s="49"/>
    </row>
    <row r="16" spans="1:19" ht="15">
      <c r="A16" s="43">
        <v>12</v>
      </c>
      <c r="B16" s="105"/>
      <c r="C16" s="50"/>
      <c r="D16" s="44"/>
      <c r="E16" s="45"/>
      <c r="F16" s="46"/>
      <c r="G16" s="44"/>
      <c r="H16" s="47"/>
      <c r="I16" s="48"/>
      <c r="J16" s="49"/>
      <c r="K16" s="47"/>
      <c r="L16" s="50"/>
      <c r="M16" s="44"/>
      <c r="N16" s="47"/>
      <c r="O16" s="46"/>
      <c r="P16" s="44"/>
      <c r="Q16" s="47"/>
      <c r="R16" s="49"/>
      <c r="S16" s="49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22"/>
  <sheetViews>
    <sheetView workbookViewId="0">
      <selection activeCell="D23" sqref="D23"/>
    </sheetView>
  </sheetViews>
  <sheetFormatPr defaultRowHeight="15"/>
  <cols>
    <col min="1" max="1" width="9.5703125" bestFit="1" customWidth="1"/>
    <col min="2" max="2" width="41.42578125" style="10" customWidth="1"/>
    <col min="3" max="3" width="5.85546875" style="10" customWidth="1"/>
    <col min="4" max="4" width="16" style="10" customWidth="1"/>
    <col min="5" max="5" width="4.7109375" style="10" customWidth="1"/>
    <col min="6" max="6" width="5.85546875" style="10" customWidth="1"/>
    <col min="7" max="7" width="16" style="10" customWidth="1"/>
    <col min="8" max="8" width="4.7109375" style="19" customWidth="1"/>
    <col min="9" max="9" width="5.85546875" style="19" customWidth="1"/>
    <col min="10" max="10" width="16" style="19" customWidth="1"/>
    <col min="11" max="11" width="4.7109375" style="19" customWidth="1"/>
    <col min="12" max="12" width="5.7109375" style="19" customWidth="1"/>
    <col min="13" max="13" width="16" style="19" customWidth="1"/>
    <col min="14" max="14" width="4.7109375" style="19" customWidth="1"/>
    <col min="15" max="15" width="5.42578125" style="19" customWidth="1"/>
    <col min="16" max="16" width="16" style="19" customWidth="1"/>
    <col min="17" max="17" width="4.7109375" style="19" customWidth="1"/>
    <col min="18" max="18" width="9.7109375" style="19" customWidth="1"/>
    <col min="19" max="19" width="8.85546875" style="10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thickBo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20.100000000000001" customHeight="1">
      <c r="A2" s="140" t="s">
        <v>77</v>
      </c>
      <c r="B2" s="142" t="s">
        <v>84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ht="20.100000000000001" customHeight="1">
      <c r="A3" s="141"/>
      <c r="B3" s="144" t="s">
        <v>85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5"/>
    </row>
    <row r="4" spans="1:19">
      <c r="A4" s="128" t="s">
        <v>7</v>
      </c>
      <c r="B4" s="130" t="s">
        <v>38</v>
      </c>
      <c r="C4" s="38" t="s">
        <v>39</v>
      </c>
      <c r="D4" s="38" t="s">
        <v>40</v>
      </c>
      <c r="E4" s="38" t="s">
        <v>44</v>
      </c>
      <c r="F4" s="38" t="s">
        <v>39</v>
      </c>
      <c r="G4" s="38" t="s">
        <v>40</v>
      </c>
      <c r="H4" s="38" t="s">
        <v>44</v>
      </c>
      <c r="I4" s="38" t="s">
        <v>39</v>
      </c>
      <c r="J4" s="38" t="s">
        <v>40</v>
      </c>
      <c r="K4" s="38" t="s">
        <v>44</v>
      </c>
      <c r="L4" s="38" t="s">
        <v>39</v>
      </c>
      <c r="M4" s="38" t="s">
        <v>40</v>
      </c>
      <c r="N4" s="38" t="s">
        <v>44</v>
      </c>
      <c r="O4" s="38" t="s">
        <v>39</v>
      </c>
      <c r="P4" s="38" t="s">
        <v>40</v>
      </c>
      <c r="Q4" s="38" t="s">
        <v>44</v>
      </c>
      <c r="R4" s="38" t="s">
        <v>42</v>
      </c>
      <c r="S4" s="39" t="s">
        <v>43</v>
      </c>
    </row>
    <row r="5" spans="1:19">
      <c r="A5" s="146" t="s">
        <v>8</v>
      </c>
      <c r="B5" s="131" t="str">
        <f>'Prezence 10.6.'!B5</f>
        <v>Městský nohejbalový klub Modřice A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29"/>
    </row>
    <row r="6" spans="1:19">
      <c r="A6" s="146"/>
      <c r="B6" s="131" t="str">
        <f>'Prezence 10.6.'!B8</f>
        <v>TJ Dynamo České Budějovice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29"/>
    </row>
    <row r="7" spans="1:19">
      <c r="A7" s="147"/>
      <c r="B7" s="131" t="str">
        <f>'Prezence 10.6.'!B13</f>
        <v>TJ Peklo nad Zdobnicí A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29"/>
    </row>
    <row r="8" spans="1:19">
      <c r="A8" s="147"/>
      <c r="B8" s="131" t="str">
        <f>'Prezence 10.6.'!B11</f>
        <v>TJ SOKOL Holice A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29"/>
    </row>
    <row r="9" spans="1:19" ht="14.45" customHeight="1" thickBot="1">
      <c r="A9" s="148"/>
      <c r="B9" s="131" t="str">
        <f>'Prezence 10.6.'!B7</f>
        <v>Sokol Dolní Počernice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29"/>
    </row>
    <row r="10" spans="1:19">
      <c r="A10" s="149" t="s">
        <v>6</v>
      </c>
      <c r="B10" s="44" t="str">
        <f>'Prezence 10.6.'!B10</f>
        <v>TJ Slavoj Český Brod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</row>
    <row r="11" spans="1:19">
      <c r="A11" s="146"/>
      <c r="B11" s="44" t="str">
        <f>'Prezence 10.6.'!B9</f>
        <v>UNITOP SKP Žďár nad Sázavou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</row>
    <row r="12" spans="1:19">
      <c r="A12" s="147"/>
      <c r="B12" s="44" t="str">
        <f>'Prezence 10.6.'!B6</f>
        <v>Městský nohejbalový klub Modřice B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</row>
    <row r="13" spans="1:19">
      <c r="A13" s="147"/>
      <c r="B13" s="44" t="str">
        <f>'Prezence 10.6.'!B14</f>
        <v>TJ Peklo nad Zdobnicí B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ht="14.45" customHeight="1" thickBot="1">
      <c r="A14" s="148"/>
      <c r="B14" s="132" t="str">
        <f>'Prezence 10.6.'!B12</f>
        <v>TJ SOKOL Holice B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04"/>
    </row>
    <row r="15" spans="1:19">
      <c r="B15" s="51"/>
      <c r="C15" s="51"/>
      <c r="D15" s="51"/>
      <c r="E15" s="51"/>
      <c r="F15" s="51"/>
      <c r="G15" s="51"/>
    </row>
    <row r="22" ht="20.100000000000001" customHeight="1"/>
  </sheetData>
  <mergeCells count="5">
    <mergeCell ref="A2:A3"/>
    <mergeCell ref="B2:S2"/>
    <mergeCell ref="B3:S3"/>
    <mergeCell ref="A5:A9"/>
    <mergeCell ref="A10:A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V96"/>
  <sheetViews>
    <sheetView showGridLines="0" topLeftCell="A16" workbookViewId="0">
      <selection activeCell="W29" sqref="W29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201" t="str">
        <f>'Nasazení do skupin'!B2</f>
        <v>Pohár ČNS mladších žáků trojice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200"/>
    </row>
    <row r="3" spans="1:21" ht="15" customHeight="1" thickBot="1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2"/>
    </row>
    <row r="4" spans="1:21" ht="32.25" customHeight="1" thickBot="1">
      <c r="A4" s="237" t="s">
        <v>8</v>
      </c>
      <c r="B4" s="238"/>
      <c r="C4" s="187" t="str">
        <f>'Nasazení do skupin'!B3</f>
        <v>Žďár nad Sázavou 14.4.2019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</row>
    <row r="5" spans="1:21" ht="14.45" customHeight="1">
      <c r="A5" s="183"/>
      <c r="B5" s="184"/>
      <c r="C5" s="199">
        <v>1</v>
      </c>
      <c r="D5" s="199"/>
      <c r="E5" s="200"/>
      <c r="F5" s="201">
        <v>2</v>
      </c>
      <c r="G5" s="199"/>
      <c r="H5" s="200"/>
      <c r="I5" s="201">
        <v>3</v>
      </c>
      <c r="J5" s="199"/>
      <c r="K5" s="200"/>
      <c r="L5" s="201">
        <v>4</v>
      </c>
      <c r="M5" s="199"/>
      <c r="N5" s="200"/>
      <c r="O5" s="201">
        <v>5</v>
      </c>
      <c r="P5" s="199"/>
      <c r="Q5" s="200"/>
      <c r="R5" s="239" t="s">
        <v>1</v>
      </c>
      <c r="S5" s="240"/>
      <c r="T5" s="241"/>
      <c r="U5" s="113" t="s">
        <v>2</v>
      </c>
    </row>
    <row r="6" spans="1:21" ht="15" customHeight="1" thickBot="1">
      <c r="A6" s="185"/>
      <c r="B6" s="186"/>
      <c r="C6" s="172"/>
      <c r="D6" s="172"/>
      <c r="E6" s="173"/>
      <c r="F6" s="150"/>
      <c r="G6" s="151"/>
      <c r="H6" s="152"/>
      <c r="I6" s="150"/>
      <c r="J6" s="151"/>
      <c r="K6" s="152"/>
      <c r="L6" s="150"/>
      <c r="M6" s="151"/>
      <c r="N6" s="152"/>
      <c r="O6" s="150"/>
      <c r="P6" s="151"/>
      <c r="Q6" s="152"/>
      <c r="R6" s="190" t="s">
        <v>3</v>
      </c>
      <c r="S6" s="191"/>
      <c r="T6" s="192"/>
      <c r="U6" s="111" t="s">
        <v>4</v>
      </c>
    </row>
    <row r="7" spans="1:21" ht="15" customHeight="1">
      <c r="A7" s="226">
        <v>1</v>
      </c>
      <c r="B7" s="227" t="str">
        <f>'Nasazení do skupin'!B5</f>
        <v>Městský nohejbalový klub Modřice A</v>
      </c>
      <c r="C7" s="234"/>
      <c r="D7" s="235"/>
      <c r="E7" s="236"/>
      <c r="F7" s="206">
        <f>E11</f>
        <v>2</v>
      </c>
      <c r="G7" s="208" t="s">
        <v>5</v>
      </c>
      <c r="H7" s="210">
        <f>C11</f>
        <v>0</v>
      </c>
      <c r="I7" s="206">
        <f>O33</f>
        <v>2</v>
      </c>
      <c r="J7" s="208" t="s">
        <v>5</v>
      </c>
      <c r="K7" s="210">
        <f>Q33</f>
        <v>0</v>
      </c>
      <c r="L7" s="206">
        <f>O37</f>
        <v>2</v>
      </c>
      <c r="M7" s="208" t="s">
        <v>5</v>
      </c>
      <c r="N7" s="210">
        <f>Q37</f>
        <v>0</v>
      </c>
      <c r="O7" s="206">
        <f>O43</f>
        <v>2</v>
      </c>
      <c r="P7" s="208" t="s">
        <v>5</v>
      </c>
      <c r="Q7" s="210">
        <f>Q43</f>
        <v>0</v>
      </c>
      <c r="R7" s="218">
        <f>F7+I7+L7+O7</f>
        <v>8</v>
      </c>
      <c r="S7" s="220" t="s">
        <v>5</v>
      </c>
      <c r="T7" s="222">
        <f>H7+K7+N7+Q7</f>
        <v>0</v>
      </c>
      <c r="U7" s="224">
        <v>8</v>
      </c>
    </row>
    <row r="8" spans="1:21" ht="15.75" customHeight="1" thickBot="1">
      <c r="A8" s="153"/>
      <c r="B8" s="155"/>
      <c r="C8" s="193"/>
      <c r="D8" s="194"/>
      <c r="E8" s="195"/>
      <c r="F8" s="207"/>
      <c r="G8" s="209"/>
      <c r="H8" s="211"/>
      <c r="I8" s="207"/>
      <c r="J8" s="209"/>
      <c r="K8" s="211"/>
      <c r="L8" s="207"/>
      <c r="M8" s="209"/>
      <c r="N8" s="211"/>
      <c r="O8" s="207"/>
      <c r="P8" s="209"/>
      <c r="Q8" s="211"/>
      <c r="R8" s="219"/>
      <c r="S8" s="221"/>
      <c r="T8" s="223"/>
      <c r="U8" s="225"/>
    </row>
    <row r="9" spans="1:21" ht="15" customHeight="1">
      <c r="A9" s="153"/>
      <c r="B9" s="155"/>
      <c r="C9" s="193"/>
      <c r="D9" s="194"/>
      <c r="E9" s="195"/>
      <c r="F9" s="212">
        <f>E13</f>
        <v>20</v>
      </c>
      <c r="G9" s="213" t="s">
        <v>5</v>
      </c>
      <c r="H9" s="214">
        <f>C13</f>
        <v>8</v>
      </c>
      <c r="I9" s="212">
        <f>O34</f>
        <v>20</v>
      </c>
      <c r="J9" s="213" t="s">
        <v>5</v>
      </c>
      <c r="K9" s="214">
        <f>Q34</f>
        <v>3</v>
      </c>
      <c r="L9" s="212">
        <f>O38</f>
        <v>20</v>
      </c>
      <c r="M9" s="213" t="s">
        <v>5</v>
      </c>
      <c r="N9" s="214">
        <f>Q38</f>
        <v>5</v>
      </c>
      <c r="O9" s="212">
        <f>O44</f>
        <v>20</v>
      </c>
      <c r="P9" s="213" t="s">
        <v>5</v>
      </c>
      <c r="Q9" s="214">
        <f>Q44</f>
        <v>4</v>
      </c>
      <c r="R9" s="242">
        <f>F9+I9+L9+O9</f>
        <v>80</v>
      </c>
      <c r="S9" s="230" t="s">
        <v>5</v>
      </c>
      <c r="T9" s="232">
        <f>H9+K9+N9+Q9</f>
        <v>20</v>
      </c>
      <c r="U9" s="228">
        <v>1</v>
      </c>
    </row>
    <row r="10" spans="1:21" ht="15.75" customHeight="1" thickBot="1">
      <c r="A10" s="154"/>
      <c r="B10" s="156"/>
      <c r="C10" s="196"/>
      <c r="D10" s="197"/>
      <c r="E10" s="198"/>
      <c r="F10" s="212"/>
      <c r="G10" s="213"/>
      <c r="H10" s="214"/>
      <c r="I10" s="215"/>
      <c r="J10" s="216"/>
      <c r="K10" s="217"/>
      <c r="L10" s="215"/>
      <c r="M10" s="216"/>
      <c r="N10" s="217"/>
      <c r="O10" s="215"/>
      <c r="P10" s="216"/>
      <c r="Q10" s="217"/>
      <c r="R10" s="243"/>
      <c r="S10" s="231"/>
      <c r="T10" s="233"/>
      <c r="U10" s="229"/>
    </row>
    <row r="11" spans="1:21" ht="15" customHeight="1">
      <c r="A11" s="226">
        <v>2</v>
      </c>
      <c r="B11" s="227" t="str">
        <f>'Nasazení do skupin'!B6</f>
        <v>TJ Dynamo České Budějovice</v>
      </c>
      <c r="C11" s="206">
        <f>O47</f>
        <v>0</v>
      </c>
      <c r="D11" s="208" t="s">
        <v>5</v>
      </c>
      <c r="E11" s="208">
        <f>Q47</f>
        <v>2</v>
      </c>
      <c r="F11" s="157" t="s">
        <v>78</v>
      </c>
      <c r="G11" s="158"/>
      <c r="H11" s="159"/>
      <c r="I11" s="208">
        <f>O29</f>
        <v>2</v>
      </c>
      <c r="J11" s="208" t="s">
        <v>5</v>
      </c>
      <c r="K11" s="210">
        <f>Q29</f>
        <v>1</v>
      </c>
      <c r="L11" s="206">
        <f>O41</f>
        <v>1</v>
      </c>
      <c r="M11" s="208" t="s">
        <v>5</v>
      </c>
      <c r="N11" s="210">
        <f>Q41</f>
        <v>2</v>
      </c>
      <c r="O11" s="206">
        <f>O35</f>
        <v>2</v>
      </c>
      <c r="P11" s="208" t="s">
        <v>5</v>
      </c>
      <c r="Q11" s="210">
        <f>Q35</f>
        <v>0</v>
      </c>
      <c r="R11" s="218">
        <f>C11+I11+L11+O11</f>
        <v>5</v>
      </c>
      <c r="S11" s="220" t="s">
        <v>5</v>
      </c>
      <c r="T11" s="222">
        <f>E11+K11+N11+Q11</f>
        <v>5</v>
      </c>
      <c r="U11" s="224">
        <v>4</v>
      </c>
    </row>
    <row r="12" spans="1:21" ht="15.75" customHeight="1" thickBot="1">
      <c r="A12" s="153"/>
      <c r="B12" s="155"/>
      <c r="C12" s="207"/>
      <c r="D12" s="209"/>
      <c r="E12" s="209"/>
      <c r="F12" s="160"/>
      <c r="G12" s="161"/>
      <c r="H12" s="162"/>
      <c r="I12" s="209"/>
      <c r="J12" s="209"/>
      <c r="K12" s="211"/>
      <c r="L12" s="207"/>
      <c r="M12" s="209"/>
      <c r="N12" s="211"/>
      <c r="O12" s="207"/>
      <c r="P12" s="209"/>
      <c r="Q12" s="211"/>
      <c r="R12" s="219"/>
      <c r="S12" s="221"/>
      <c r="T12" s="223"/>
      <c r="U12" s="225"/>
    </row>
    <row r="13" spans="1:21" ht="15" customHeight="1">
      <c r="A13" s="153"/>
      <c r="B13" s="155"/>
      <c r="C13" s="212">
        <f>O48</f>
        <v>8</v>
      </c>
      <c r="D13" s="213" t="s">
        <v>5</v>
      </c>
      <c r="E13" s="213">
        <f>Q48</f>
        <v>20</v>
      </c>
      <c r="F13" s="160"/>
      <c r="G13" s="161"/>
      <c r="H13" s="162"/>
      <c r="I13" s="213">
        <f>O30</f>
        <v>27</v>
      </c>
      <c r="J13" s="213" t="s">
        <v>5</v>
      </c>
      <c r="K13" s="214">
        <f>Q30</f>
        <v>21</v>
      </c>
      <c r="L13" s="212">
        <f>O42</f>
        <v>22</v>
      </c>
      <c r="M13" s="213" t="s">
        <v>5</v>
      </c>
      <c r="N13" s="214">
        <f>Q42</f>
        <v>26</v>
      </c>
      <c r="O13" s="212">
        <f>O36</f>
        <v>20</v>
      </c>
      <c r="P13" s="213" t="s">
        <v>5</v>
      </c>
      <c r="Q13" s="214">
        <f>Q36</f>
        <v>5</v>
      </c>
      <c r="R13" s="242">
        <f>C13+I13+L13+O13</f>
        <v>77</v>
      </c>
      <c r="S13" s="230" t="s">
        <v>5</v>
      </c>
      <c r="T13" s="232">
        <f>E13+K13+N13+Q13</f>
        <v>72</v>
      </c>
      <c r="U13" s="228">
        <v>3</v>
      </c>
    </row>
    <row r="14" spans="1:21" ht="15.75" customHeight="1" thickBot="1">
      <c r="A14" s="154"/>
      <c r="B14" s="156"/>
      <c r="C14" s="215"/>
      <c r="D14" s="216"/>
      <c r="E14" s="216"/>
      <c r="F14" s="163"/>
      <c r="G14" s="164"/>
      <c r="H14" s="165"/>
      <c r="I14" s="213"/>
      <c r="J14" s="213"/>
      <c r="K14" s="214"/>
      <c r="L14" s="215"/>
      <c r="M14" s="216"/>
      <c r="N14" s="217"/>
      <c r="O14" s="215"/>
      <c r="P14" s="216"/>
      <c r="Q14" s="217"/>
      <c r="R14" s="243"/>
      <c r="S14" s="231"/>
      <c r="T14" s="233"/>
      <c r="U14" s="229"/>
    </row>
    <row r="15" spans="1:21" ht="15" customHeight="1">
      <c r="A15" s="226">
        <v>3</v>
      </c>
      <c r="B15" s="227" t="str">
        <f>'Nasazení do skupin'!B7</f>
        <v>TJ Peklo nad Zdobnicí A</v>
      </c>
      <c r="C15" s="206">
        <f>K7</f>
        <v>0</v>
      </c>
      <c r="D15" s="208" t="s">
        <v>5</v>
      </c>
      <c r="E15" s="210">
        <f>I7</f>
        <v>2</v>
      </c>
      <c r="F15" s="244">
        <f>K11</f>
        <v>1</v>
      </c>
      <c r="G15" s="245" t="s">
        <v>5</v>
      </c>
      <c r="H15" s="245">
        <f>I11</f>
        <v>2</v>
      </c>
      <c r="I15" s="257"/>
      <c r="J15" s="258"/>
      <c r="K15" s="259"/>
      <c r="L15" s="246">
        <f>K19</f>
        <v>1</v>
      </c>
      <c r="M15" s="246" t="s">
        <v>5</v>
      </c>
      <c r="N15" s="248">
        <f>I19</f>
        <v>2</v>
      </c>
      <c r="O15" s="246">
        <f>O39</f>
        <v>2</v>
      </c>
      <c r="P15" s="246" t="s">
        <v>5</v>
      </c>
      <c r="Q15" s="248">
        <f>Q39</f>
        <v>0</v>
      </c>
      <c r="R15" s="218">
        <f>C15+F15+L15+O15</f>
        <v>4</v>
      </c>
      <c r="S15" s="220" t="s">
        <v>5</v>
      </c>
      <c r="T15" s="222">
        <f>H15+E15+N15+Q15</f>
        <v>6</v>
      </c>
      <c r="U15" s="224">
        <v>2</v>
      </c>
    </row>
    <row r="16" spans="1:21" ht="15.75" customHeight="1" thickBot="1">
      <c r="A16" s="153"/>
      <c r="B16" s="155"/>
      <c r="C16" s="207"/>
      <c r="D16" s="209"/>
      <c r="E16" s="211"/>
      <c r="F16" s="207"/>
      <c r="G16" s="209"/>
      <c r="H16" s="209"/>
      <c r="I16" s="166"/>
      <c r="J16" s="167"/>
      <c r="K16" s="168"/>
      <c r="L16" s="247"/>
      <c r="M16" s="247"/>
      <c r="N16" s="249"/>
      <c r="O16" s="247"/>
      <c r="P16" s="247"/>
      <c r="Q16" s="249"/>
      <c r="R16" s="219"/>
      <c r="S16" s="221"/>
      <c r="T16" s="223"/>
      <c r="U16" s="225"/>
    </row>
    <row r="17" spans="1:22" ht="15" customHeight="1">
      <c r="A17" s="153"/>
      <c r="B17" s="155"/>
      <c r="C17" s="212">
        <f>K9</f>
        <v>3</v>
      </c>
      <c r="D17" s="213" t="s">
        <v>5</v>
      </c>
      <c r="E17" s="214">
        <f>I9</f>
        <v>20</v>
      </c>
      <c r="F17" s="212">
        <f>K13</f>
        <v>21</v>
      </c>
      <c r="G17" s="213" t="s">
        <v>5</v>
      </c>
      <c r="H17" s="213">
        <f>I13</f>
        <v>27</v>
      </c>
      <c r="I17" s="166"/>
      <c r="J17" s="167"/>
      <c r="K17" s="168"/>
      <c r="L17" s="202">
        <f>K21</f>
        <v>22</v>
      </c>
      <c r="M17" s="202" t="s">
        <v>5</v>
      </c>
      <c r="N17" s="204">
        <f>I21</f>
        <v>29</v>
      </c>
      <c r="O17" s="202">
        <f>O40</f>
        <v>20</v>
      </c>
      <c r="P17" s="202" t="s">
        <v>5</v>
      </c>
      <c r="Q17" s="204">
        <f>Q40</f>
        <v>6</v>
      </c>
      <c r="R17" s="242">
        <f>F17+C17+L17+O17</f>
        <v>66</v>
      </c>
      <c r="S17" s="230" t="s">
        <v>5</v>
      </c>
      <c r="T17" s="232">
        <f>H17+E17+N17+Q17</f>
        <v>82</v>
      </c>
      <c r="U17" s="228">
        <v>4</v>
      </c>
    </row>
    <row r="18" spans="1:22" ht="15.75" customHeight="1" thickBot="1">
      <c r="A18" s="154"/>
      <c r="B18" s="156"/>
      <c r="C18" s="215"/>
      <c r="D18" s="216"/>
      <c r="E18" s="217"/>
      <c r="F18" s="215"/>
      <c r="G18" s="216"/>
      <c r="H18" s="216"/>
      <c r="I18" s="169"/>
      <c r="J18" s="170"/>
      <c r="K18" s="171"/>
      <c r="L18" s="203"/>
      <c r="M18" s="203"/>
      <c r="N18" s="205"/>
      <c r="O18" s="203"/>
      <c r="P18" s="203"/>
      <c r="Q18" s="205"/>
      <c r="R18" s="243"/>
      <c r="S18" s="231"/>
      <c r="T18" s="233"/>
      <c r="U18" s="229"/>
    </row>
    <row r="19" spans="1:22" ht="15" customHeight="1">
      <c r="A19" s="226">
        <v>4</v>
      </c>
      <c r="B19" s="227" t="str">
        <f>'Nasazení do skupin'!B8</f>
        <v>TJ SOKOL Holice A</v>
      </c>
      <c r="C19" s="206">
        <f>N7</f>
        <v>0</v>
      </c>
      <c r="D19" s="208" t="s">
        <v>5</v>
      </c>
      <c r="E19" s="210">
        <f>L7</f>
        <v>2</v>
      </c>
      <c r="F19" s="206">
        <f>N11</f>
        <v>2</v>
      </c>
      <c r="G19" s="208" t="s">
        <v>5</v>
      </c>
      <c r="H19" s="210">
        <f>L11</f>
        <v>1</v>
      </c>
      <c r="I19" s="244">
        <f>O45</f>
        <v>2</v>
      </c>
      <c r="J19" s="245" t="s">
        <v>5</v>
      </c>
      <c r="K19" s="245">
        <f>Q45</f>
        <v>1</v>
      </c>
      <c r="L19" s="174">
        <v>2019</v>
      </c>
      <c r="M19" s="175"/>
      <c r="N19" s="176"/>
      <c r="O19" s="246">
        <f>O31</f>
        <v>2</v>
      </c>
      <c r="P19" s="246" t="s">
        <v>5</v>
      </c>
      <c r="Q19" s="248">
        <f>Q31</f>
        <v>0</v>
      </c>
      <c r="R19" s="218">
        <f>F19+I19+C19+O19</f>
        <v>6</v>
      </c>
      <c r="S19" s="220" t="s">
        <v>5</v>
      </c>
      <c r="T19" s="222">
        <f>H19+K19+E19+Q19</f>
        <v>4</v>
      </c>
      <c r="U19" s="224">
        <v>6</v>
      </c>
    </row>
    <row r="20" spans="1:22" ht="15.75" customHeight="1" thickBot="1">
      <c r="A20" s="153"/>
      <c r="B20" s="155"/>
      <c r="C20" s="207"/>
      <c r="D20" s="209"/>
      <c r="E20" s="211"/>
      <c r="F20" s="207"/>
      <c r="G20" s="209"/>
      <c r="H20" s="211"/>
      <c r="I20" s="207"/>
      <c r="J20" s="209"/>
      <c r="K20" s="209"/>
      <c r="L20" s="177"/>
      <c r="M20" s="178"/>
      <c r="N20" s="179"/>
      <c r="O20" s="247"/>
      <c r="P20" s="247"/>
      <c r="Q20" s="249"/>
      <c r="R20" s="219"/>
      <c r="S20" s="221"/>
      <c r="T20" s="223"/>
      <c r="U20" s="225"/>
    </row>
    <row r="21" spans="1:22" ht="15" customHeight="1">
      <c r="A21" s="153"/>
      <c r="B21" s="155"/>
      <c r="C21" s="212">
        <f>N9</f>
        <v>5</v>
      </c>
      <c r="D21" s="213" t="s">
        <v>5</v>
      </c>
      <c r="E21" s="214">
        <f>L9</f>
        <v>20</v>
      </c>
      <c r="F21" s="212">
        <f>N13</f>
        <v>26</v>
      </c>
      <c r="G21" s="213" t="s">
        <v>5</v>
      </c>
      <c r="H21" s="214">
        <f>L13</f>
        <v>22</v>
      </c>
      <c r="I21" s="212">
        <f>O46</f>
        <v>29</v>
      </c>
      <c r="J21" s="213" t="s">
        <v>5</v>
      </c>
      <c r="K21" s="213">
        <f>Q46</f>
        <v>22</v>
      </c>
      <c r="L21" s="177"/>
      <c r="M21" s="178"/>
      <c r="N21" s="179"/>
      <c r="O21" s="202">
        <f>O32</f>
        <v>20</v>
      </c>
      <c r="P21" s="202" t="s">
        <v>5</v>
      </c>
      <c r="Q21" s="204">
        <f>Q32</f>
        <v>5</v>
      </c>
      <c r="R21" s="242">
        <f>F21+I21+C21+O21</f>
        <v>80</v>
      </c>
      <c r="S21" s="230" t="s">
        <v>5</v>
      </c>
      <c r="T21" s="232">
        <f>H21+K21+E21+Q21</f>
        <v>69</v>
      </c>
      <c r="U21" s="228">
        <v>2</v>
      </c>
    </row>
    <row r="22" spans="1:22" ht="15.75" customHeight="1" thickBot="1">
      <c r="A22" s="154"/>
      <c r="B22" s="156"/>
      <c r="C22" s="215"/>
      <c r="D22" s="216"/>
      <c r="E22" s="217"/>
      <c r="F22" s="215"/>
      <c r="G22" s="216"/>
      <c r="H22" s="217"/>
      <c r="I22" s="215"/>
      <c r="J22" s="216"/>
      <c r="K22" s="216"/>
      <c r="L22" s="180"/>
      <c r="M22" s="181"/>
      <c r="N22" s="182"/>
      <c r="O22" s="203"/>
      <c r="P22" s="203"/>
      <c r="Q22" s="205"/>
      <c r="R22" s="243"/>
      <c r="S22" s="231"/>
      <c r="T22" s="233"/>
      <c r="U22" s="229"/>
    </row>
    <row r="23" spans="1:22" ht="15.75" customHeight="1">
      <c r="A23" s="226">
        <v>5</v>
      </c>
      <c r="B23" s="227" t="str">
        <f>'Nasazení do skupin'!B9</f>
        <v>Sokol Dolní Počernice</v>
      </c>
      <c r="C23" s="206">
        <f>Q7</f>
        <v>0</v>
      </c>
      <c r="D23" s="208" t="s">
        <v>5</v>
      </c>
      <c r="E23" s="210">
        <f>O7</f>
        <v>2</v>
      </c>
      <c r="F23" s="206">
        <f>Q11</f>
        <v>0</v>
      </c>
      <c r="G23" s="208" t="s">
        <v>5</v>
      </c>
      <c r="H23" s="210">
        <f>O11</f>
        <v>2</v>
      </c>
      <c r="I23" s="206">
        <f>Q15</f>
        <v>0</v>
      </c>
      <c r="J23" s="208" t="s">
        <v>5</v>
      </c>
      <c r="K23" s="210">
        <f>O15</f>
        <v>2</v>
      </c>
      <c r="L23" s="206">
        <f>Q19</f>
        <v>0</v>
      </c>
      <c r="M23" s="208" t="s">
        <v>5</v>
      </c>
      <c r="N23" s="210">
        <f>O19</f>
        <v>2</v>
      </c>
      <c r="O23" s="174"/>
      <c r="P23" s="175"/>
      <c r="Q23" s="176"/>
      <c r="R23" s="218">
        <f>F23+I23+L23+C23</f>
        <v>0</v>
      </c>
      <c r="S23" s="220" t="s">
        <v>5</v>
      </c>
      <c r="T23" s="222">
        <f>H23+K23+N23+E23</f>
        <v>8</v>
      </c>
      <c r="U23" s="224">
        <v>0</v>
      </c>
    </row>
    <row r="24" spans="1:22" ht="15.75" customHeight="1" thickBot="1">
      <c r="A24" s="153"/>
      <c r="B24" s="155"/>
      <c r="C24" s="207"/>
      <c r="D24" s="209"/>
      <c r="E24" s="211"/>
      <c r="F24" s="207"/>
      <c r="G24" s="209"/>
      <c r="H24" s="211"/>
      <c r="I24" s="207"/>
      <c r="J24" s="209"/>
      <c r="K24" s="211"/>
      <c r="L24" s="207"/>
      <c r="M24" s="209"/>
      <c r="N24" s="211"/>
      <c r="O24" s="177"/>
      <c r="P24" s="178"/>
      <c r="Q24" s="179"/>
      <c r="R24" s="219"/>
      <c r="S24" s="221"/>
      <c r="T24" s="223"/>
      <c r="U24" s="225"/>
    </row>
    <row r="25" spans="1:22" ht="15.75" customHeight="1">
      <c r="A25" s="153"/>
      <c r="B25" s="155"/>
      <c r="C25" s="212">
        <f>Q9</f>
        <v>4</v>
      </c>
      <c r="D25" s="213" t="s">
        <v>5</v>
      </c>
      <c r="E25" s="214">
        <f>O9</f>
        <v>20</v>
      </c>
      <c r="F25" s="212">
        <f>Q13</f>
        <v>5</v>
      </c>
      <c r="G25" s="213" t="s">
        <v>5</v>
      </c>
      <c r="H25" s="214">
        <f>O13</f>
        <v>20</v>
      </c>
      <c r="I25" s="212">
        <f>Q17</f>
        <v>6</v>
      </c>
      <c r="J25" s="213" t="s">
        <v>5</v>
      </c>
      <c r="K25" s="214">
        <f>O17</f>
        <v>20</v>
      </c>
      <c r="L25" s="212">
        <f>Q21</f>
        <v>5</v>
      </c>
      <c r="M25" s="213" t="s">
        <v>5</v>
      </c>
      <c r="N25" s="214">
        <f>O21</f>
        <v>20</v>
      </c>
      <c r="O25" s="177"/>
      <c r="P25" s="178"/>
      <c r="Q25" s="179"/>
      <c r="R25" s="242">
        <f>F25+I25+L25+C25</f>
        <v>20</v>
      </c>
      <c r="S25" s="230" t="s">
        <v>5</v>
      </c>
      <c r="T25" s="232">
        <f>H25+K25+N25+E25</f>
        <v>80</v>
      </c>
      <c r="U25" s="228">
        <v>5</v>
      </c>
    </row>
    <row r="26" spans="1:22" ht="15.75" customHeight="1" thickBot="1">
      <c r="A26" s="154"/>
      <c r="B26" s="156"/>
      <c r="C26" s="215"/>
      <c r="D26" s="216"/>
      <c r="E26" s="217"/>
      <c r="F26" s="215"/>
      <c r="G26" s="216"/>
      <c r="H26" s="217"/>
      <c r="I26" s="215"/>
      <c r="J26" s="216"/>
      <c r="K26" s="217"/>
      <c r="L26" s="215"/>
      <c r="M26" s="216"/>
      <c r="N26" s="217"/>
      <c r="O26" s="180"/>
      <c r="P26" s="181"/>
      <c r="Q26" s="182"/>
      <c r="R26" s="243"/>
      <c r="S26" s="231"/>
      <c r="T26" s="233"/>
      <c r="U26" s="229"/>
    </row>
    <row r="28" spans="1:22" ht="24.95" customHeight="1">
      <c r="A28" s="254" t="s">
        <v>11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6"/>
      <c r="S28" s="97"/>
      <c r="T28" s="112"/>
      <c r="U28" s="112"/>
    </row>
    <row r="29" spans="1:22" ht="15" customHeight="1">
      <c r="A29" s="251">
        <v>1</v>
      </c>
      <c r="B29" s="253" t="str">
        <f>B11</f>
        <v>TJ Dynamo České Budějovice</v>
      </c>
      <c r="C29" s="253"/>
      <c r="D29" s="253" t="s">
        <v>5</v>
      </c>
      <c r="E29" s="253" t="str">
        <f>B15</f>
        <v>TJ Peklo nad Zdobnicí A</v>
      </c>
      <c r="F29" s="253"/>
      <c r="G29" s="253"/>
      <c r="H29" s="253"/>
      <c r="I29" s="253"/>
      <c r="J29" s="253"/>
      <c r="K29" s="253"/>
      <c r="L29" s="253"/>
      <c r="M29" s="253"/>
      <c r="N29" s="253"/>
      <c r="O29" s="98">
        <v>2</v>
      </c>
      <c r="P29" s="99" t="s">
        <v>5</v>
      </c>
      <c r="Q29" s="99">
        <v>1</v>
      </c>
      <c r="R29" s="96" t="s">
        <v>10</v>
      </c>
      <c r="S29" s="95"/>
      <c r="T29" s="14"/>
      <c r="U29" s="15"/>
      <c r="V29" s="2"/>
    </row>
    <row r="30" spans="1:22" ht="15" customHeight="1">
      <c r="A30" s="252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100">
        <v>27</v>
      </c>
      <c r="P30" s="101" t="s">
        <v>5</v>
      </c>
      <c r="Q30" s="94">
        <v>21</v>
      </c>
      <c r="R30" s="3" t="s">
        <v>9</v>
      </c>
      <c r="S30" s="95"/>
      <c r="T30" s="13"/>
      <c r="U30" s="15"/>
      <c r="V30" s="2"/>
    </row>
    <row r="31" spans="1:22" ht="15" customHeight="1">
      <c r="A31" s="252">
        <v>2</v>
      </c>
      <c r="B31" s="250" t="str">
        <f>B19</f>
        <v>TJ SOKOL Holice A</v>
      </c>
      <c r="C31" s="250"/>
      <c r="D31" s="250" t="s">
        <v>5</v>
      </c>
      <c r="E31" s="250" t="str">
        <f>B23</f>
        <v>Sokol Dolní Počernice</v>
      </c>
      <c r="F31" s="250"/>
      <c r="G31" s="250"/>
      <c r="H31" s="250"/>
      <c r="I31" s="250"/>
      <c r="J31" s="250"/>
      <c r="K31" s="250"/>
      <c r="L31" s="250"/>
      <c r="M31" s="250"/>
      <c r="N31" s="250"/>
      <c r="O31" s="102">
        <v>2</v>
      </c>
      <c r="P31" s="101" t="s">
        <v>5</v>
      </c>
      <c r="Q31" s="101">
        <v>0</v>
      </c>
      <c r="R31" s="3" t="s">
        <v>10</v>
      </c>
      <c r="S31" s="95"/>
      <c r="T31" s="14"/>
      <c r="U31" s="15"/>
    </row>
    <row r="32" spans="1:22" ht="15" customHeight="1">
      <c r="A32" s="252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100">
        <v>20</v>
      </c>
      <c r="P32" s="101" t="s">
        <v>5</v>
      </c>
      <c r="Q32" s="94">
        <v>5</v>
      </c>
      <c r="R32" s="3" t="s">
        <v>9</v>
      </c>
      <c r="S32" s="95"/>
      <c r="T32" s="13"/>
      <c r="U32" s="15"/>
    </row>
    <row r="33" spans="1:21" ht="15" customHeight="1">
      <c r="A33" s="252">
        <v>3</v>
      </c>
      <c r="B33" s="250" t="str">
        <f>B7</f>
        <v>Městský nohejbalový klub Modřice A</v>
      </c>
      <c r="C33" s="250"/>
      <c r="D33" s="250" t="s">
        <v>5</v>
      </c>
      <c r="E33" s="250" t="str">
        <f>B15</f>
        <v>TJ Peklo nad Zdobnicí A</v>
      </c>
      <c r="F33" s="250"/>
      <c r="G33" s="250"/>
      <c r="H33" s="250"/>
      <c r="I33" s="250"/>
      <c r="J33" s="250"/>
      <c r="K33" s="250"/>
      <c r="L33" s="250"/>
      <c r="M33" s="250"/>
      <c r="N33" s="250"/>
      <c r="O33" s="102">
        <v>2</v>
      </c>
      <c r="P33" s="101" t="s">
        <v>5</v>
      </c>
      <c r="Q33" s="101">
        <v>0</v>
      </c>
      <c r="R33" s="3" t="s">
        <v>10</v>
      </c>
      <c r="S33" s="95"/>
      <c r="T33" s="14"/>
      <c r="U33" s="15"/>
    </row>
    <row r="34" spans="1:21" ht="15" customHeight="1">
      <c r="A34" s="252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100">
        <v>20</v>
      </c>
      <c r="P34" s="101" t="s">
        <v>5</v>
      </c>
      <c r="Q34" s="94">
        <v>3</v>
      </c>
      <c r="R34" s="3" t="s">
        <v>9</v>
      </c>
      <c r="S34" s="95"/>
      <c r="T34" s="13"/>
      <c r="U34" s="15"/>
    </row>
    <row r="35" spans="1:21" ht="15" customHeight="1">
      <c r="A35" s="252">
        <v>4</v>
      </c>
      <c r="B35" s="250" t="str">
        <f>B11</f>
        <v>TJ Dynamo České Budějovice</v>
      </c>
      <c r="C35" s="250"/>
      <c r="D35" s="250" t="s">
        <v>5</v>
      </c>
      <c r="E35" s="250" t="str">
        <f>B23</f>
        <v>Sokol Dolní Počernice</v>
      </c>
      <c r="F35" s="250"/>
      <c r="G35" s="250"/>
      <c r="H35" s="250"/>
      <c r="I35" s="250"/>
      <c r="J35" s="250"/>
      <c r="K35" s="250"/>
      <c r="L35" s="250"/>
      <c r="M35" s="250"/>
      <c r="N35" s="250"/>
      <c r="O35" s="102">
        <v>2</v>
      </c>
      <c r="P35" s="101" t="s">
        <v>5</v>
      </c>
      <c r="Q35" s="101">
        <v>0</v>
      </c>
      <c r="R35" s="3" t="s">
        <v>10</v>
      </c>
      <c r="S35" s="95"/>
      <c r="T35" s="14"/>
      <c r="U35" s="15"/>
    </row>
    <row r="36" spans="1:21" ht="15" customHeight="1">
      <c r="A36" s="252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100">
        <v>20</v>
      </c>
      <c r="P36" s="101" t="s">
        <v>5</v>
      </c>
      <c r="Q36" s="94">
        <v>5</v>
      </c>
      <c r="R36" s="3" t="s">
        <v>9</v>
      </c>
      <c r="S36" s="95"/>
      <c r="T36" s="13"/>
      <c r="U36" s="15"/>
    </row>
    <row r="37" spans="1:21" ht="15" customHeight="1">
      <c r="A37" s="252">
        <v>5</v>
      </c>
      <c r="B37" s="250" t="str">
        <f>B7</f>
        <v>Městský nohejbalový klub Modřice A</v>
      </c>
      <c r="C37" s="250"/>
      <c r="D37" s="250" t="s">
        <v>5</v>
      </c>
      <c r="E37" s="250" t="str">
        <f>B19</f>
        <v>TJ SOKOL Holice A</v>
      </c>
      <c r="F37" s="250"/>
      <c r="G37" s="250"/>
      <c r="H37" s="250"/>
      <c r="I37" s="250"/>
      <c r="J37" s="250"/>
      <c r="K37" s="250"/>
      <c r="L37" s="250"/>
      <c r="M37" s="250"/>
      <c r="N37" s="250"/>
      <c r="O37" s="102">
        <v>2</v>
      </c>
      <c r="P37" s="101" t="s">
        <v>5</v>
      </c>
      <c r="Q37" s="101">
        <v>0</v>
      </c>
      <c r="R37" s="3" t="s">
        <v>10</v>
      </c>
      <c r="S37" s="95"/>
      <c r="T37" s="14"/>
      <c r="U37" s="15"/>
    </row>
    <row r="38" spans="1:21" ht="15" customHeight="1">
      <c r="A38" s="252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100">
        <v>20</v>
      </c>
      <c r="P38" s="101" t="s">
        <v>5</v>
      </c>
      <c r="Q38" s="94">
        <v>5</v>
      </c>
      <c r="R38" s="3" t="s">
        <v>9</v>
      </c>
      <c r="S38" s="95"/>
      <c r="T38" s="13"/>
      <c r="U38" s="15"/>
    </row>
    <row r="39" spans="1:21" ht="15" customHeight="1">
      <c r="A39" s="252">
        <v>6</v>
      </c>
      <c r="B39" s="250" t="str">
        <f>B15</f>
        <v>TJ Peklo nad Zdobnicí A</v>
      </c>
      <c r="C39" s="250"/>
      <c r="D39" s="250" t="s">
        <v>5</v>
      </c>
      <c r="E39" s="250" t="str">
        <f>B23</f>
        <v>Sokol Dolní Počernice</v>
      </c>
      <c r="F39" s="250"/>
      <c r="G39" s="250"/>
      <c r="H39" s="250"/>
      <c r="I39" s="250"/>
      <c r="J39" s="250"/>
      <c r="K39" s="250"/>
      <c r="L39" s="250"/>
      <c r="M39" s="250"/>
      <c r="N39" s="250"/>
      <c r="O39" s="102">
        <v>2</v>
      </c>
      <c r="P39" s="101" t="s">
        <v>5</v>
      </c>
      <c r="Q39" s="101">
        <v>0</v>
      </c>
      <c r="R39" s="3" t="s">
        <v>10</v>
      </c>
      <c r="S39" s="95"/>
      <c r="T39" s="14"/>
      <c r="U39" s="15"/>
    </row>
    <row r="40" spans="1:21" ht="15" customHeight="1">
      <c r="A40" s="252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100">
        <v>20</v>
      </c>
      <c r="P40" s="101" t="s">
        <v>5</v>
      </c>
      <c r="Q40" s="94">
        <v>6</v>
      </c>
      <c r="R40" s="3" t="s">
        <v>9</v>
      </c>
      <c r="S40" s="95"/>
      <c r="T40" s="13"/>
      <c r="U40" s="15"/>
    </row>
    <row r="41" spans="1:21" ht="15.75">
      <c r="A41" s="252">
        <v>7</v>
      </c>
      <c r="B41" s="250" t="str">
        <f>B11</f>
        <v>TJ Dynamo České Budějovice</v>
      </c>
      <c r="C41" s="250"/>
      <c r="D41" s="250" t="s">
        <v>5</v>
      </c>
      <c r="E41" s="250" t="str">
        <f>B19</f>
        <v>TJ SOKOL Holice A</v>
      </c>
      <c r="F41" s="250"/>
      <c r="G41" s="250"/>
      <c r="H41" s="250"/>
      <c r="I41" s="250"/>
      <c r="J41" s="250"/>
      <c r="K41" s="250"/>
      <c r="L41" s="250"/>
      <c r="M41" s="250"/>
      <c r="N41" s="250"/>
      <c r="O41" s="102">
        <v>1</v>
      </c>
      <c r="P41" s="101" t="s">
        <v>5</v>
      </c>
      <c r="Q41" s="101">
        <v>2</v>
      </c>
      <c r="R41" s="3" t="s">
        <v>10</v>
      </c>
      <c r="S41" s="95"/>
      <c r="T41" s="14"/>
      <c r="U41" s="15"/>
    </row>
    <row r="42" spans="1:21" ht="15.75">
      <c r="A42" s="252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100">
        <v>22</v>
      </c>
      <c r="P42" s="101" t="s">
        <v>5</v>
      </c>
      <c r="Q42" s="94">
        <v>26</v>
      </c>
      <c r="R42" s="3" t="s">
        <v>9</v>
      </c>
      <c r="S42" s="95"/>
      <c r="T42" s="13"/>
      <c r="U42" s="15"/>
    </row>
    <row r="43" spans="1:21" ht="14.45" customHeight="1">
      <c r="A43" s="252">
        <v>8</v>
      </c>
      <c r="B43" s="250" t="str">
        <f>B7</f>
        <v>Městský nohejbalový klub Modřice A</v>
      </c>
      <c r="C43" s="250"/>
      <c r="D43" s="250" t="s">
        <v>5</v>
      </c>
      <c r="E43" s="250" t="str">
        <f>B23</f>
        <v>Sokol Dolní Počernice</v>
      </c>
      <c r="F43" s="250"/>
      <c r="G43" s="250"/>
      <c r="H43" s="250"/>
      <c r="I43" s="250"/>
      <c r="J43" s="250"/>
      <c r="K43" s="250"/>
      <c r="L43" s="250"/>
      <c r="M43" s="250"/>
      <c r="N43" s="250"/>
      <c r="O43" s="102">
        <v>2</v>
      </c>
      <c r="P43" s="101" t="s">
        <v>5</v>
      </c>
      <c r="Q43" s="101">
        <v>0</v>
      </c>
      <c r="R43" s="3" t="s">
        <v>10</v>
      </c>
      <c r="S43" s="95"/>
      <c r="T43" s="14"/>
      <c r="U43" s="15"/>
    </row>
    <row r="44" spans="1:21" ht="14.45" customHeight="1">
      <c r="A44" s="252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100">
        <v>20</v>
      </c>
      <c r="P44" s="101" t="s">
        <v>5</v>
      </c>
      <c r="Q44" s="94">
        <v>4</v>
      </c>
      <c r="R44" s="3" t="s">
        <v>9</v>
      </c>
      <c r="S44" s="95"/>
      <c r="T44" s="13"/>
      <c r="U44" s="15"/>
    </row>
    <row r="45" spans="1:21" ht="15.75">
      <c r="A45" s="252">
        <v>9</v>
      </c>
      <c r="B45" s="250" t="str">
        <f>B19</f>
        <v>TJ SOKOL Holice A</v>
      </c>
      <c r="C45" s="250"/>
      <c r="D45" s="250" t="s">
        <v>5</v>
      </c>
      <c r="E45" s="250" t="str">
        <f>B15</f>
        <v>TJ Peklo nad Zdobnicí A</v>
      </c>
      <c r="F45" s="250"/>
      <c r="G45" s="250"/>
      <c r="H45" s="250"/>
      <c r="I45" s="250"/>
      <c r="J45" s="250"/>
      <c r="K45" s="250"/>
      <c r="L45" s="250"/>
      <c r="M45" s="250"/>
      <c r="N45" s="250"/>
      <c r="O45" s="102">
        <v>2</v>
      </c>
      <c r="P45" s="101" t="s">
        <v>5</v>
      </c>
      <c r="Q45" s="101">
        <v>1</v>
      </c>
      <c r="R45" s="3" t="s">
        <v>10</v>
      </c>
      <c r="S45" s="95"/>
      <c r="T45" s="14"/>
      <c r="U45" s="15"/>
    </row>
    <row r="46" spans="1:21" ht="15.75">
      <c r="A46" s="252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100">
        <v>29</v>
      </c>
      <c r="P46" s="101" t="s">
        <v>5</v>
      </c>
      <c r="Q46" s="94">
        <v>22</v>
      </c>
      <c r="R46" s="3" t="s">
        <v>9</v>
      </c>
      <c r="S46" s="95"/>
      <c r="T46" s="13"/>
      <c r="U46" s="15"/>
    </row>
    <row r="47" spans="1:21" ht="15.75">
      <c r="A47" s="252">
        <v>10</v>
      </c>
      <c r="B47" s="250" t="str">
        <f>B11</f>
        <v>TJ Dynamo České Budějovice</v>
      </c>
      <c r="C47" s="250"/>
      <c r="D47" s="250" t="s">
        <v>5</v>
      </c>
      <c r="E47" s="250" t="str">
        <f>B7</f>
        <v>Městský nohejbalový klub Modřice A</v>
      </c>
      <c r="F47" s="250"/>
      <c r="G47" s="250"/>
      <c r="H47" s="250"/>
      <c r="I47" s="250"/>
      <c r="J47" s="250"/>
      <c r="K47" s="250"/>
      <c r="L47" s="250"/>
      <c r="M47" s="250"/>
      <c r="N47" s="250"/>
      <c r="O47" s="17">
        <v>0</v>
      </c>
      <c r="P47" s="18" t="s">
        <v>5</v>
      </c>
      <c r="Q47" s="18">
        <v>2</v>
      </c>
      <c r="R47" s="3" t="s">
        <v>10</v>
      </c>
      <c r="S47" s="95"/>
      <c r="T47" s="14"/>
      <c r="U47" s="15"/>
    </row>
    <row r="48" spans="1:21" ht="15.75">
      <c r="A48" s="252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16">
        <v>8</v>
      </c>
      <c r="P48" s="18" t="s">
        <v>5</v>
      </c>
      <c r="Q48" s="9">
        <v>20</v>
      </c>
      <c r="R48" s="3" t="s">
        <v>9</v>
      </c>
      <c r="S48" s="95"/>
      <c r="T48" s="13"/>
      <c r="U48" s="1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N25:N26"/>
    <mergeCell ref="U25:U26"/>
    <mergeCell ref="T23:T24"/>
    <mergeCell ref="T25:T26"/>
    <mergeCell ref="B41:C42"/>
    <mergeCell ref="D41:D42"/>
    <mergeCell ref="E41:N42"/>
    <mergeCell ref="A43:A44"/>
    <mergeCell ref="B43:C44"/>
    <mergeCell ref="D43:D44"/>
    <mergeCell ref="E43:N44"/>
    <mergeCell ref="A41:A42"/>
    <mergeCell ref="O23:Q26"/>
    <mergeCell ref="R23:R24"/>
    <mergeCell ref="S23:S24"/>
    <mergeCell ref="R25:R26"/>
    <mergeCell ref="S25:S26"/>
    <mergeCell ref="D25:D26"/>
    <mergeCell ref="E25:E26"/>
    <mergeCell ref="F25:F26"/>
    <mergeCell ref="G25:G26"/>
    <mergeCell ref="H25:H26"/>
    <mergeCell ref="I25:I26"/>
    <mergeCell ref="K25:K26"/>
    <mergeCell ref="L25:L26"/>
    <mergeCell ref="A39:A40"/>
    <mergeCell ref="B39:C40"/>
    <mergeCell ref="D39:D40"/>
    <mergeCell ref="E39:N40"/>
    <mergeCell ref="C21:C22"/>
    <mergeCell ref="D21:D22"/>
    <mergeCell ref="E21:E22"/>
    <mergeCell ref="F21:F22"/>
    <mergeCell ref="G21:G22"/>
    <mergeCell ref="A35:A36"/>
    <mergeCell ref="B35:C36"/>
    <mergeCell ref="D35:D36"/>
    <mergeCell ref="E35:N36"/>
    <mergeCell ref="A37:A38"/>
    <mergeCell ref="B37:C38"/>
    <mergeCell ref="D37:D38"/>
    <mergeCell ref="A23:A26"/>
    <mergeCell ref="B23:B26"/>
    <mergeCell ref="C23:C24"/>
    <mergeCell ref="E37:N38"/>
    <mergeCell ref="E31:N32"/>
    <mergeCell ref="M25:M26"/>
    <mergeCell ref="A33:A34"/>
    <mergeCell ref="J19:J20"/>
    <mergeCell ref="K19:K20"/>
    <mergeCell ref="M23:M24"/>
    <mergeCell ref="R17:R18"/>
    <mergeCell ref="S17:S18"/>
    <mergeCell ref="T17:T18"/>
    <mergeCell ref="T19:T20"/>
    <mergeCell ref="U19:U20"/>
    <mergeCell ref="O17:O18"/>
    <mergeCell ref="P17:P18"/>
    <mergeCell ref="Q17:Q18"/>
    <mergeCell ref="O19:O20"/>
    <mergeCell ref="P19:P20"/>
    <mergeCell ref="Q19:Q20"/>
    <mergeCell ref="R19:R20"/>
    <mergeCell ref="S19:S20"/>
    <mergeCell ref="L17:L18"/>
    <mergeCell ref="U17:U18"/>
    <mergeCell ref="I15:K18"/>
    <mergeCell ref="A29:A30"/>
    <mergeCell ref="B29:C30"/>
    <mergeCell ref="D29:D30"/>
    <mergeCell ref="E29:N30"/>
    <mergeCell ref="H21:H22"/>
    <mergeCell ref="A31:A32"/>
    <mergeCell ref="B31:C32"/>
    <mergeCell ref="D31:D32"/>
    <mergeCell ref="A19:A22"/>
    <mergeCell ref="C19:C20"/>
    <mergeCell ref="D19:D20"/>
    <mergeCell ref="E19:E20"/>
    <mergeCell ref="F19:F20"/>
    <mergeCell ref="D23:D24"/>
    <mergeCell ref="C25:C26"/>
    <mergeCell ref="J25:J26"/>
    <mergeCell ref="A28:R28"/>
    <mergeCell ref="E23:E24"/>
    <mergeCell ref="F23:F24"/>
    <mergeCell ref="G23:G24"/>
    <mergeCell ref="H23:H24"/>
    <mergeCell ref="I23:I24"/>
    <mergeCell ref="J23:J24"/>
    <mergeCell ref="K23:K24"/>
    <mergeCell ref="U11:U12"/>
    <mergeCell ref="B33:C34"/>
    <mergeCell ref="D33:D34"/>
    <mergeCell ref="E33:N34"/>
    <mergeCell ref="R21:R22"/>
    <mergeCell ref="I21:I22"/>
    <mergeCell ref="J21:J22"/>
    <mergeCell ref="K21:K22"/>
    <mergeCell ref="T21:T22"/>
    <mergeCell ref="U21:U22"/>
    <mergeCell ref="L23:L24"/>
    <mergeCell ref="U23:U24"/>
    <mergeCell ref="O21:O22"/>
    <mergeCell ref="P21:P22"/>
    <mergeCell ref="Q21:Q22"/>
    <mergeCell ref="S21:S22"/>
    <mergeCell ref="L19:N22"/>
    <mergeCell ref="N23:N24"/>
    <mergeCell ref="G19:G20"/>
    <mergeCell ref="H19:H20"/>
    <mergeCell ref="I19:I20"/>
    <mergeCell ref="T11:T12"/>
    <mergeCell ref="B15:B18"/>
    <mergeCell ref="B19:B22"/>
    <mergeCell ref="A11:A14"/>
    <mergeCell ref="S11:S12"/>
    <mergeCell ref="B11:B14"/>
    <mergeCell ref="U13:U14"/>
    <mergeCell ref="A15:A18"/>
    <mergeCell ref="C15:C16"/>
    <mergeCell ref="D15:D16"/>
    <mergeCell ref="E15:E16"/>
    <mergeCell ref="F15:F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I11:I12"/>
    <mergeCell ref="J11:J12"/>
    <mergeCell ref="K11:K12"/>
    <mergeCell ref="L11:L12"/>
    <mergeCell ref="M11:M12"/>
    <mergeCell ref="R11:R12"/>
    <mergeCell ref="T13:T14"/>
    <mergeCell ref="R9:R10"/>
    <mergeCell ref="I13:I14"/>
    <mergeCell ref="J13:J14"/>
    <mergeCell ref="K13:K14"/>
    <mergeCell ref="L13:L14"/>
    <mergeCell ref="M13:M14"/>
    <mergeCell ref="S13:S14"/>
    <mergeCell ref="R13:R14"/>
    <mergeCell ref="A2:U3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U9:U10"/>
    <mergeCell ref="S9:S10"/>
    <mergeCell ref="T9:T10"/>
    <mergeCell ref="C7:E10"/>
    <mergeCell ref="A4:B6"/>
    <mergeCell ref="C4:U4"/>
    <mergeCell ref="R5:T5"/>
    <mergeCell ref="R6:T6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</mergeCells>
  <pageMargins left="0.51181102362204722" right="0.31496062992125984" top="0.78740157480314965" bottom="0.78740157480314965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V96"/>
  <sheetViews>
    <sheetView showGridLines="0" topLeftCell="A22" workbookViewId="0">
      <selection activeCell="W31" sqref="W31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201" t="str">
        <f>'Nasazení do skupin'!B2</f>
        <v>Pohár ČNS mladších žáků trojice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200"/>
    </row>
    <row r="3" spans="1:21" ht="15" customHeight="1" thickBot="1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2"/>
    </row>
    <row r="4" spans="1:21" ht="32.25" customHeight="1" thickBot="1">
      <c r="A4" s="237" t="s">
        <v>6</v>
      </c>
      <c r="B4" s="238"/>
      <c r="C4" s="187" t="str">
        <f>'Nasazení do skupin'!B3</f>
        <v>Žďár nad Sázavou 14.4.2019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</row>
    <row r="5" spans="1:21" ht="14.45" customHeight="1">
      <c r="A5" s="183"/>
      <c r="B5" s="184"/>
      <c r="C5" s="199">
        <v>1</v>
      </c>
      <c r="D5" s="199"/>
      <c r="E5" s="200"/>
      <c r="F5" s="201">
        <v>2</v>
      </c>
      <c r="G5" s="199"/>
      <c r="H5" s="200"/>
      <c r="I5" s="201">
        <v>3</v>
      </c>
      <c r="J5" s="199"/>
      <c r="K5" s="200"/>
      <c r="L5" s="201">
        <v>4</v>
      </c>
      <c r="M5" s="199"/>
      <c r="N5" s="200"/>
      <c r="O5" s="201">
        <v>5</v>
      </c>
      <c r="P5" s="199"/>
      <c r="Q5" s="200"/>
      <c r="R5" s="239" t="s">
        <v>1</v>
      </c>
      <c r="S5" s="240"/>
      <c r="T5" s="241"/>
      <c r="U5" s="113" t="s">
        <v>2</v>
      </c>
    </row>
    <row r="6" spans="1:21" ht="15" customHeight="1" thickBot="1">
      <c r="A6" s="185"/>
      <c r="B6" s="186"/>
      <c r="C6" s="172"/>
      <c r="D6" s="172"/>
      <c r="E6" s="173"/>
      <c r="F6" s="150"/>
      <c r="G6" s="151"/>
      <c r="H6" s="152"/>
      <c r="I6" s="150"/>
      <c r="J6" s="151"/>
      <c r="K6" s="152"/>
      <c r="L6" s="150"/>
      <c r="M6" s="151"/>
      <c r="N6" s="152"/>
      <c r="O6" s="150"/>
      <c r="P6" s="151"/>
      <c r="Q6" s="152"/>
      <c r="R6" s="190" t="s">
        <v>3</v>
      </c>
      <c r="S6" s="191"/>
      <c r="T6" s="192"/>
      <c r="U6" s="111" t="s">
        <v>4</v>
      </c>
    </row>
    <row r="7" spans="1:21" ht="15" customHeight="1">
      <c r="A7" s="226">
        <v>1</v>
      </c>
      <c r="B7" s="227" t="str">
        <f>'Nasazení do skupin'!B10</f>
        <v>TJ Slavoj Český Brod</v>
      </c>
      <c r="C7" s="234"/>
      <c r="D7" s="235"/>
      <c r="E7" s="236"/>
      <c r="F7" s="206">
        <f>E11</f>
        <v>2</v>
      </c>
      <c r="G7" s="208" t="s">
        <v>5</v>
      </c>
      <c r="H7" s="210">
        <f>C11</f>
        <v>1</v>
      </c>
      <c r="I7" s="206">
        <f>O33</f>
        <v>2</v>
      </c>
      <c r="J7" s="208" t="s">
        <v>5</v>
      </c>
      <c r="K7" s="210">
        <f>Q33</f>
        <v>0</v>
      </c>
      <c r="L7" s="206">
        <f>O37</f>
        <v>2</v>
      </c>
      <c r="M7" s="208" t="s">
        <v>5</v>
      </c>
      <c r="N7" s="210">
        <f>Q37</f>
        <v>0</v>
      </c>
      <c r="O7" s="206">
        <f>O43</f>
        <v>2</v>
      </c>
      <c r="P7" s="208" t="s">
        <v>5</v>
      </c>
      <c r="Q7" s="210">
        <f>Q43</f>
        <v>0</v>
      </c>
      <c r="R7" s="218">
        <f>F7+I7+L7+O7</f>
        <v>8</v>
      </c>
      <c r="S7" s="220" t="s">
        <v>5</v>
      </c>
      <c r="T7" s="222">
        <f>H7+K7+N7+Q7</f>
        <v>1</v>
      </c>
      <c r="U7" s="224">
        <v>8</v>
      </c>
    </row>
    <row r="8" spans="1:21" ht="15.75" customHeight="1" thickBot="1">
      <c r="A8" s="153"/>
      <c r="B8" s="155"/>
      <c r="C8" s="193"/>
      <c r="D8" s="194"/>
      <c r="E8" s="195"/>
      <c r="F8" s="207"/>
      <c r="G8" s="209"/>
      <c r="H8" s="211"/>
      <c r="I8" s="207"/>
      <c r="J8" s="209"/>
      <c r="K8" s="211"/>
      <c r="L8" s="207"/>
      <c r="M8" s="209"/>
      <c r="N8" s="211"/>
      <c r="O8" s="207"/>
      <c r="P8" s="209"/>
      <c r="Q8" s="211"/>
      <c r="R8" s="219"/>
      <c r="S8" s="221"/>
      <c r="T8" s="223"/>
      <c r="U8" s="225"/>
    </row>
    <row r="9" spans="1:21" ht="15" customHeight="1">
      <c r="A9" s="153"/>
      <c r="B9" s="155"/>
      <c r="C9" s="193"/>
      <c r="D9" s="194"/>
      <c r="E9" s="195"/>
      <c r="F9" s="212">
        <f>E13</f>
        <v>25</v>
      </c>
      <c r="G9" s="213" t="s">
        <v>5</v>
      </c>
      <c r="H9" s="214">
        <f>C13</f>
        <v>24</v>
      </c>
      <c r="I9" s="212">
        <f>O34</f>
        <v>20</v>
      </c>
      <c r="J9" s="213" t="s">
        <v>5</v>
      </c>
      <c r="K9" s="214">
        <f>Q34</f>
        <v>13</v>
      </c>
      <c r="L9" s="212">
        <f>O38</f>
        <v>20</v>
      </c>
      <c r="M9" s="213" t="s">
        <v>5</v>
      </c>
      <c r="N9" s="214">
        <f>Q38</f>
        <v>14</v>
      </c>
      <c r="O9" s="212">
        <f>O44</f>
        <v>20</v>
      </c>
      <c r="P9" s="213" t="s">
        <v>5</v>
      </c>
      <c r="Q9" s="214">
        <f>Q44</f>
        <v>9</v>
      </c>
      <c r="R9" s="242">
        <f>F9+I9+L9+O9</f>
        <v>85</v>
      </c>
      <c r="S9" s="230" t="s">
        <v>5</v>
      </c>
      <c r="T9" s="232">
        <f>H9+K9+N9+Q9</f>
        <v>60</v>
      </c>
      <c r="U9" s="228">
        <v>1</v>
      </c>
    </row>
    <row r="10" spans="1:21" ht="15.75" customHeight="1" thickBot="1">
      <c r="A10" s="154"/>
      <c r="B10" s="156"/>
      <c r="C10" s="196"/>
      <c r="D10" s="197"/>
      <c r="E10" s="198"/>
      <c r="F10" s="212"/>
      <c r="G10" s="213"/>
      <c r="H10" s="214"/>
      <c r="I10" s="215"/>
      <c r="J10" s="216"/>
      <c r="K10" s="217"/>
      <c r="L10" s="215"/>
      <c r="M10" s="216"/>
      <c r="N10" s="217"/>
      <c r="O10" s="215"/>
      <c r="P10" s="216"/>
      <c r="Q10" s="217"/>
      <c r="R10" s="243"/>
      <c r="S10" s="231"/>
      <c r="T10" s="233"/>
      <c r="U10" s="229"/>
    </row>
    <row r="11" spans="1:21" ht="15" customHeight="1">
      <c r="A11" s="226">
        <v>2</v>
      </c>
      <c r="B11" s="227" t="str">
        <f>'Nasazení do skupin'!B11</f>
        <v>UNITOP SKP Žďár nad Sázavou</v>
      </c>
      <c r="C11" s="206">
        <f>O47</f>
        <v>1</v>
      </c>
      <c r="D11" s="208" t="s">
        <v>5</v>
      </c>
      <c r="E11" s="208">
        <f>Q47</f>
        <v>2</v>
      </c>
      <c r="F11" s="157" t="s">
        <v>78</v>
      </c>
      <c r="G11" s="158"/>
      <c r="H11" s="159"/>
      <c r="I11" s="208">
        <f>O29</f>
        <v>2</v>
      </c>
      <c r="J11" s="208" t="s">
        <v>5</v>
      </c>
      <c r="K11" s="210">
        <f>Q29</f>
        <v>0</v>
      </c>
      <c r="L11" s="206">
        <f>O41</f>
        <v>2</v>
      </c>
      <c r="M11" s="208" t="s">
        <v>5</v>
      </c>
      <c r="N11" s="210">
        <f>Q41</f>
        <v>0</v>
      </c>
      <c r="O11" s="206">
        <f>O35</f>
        <v>2</v>
      </c>
      <c r="P11" s="208" t="s">
        <v>5</v>
      </c>
      <c r="Q11" s="210">
        <f>Q35</f>
        <v>0</v>
      </c>
      <c r="R11" s="218">
        <f>C11+I11+L11+O11</f>
        <v>7</v>
      </c>
      <c r="S11" s="220" t="s">
        <v>5</v>
      </c>
      <c r="T11" s="222">
        <f>E11+K11+N11+Q11</f>
        <v>2</v>
      </c>
      <c r="U11" s="224">
        <v>6</v>
      </c>
    </row>
    <row r="12" spans="1:21" ht="15.75" customHeight="1" thickBot="1">
      <c r="A12" s="153"/>
      <c r="B12" s="155"/>
      <c r="C12" s="207"/>
      <c r="D12" s="209"/>
      <c r="E12" s="209"/>
      <c r="F12" s="160"/>
      <c r="G12" s="161"/>
      <c r="H12" s="162"/>
      <c r="I12" s="209"/>
      <c r="J12" s="209"/>
      <c r="K12" s="211"/>
      <c r="L12" s="207"/>
      <c r="M12" s="209"/>
      <c r="N12" s="211"/>
      <c r="O12" s="207"/>
      <c r="P12" s="209"/>
      <c r="Q12" s="211"/>
      <c r="R12" s="219"/>
      <c r="S12" s="221"/>
      <c r="T12" s="223"/>
      <c r="U12" s="225"/>
    </row>
    <row r="13" spans="1:21" ht="15" customHeight="1">
      <c r="A13" s="153"/>
      <c r="B13" s="155"/>
      <c r="C13" s="212">
        <f>O48</f>
        <v>24</v>
      </c>
      <c r="D13" s="213" t="s">
        <v>5</v>
      </c>
      <c r="E13" s="213">
        <f>Q48</f>
        <v>25</v>
      </c>
      <c r="F13" s="160"/>
      <c r="G13" s="161"/>
      <c r="H13" s="162"/>
      <c r="I13" s="213">
        <f>O30</f>
        <v>20</v>
      </c>
      <c r="J13" s="213" t="s">
        <v>5</v>
      </c>
      <c r="K13" s="214">
        <f>Q30</f>
        <v>8</v>
      </c>
      <c r="L13" s="212">
        <f>O42</f>
        <v>20</v>
      </c>
      <c r="M13" s="213" t="s">
        <v>5</v>
      </c>
      <c r="N13" s="214">
        <f>Q42</f>
        <v>8</v>
      </c>
      <c r="O13" s="212">
        <f>O36</f>
        <v>20</v>
      </c>
      <c r="P13" s="213" t="s">
        <v>5</v>
      </c>
      <c r="Q13" s="214">
        <f>Q36</f>
        <v>8</v>
      </c>
      <c r="R13" s="242">
        <f>C13+I13+L13+O13</f>
        <v>84</v>
      </c>
      <c r="S13" s="230" t="s">
        <v>5</v>
      </c>
      <c r="T13" s="232">
        <f>E13+K13+N13+Q13</f>
        <v>49</v>
      </c>
      <c r="U13" s="228">
        <v>2</v>
      </c>
    </row>
    <row r="14" spans="1:21" ht="15.75" customHeight="1" thickBot="1">
      <c r="A14" s="154"/>
      <c r="B14" s="156"/>
      <c r="C14" s="215"/>
      <c r="D14" s="216"/>
      <c r="E14" s="216"/>
      <c r="F14" s="163"/>
      <c r="G14" s="164"/>
      <c r="H14" s="165"/>
      <c r="I14" s="213"/>
      <c r="J14" s="213"/>
      <c r="K14" s="214"/>
      <c r="L14" s="215"/>
      <c r="M14" s="216"/>
      <c r="N14" s="217"/>
      <c r="O14" s="215"/>
      <c r="P14" s="216"/>
      <c r="Q14" s="217"/>
      <c r="R14" s="243"/>
      <c r="S14" s="231"/>
      <c r="T14" s="233"/>
      <c r="U14" s="229"/>
    </row>
    <row r="15" spans="1:21" ht="15" customHeight="1">
      <c r="A15" s="226">
        <v>3</v>
      </c>
      <c r="B15" s="227" t="str">
        <f>'Nasazení do skupin'!B12</f>
        <v>Městský nohejbalový klub Modřice B</v>
      </c>
      <c r="C15" s="206">
        <f>K7</f>
        <v>0</v>
      </c>
      <c r="D15" s="208" t="s">
        <v>5</v>
      </c>
      <c r="E15" s="210">
        <f>I7</f>
        <v>2</v>
      </c>
      <c r="F15" s="244">
        <f>K11</f>
        <v>0</v>
      </c>
      <c r="G15" s="245" t="s">
        <v>5</v>
      </c>
      <c r="H15" s="245">
        <f>I11</f>
        <v>2</v>
      </c>
      <c r="I15" s="257"/>
      <c r="J15" s="258"/>
      <c r="K15" s="259"/>
      <c r="L15" s="246">
        <f>K19</f>
        <v>2</v>
      </c>
      <c r="M15" s="246" t="s">
        <v>5</v>
      </c>
      <c r="N15" s="248">
        <f>I19</f>
        <v>0</v>
      </c>
      <c r="O15" s="246">
        <f>O39</f>
        <v>2</v>
      </c>
      <c r="P15" s="246" t="s">
        <v>5</v>
      </c>
      <c r="Q15" s="248">
        <f>Q39</f>
        <v>0</v>
      </c>
      <c r="R15" s="218">
        <f>C15+F15+L15+O15</f>
        <v>4</v>
      </c>
      <c r="S15" s="220" t="s">
        <v>5</v>
      </c>
      <c r="T15" s="222">
        <f>H15+E15+N15+Q15</f>
        <v>4</v>
      </c>
      <c r="U15" s="224">
        <v>4</v>
      </c>
    </row>
    <row r="16" spans="1:21" ht="15.75" customHeight="1" thickBot="1">
      <c r="A16" s="153"/>
      <c r="B16" s="155"/>
      <c r="C16" s="207"/>
      <c r="D16" s="209"/>
      <c r="E16" s="211"/>
      <c r="F16" s="207"/>
      <c r="G16" s="209"/>
      <c r="H16" s="209"/>
      <c r="I16" s="166"/>
      <c r="J16" s="167"/>
      <c r="K16" s="168"/>
      <c r="L16" s="247"/>
      <c r="M16" s="247"/>
      <c r="N16" s="249"/>
      <c r="O16" s="247"/>
      <c r="P16" s="247"/>
      <c r="Q16" s="249"/>
      <c r="R16" s="219"/>
      <c r="S16" s="221"/>
      <c r="T16" s="223"/>
      <c r="U16" s="225"/>
    </row>
    <row r="17" spans="1:22" ht="15" customHeight="1">
      <c r="A17" s="153"/>
      <c r="B17" s="155"/>
      <c r="C17" s="212">
        <f>K9</f>
        <v>13</v>
      </c>
      <c r="D17" s="213" t="s">
        <v>5</v>
      </c>
      <c r="E17" s="214">
        <f>I9</f>
        <v>20</v>
      </c>
      <c r="F17" s="212">
        <f>K13</f>
        <v>8</v>
      </c>
      <c r="G17" s="213" t="s">
        <v>5</v>
      </c>
      <c r="H17" s="213">
        <f>I13</f>
        <v>20</v>
      </c>
      <c r="I17" s="166"/>
      <c r="J17" s="167"/>
      <c r="K17" s="168"/>
      <c r="L17" s="202">
        <f>K21</f>
        <v>20</v>
      </c>
      <c r="M17" s="202" t="s">
        <v>5</v>
      </c>
      <c r="N17" s="204">
        <f>I21</f>
        <v>11</v>
      </c>
      <c r="O17" s="202">
        <f>O40</f>
        <v>20</v>
      </c>
      <c r="P17" s="202" t="s">
        <v>5</v>
      </c>
      <c r="Q17" s="204">
        <f>Q40</f>
        <v>13</v>
      </c>
      <c r="R17" s="242">
        <f>F17+C17+L17+O17</f>
        <v>61</v>
      </c>
      <c r="S17" s="230" t="s">
        <v>5</v>
      </c>
      <c r="T17" s="232">
        <f>H17+E17+N17+Q17</f>
        <v>64</v>
      </c>
      <c r="U17" s="228">
        <v>3</v>
      </c>
    </row>
    <row r="18" spans="1:22" ht="15.75" customHeight="1" thickBot="1">
      <c r="A18" s="154"/>
      <c r="B18" s="156"/>
      <c r="C18" s="215"/>
      <c r="D18" s="216"/>
      <c r="E18" s="217"/>
      <c r="F18" s="215"/>
      <c r="G18" s="216"/>
      <c r="H18" s="216"/>
      <c r="I18" s="169"/>
      <c r="J18" s="170"/>
      <c r="K18" s="171"/>
      <c r="L18" s="203"/>
      <c r="M18" s="203"/>
      <c r="N18" s="205"/>
      <c r="O18" s="203"/>
      <c r="P18" s="203"/>
      <c r="Q18" s="205"/>
      <c r="R18" s="243"/>
      <c r="S18" s="231"/>
      <c r="T18" s="233"/>
      <c r="U18" s="229"/>
    </row>
    <row r="19" spans="1:22" ht="15" customHeight="1">
      <c r="A19" s="226">
        <v>4</v>
      </c>
      <c r="B19" s="227" t="str">
        <f>'Nasazení do skupin'!B13</f>
        <v>TJ Peklo nad Zdobnicí B</v>
      </c>
      <c r="C19" s="206">
        <f>N7</f>
        <v>0</v>
      </c>
      <c r="D19" s="208" t="s">
        <v>5</v>
      </c>
      <c r="E19" s="210">
        <f>L7</f>
        <v>2</v>
      </c>
      <c r="F19" s="206">
        <f>N11</f>
        <v>0</v>
      </c>
      <c r="G19" s="208" t="s">
        <v>5</v>
      </c>
      <c r="H19" s="210">
        <f>L11</f>
        <v>2</v>
      </c>
      <c r="I19" s="244">
        <f>O45</f>
        <v>0</v>
      </c>
      <c r="J19" s="245" t="s">
        <v>5</v>
      </c>
      <c r="K19" s="245">
        <f>Q45</f>
        <v>2</v>
      </c>
      <c r="L19" s="174">
        <v>2019</v>
      </c>
      <c r="M19" s="175"/>
      <c r="N19" s="176"/>
      <c r="O19" s="246">
        <f>O31</f>
        <v>0</v>
      </c>
      <c r="P19" s="246" t="s">
        <v>5</v>
      </c>
      <c r="Q19" s="248">
        <f>Q31</f>
        <v>2</v>
      </c>
      <c r="R19" s="218">
        <f>F19+I19+C19+O19</f>
        <v>0</v>
      </c>
      <c r="S19" s="220" t="s">
        <v>5</v>
      </c>
      <c r="T19" s="222">
        <f>H19+K19+E19+Q19</f>
        <v>8</v>
      </c>
      <c r="U19" s="224">
        <v>0</v>
      </c>
    </row>
    <row r="20" spans="1:22" ht="15.75" customHeight="1" thickBot="1">
      <c r="A20" s="153"/>
      <c r="B20" s="155"/>
      <c r="C20" s="207"/>
      <c r="D20" s="209"/>
      <c r="E20" s="211"/>
      <c r="F20" s="207"/>
      <c r="G20" s="209"/>
      <c r="H20" s="211"/>
      <c r="I20" s="207"/>
      <c r="J20" s="209"/>
      <c r="K20" s="209"/>
      <c r="L20" s="177"/>
      <c r="M20" s="178"/>
      <c r="N20" s="179"/>
      <c r="O20" s="247"/>
      <c r="P20" s="247"/>
      <c r="Q20" s="249"/>
      <c r="R20" s="219"/>
      <c r="S20" s="221"/>
      <c r="T20" s="223"/>
      <c r="U20" s="225"/>
    </row>
    <row r="21" spans="1:22" ht="15" customHeight="1">
      <c r="A21" s="153"/>
      <c r="B21" s="155"/>
      <c r="C21" s="212">
        <f>N9</f>
        <v>14</v>
      </c>
      <c r="D21" s="213" t="s">
        <v>5</v>
      </c>
      <c r="E21" s="214">
        <f>L9</f>
        <v>20</v>
      </c>
      <c r="F21" s="212">
        <f>N13</f>
        <v>8</v>
      </c>
      <c r="G21" s="213" t="s">
        <v>5</v>
      </c>
      <c r="H21" s="214">
        <f>L13</f>
        <v>20</v>
      </c>
      <c r="I21" s="212">
        <f>O46</f>
        <v>11</v>
      </c>
      <c r="J21" s="213" t="s">
        <v>5</v>
      </c>
      <c r="K21" s="213">
        <f>Q46</f>
        <v>20</v>
      </c>
      <c r="L21" s="177"/>
      <c r="M21" s="178"/>
      <c r="N21" s="179"/>
      <c r="O21" s="202">
        <f>O32</f>
        <v>18</v>
      </c>
      <c r="P21" s="202" t="s">
        <v>5</v>
      </c>
      <c r="Q21" s="204">
        <f>Q32</f>
        <v>20</v>
      </c>
      <c r="R21" s="242">
        <f>F21+I21+C21+O21</f>
        <v>51</v>
      </c>
      <c r="S21" s="230" t="s">
        <v>5</v>
      </c>
      <c r="T21" s="232">
        <f>H21+K21+E21+Q21</f>
        <v>80</v>
      </c>
      <c r="U21" s="228">
        <v>5</v>
      </c>
    </row>
    <row r="22" spans="1:22" ht="15.75" customHeight="1" thickBot="1">
      <c r="A22" s="154"/>
      <c r="B22" s="156"/>
      <c r="C22" s="215"/>
      <c r="D22" s="216"/>
      <c r="E22" s="217"/>
      <c r="F22" s="215"/>
      <c r="G22" s="216"/>
      <c r="H22" s="217"/>
      <c r="I22" s="215"/>
      <c r="J22" s="216"/>
      <c r="K22" s="216"/>
      <c r="L22" s="180"/>
      <c r="M22" s="181"/>
      <c r="N22" s="182"/>
      <c r="O22" s="203"/>
      <c r="P22" s="203"/>
      <c r="Q22" s="205"/>
      <c r="R22" s="243"/>
      <c r="S22" s="231"/>
      <c r="T22" s="233"/>
      <c r="U22" s="229"/>
    </row>
    <row r="23" spans="1:22" ht="15.75" customHeight="1">
      <c r="A23" s="226">
        <v>5</v>
      </c>
      <c r="B23" s="227" t="str">
        <f>'Nasazení do skupin'!B14</f>
        <v>TJ SOKOL Holice B</v>
      </c>
      <c r="C23" s="206">
        <f>Q7</f>
        <v>0</v>
      </c>
      <c r="D23" s="208" t="s">
        <v>5</v>
      </c>
      <c r="E23" s="210">
        <f>O7</f>
        <v>2</v>
      </c>
      <c r="F23" s="206">
        <f>Q11</f>
        <v>0</v>
      </c>
      <c r="G23" s="208" t="s">
        <v>5</v>
      </c>
      <c r="H23" s="210">
        <f>O11</f>
        <v>2</v>
      </c>
      <c r="I23" s="206">
        <f>Q15</f>
        <v>0</v>
      </c>
      <c r="J23" s="208" t="s">
        <v>5</v>
      </c>
      <c r="K23" s="210">
        <f>O15</f>
        <v>2</v>
      </c>
      <c r="L23" s="206">
        <f>Q19</f>
        <v>2</v>
      </c>
      <c r="M23" s="208" t="s">
        <v>5</v>
      </c>
      <c r="N23" s="210">
        <f>O19</f>
        <v>0</v>
      </c>
      <c r="O23" s="174"/>
      <c r="P23" s="175"/>
      <c r="Q23" s="176"/>
      <c r="R23" s="218">
        <f>F23+I23+L23+C23</f>
        <v>2</v>
      </c>
      <c r="S23" s="220" t="s">
        <v>5</v>
      </c>
      <c r="T23" s="222">
        <f>H23+K23+N23+E23</f>
        <v>6</v>
      </c>
      <c r="U23" s="224">
        <v>2</v>
      </c>
    </row>
    <row r="24" spans="1:22" ht="15.75" customHeight="1" thickBot="1">
      <c r="A24" s="153"/>
      <c r="B24" s="155"/>
      <c r="C24" s="207"/>
      <c r="D24" s="209"/>
      <c r="E24" s="211"/>
      <c r="F24" s="207"/>
      <c r="G24" s="209"/>
      <c r="H24" s="211"/>
      <c r="I24" s="207"/>
      <c r="J24" s="209"/>
      <c r="K24" s="211"/>
      <c r="L24" s="207"/>
      <c r="M24" s="209"/>
      <c r="N24" s="211"/>
      <c r="O24" s="177"/>
      <c r="P24" s="178"/>
      <c r="Q24" s="179"/>
      <c r="R24" s="219"/>
      <c r="S24" s="221"/>
      <c r="T24" s="223"/>
      <c r="U24" s="225"/>
    </row>
    <row r="25" spans="1:22" ht="15.75" customHeight="1">
      <c r="A25" s="153"/>
      <c r="B25" s="155"/>
      <c r="C25" s="212">
        <f>Q9</f>
        <v>9</v>
      </c>
      <c r="D25" s="213" t="s">
        <v>5</v>
      </c>
      <c r="E25" s="214">
        <f>O9</f>
        <v>20</v>
      </c>
      <c r="F25" s="212">
        <f>Q13</f>
        <v>8</v>
      </c>
      <c r="G25" s="213" t="s">
        <v>5</v>
      </c>
      <c r="H25" s="214">
        <f>O13</f>
        <v>20</v>
      </c>
      <c r="I25" s="212">
        <f>Q17</f>
        <v>13</v>
      </c>
      <c r="J25" s="213" t="s">
        <v>5</v>
      </c>
      <c r="K25" s="214">
        <f>O17</f>
        <v>20</v>
      </c>
      <c r="L25" s="212">
        <f>Q21</f>
        <v>20</v>
      </c>
      <c r="M25" s="213" t="s">
        <v>5</v>
      </c>
      <c r="N25" s="214">
        <f>O21</f>
        <v>18</v>
      </c>
      <c r="O25" s="177"/>
      <c r="P25" s="178"/>
      <c r="Q25" s="179"/>
      <c r="R25" s="242">
        <f>F25+I25+L25+C25</f>
        <v>50</v>
      </c>
      <c r="S25" s="230" t="s">
        <v>5</v>
      </c>
      <c r="T25" s="232">
        <f>H25+K25+N25+E25</f>
        <v>78</v>
      </c>
      <c r="U25" s="228">
        <v>4</v>
      </c>
    </row>
    <row r="26" spans="1:22" ht="15.75" customHeight="1" thickBot="1">
      <c r="A26" s="154"/>
      <c r="B26" s="156"/>
      <c r="C26" s="215"/>
      <c r="D26" s="216"/>
      <c r="E26" s="217"/>
      <c r="F26" s="215"/>
      <c r="G26" s="216"/>
      <c r="H26" s="217"/>
      <c r="I26" s="215"/>
      <c r="J26" s="216"/>
      <c r="K26" s="217"/>
      <c r="L26" s="215"/>
      <c r="M26" s="216"/>
      <c r="N26" s="217"/>
      <c r="O26" s="180"/>
      <c r="P26" s="181"/>
      <c r="Q26" s="182"/>
      <c r="R26" s="243"/>
      <c r="S26" s="231"/>
      <c r="T26" s="233"/>
      <c r="U26" s="229"/>
    </row>
    <row r="28" spans="1:22" ht="24.95" customHeight="1">
      <c r="A28" s="254" t="s">
        <v>11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6"/>
      <c r="S28" s="97"/>
      <c r="T28" s="112"/>
      <c r="U28" s="112"/>
    </row>
    <row r="29" spans="1:22" ht="15" customHeight="1">
      <c r="A29" s="251">
        <v>1</v>
      </c>
      <c r="B29" s="253" t="str">
        <f>B11</f>
        <v>UNITOP SKP Žďár nad Sázavou</v>
      </c>
      <c r="C29" s="253"/>
      <c r="D29" s="253" t="s">
        <v>5</v>
      </c>
      <c r="E29" s="253" t="str">
        <f>B15</f>
        <v>Městský nohejbalový klub Modřice B</v>
      </c>
      <c r="F29" s="253"/>
      <c r="G29" s="253"/>
      <c r="H29" s="253"/>
      <c r="I29" s="253"/>
      <c r="J29" s="253"/>
      <c r="K29" s="253"/>
      <c r="L29" s="253"/>
      <c r="M29" s="253"/>
      <c r="N29" s="253"/>
      <c r="O29" s="98">
        <v>2</v>
      </c>
      <c r="P29" s="99" t="s">
        <v>5</v>
      </c>
      <c r="Q29" s="99">
        <v>0</v>
      </c>
      <c r="R29" s="96" t="s">
        <v>10</v>
      </c>
      <c r="S29" s="95"/>
      <c r="T29" s="14"/>
      <c r="U29" s="15"/>
      <c r="V29" s="2"/>
    </row>
    <row r="30" spans="1:22" ht="15" customHeight="1">
      <c r="A30" s="252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100">
        <v>20</v>
      </c>
      <c r="P30" s="101" t="s">
        <v>5</v>
      </c>
      <c r="Q30" s="94">
        <v>8</v>
      </c>
      <c r="R30" s="3" t="s">
        <v>9</v>
      </c>
      <c r="S30" s="95"/>
      <c r="T30" s="13"/>
      <c r="U30" s="15"/>
      <c r="V30" s="2"/>
    </row>
    <row r="31" spans="1:22" ht="15" customHeight="1">
      <c r="A31" s="252">
        <v>2</v>
      </c>
      <c r="B31" s="250" t="str">
        <f>B19</f>
        <v>TJ Peklo nad Zdobnicí B</v>
      </c>
      <c r="C31" s="250"/>
      <c r="D31" s="250" t="s">
        <v>5</v>
      </c>
      <c r="E31" s="250" t="str">
        <f>B23</f>
        <v>TJ SOKOL Holice B</v>
      </c>
      <c r="F31" s="250"/>
      <c r="G31" s="250"/>
      <c r="H31" s="250"/>
      <c r="I31" s="250"/>
      <c r="J31" s="250"/>
      <c r="K31" s="250"/>
      <c r="L31" s="250"/>
      <c r="M31" s="250"/>
      <c r="N31" s="250"/>
      <c r="O31" s="102">
        <v>0</v>
      </c>
      <c r="P31" s="101" t="s">
        <v>5</v>
      </c>
      <c r="Q31" s="101">
        <v>2</v>
      </c>
      <c r="R31" s="3" t="s">
        <v>10</v>
      </c>
      <c r="S31" s="95"/>
      <c r="T31" s="14"/>
      <c r="U31" s="15"/>
    </row>
    <row r="32" spans="1:22" ht="15" customHeight="1">
      <c r="A32" s="252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100">
        <v>18</v>
      </c>
      <c r="P32" s="101" t="s">
        <v>5</v>
      </c>
      <c r="Q32" s="94">
        <v>20</v>
      </c>
      <c r="R32" s="3" t="s">
        <v>9</v>
      </c>
      <c r="S32" s="95"/>
      <c r="T32" s="13"/>
      <c r="U32" s="15"/>
    </row>
    <row r="33" spans="1:21" ht="15" customHeight="1">
      <c r="A33" s="252">
        <v>3</v>
      </c>
      <c r="B33" s="250" t="str">
        <f>B7</f>
        <v>TJ Slavoj Český Brod</v>
      </c>
      <c r="C33" s="250"/>
      <c r="D33" s="250" t="s">
        <v>5</v>
      </c>
      <c r="E33" s="250" t="str">
        <f>B15</f>
        <v>Městský nohejbalový klub Modřice B</v>
      </c>
      <c r="F33" s="250"/>
      <c r="G33" s="250"/>
      <c r="H33" s="250"/>
      <c r="I33" s="250"/>
      <c r="J33" s="250"/>
      <c r="K33" s="250"/>
      <c r="L33" s="250"/>
      <c r="M33" s="250"/>
      <c r="N33" s="250"/>
      <c r="O33" s="102">
        <v>2</v>
      </c>
      <c r="P33" s="101" t="s">
        <v>5</v>
      </c>
      <c r="Q33" s="101">
        <v>0</v>
      </c>
      <c r="R33" s="3" t="s">
        <v>10</v>
      </c>
      <c r="S33" s="95"/>
      <c r="T33" s="14"/>
      <c r="U33" s="15"/>
    </row>
    <row r="34" spans="1:21" ht="15" customHeight="1">
      <c r="A34" s="252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100">
        <v>20</v>
      </c>
      <c r="P34" s="101" t="s">
        <v>5</v>
      </c>
      <c r="Q34" s="94">
        <v>13</v>
      </c>
      <c r="R34" s="3" t="s">
        <v>9</v>
      </c>
      <c r="S34" s="95"/>
      <c r="T34" s="13"/>
      <c r="U34" s="15"/>
    </row>
    <row r="35" spans="1:21" ht="15" customHeight="1">
      <c r="A35" s="252">
        <v>4</v>
      </c>
      <c r="B35" s="250" t="str">
        <f>B11</f>
        <v>UNITOP SKP Žďár nad Sázavou</v>
      </c>
      <c r="C35" s="250"/>
      <c r="D35" s="250" t="s">
        <v>5</v>
      </c>
      <c r="E35" s="250" t="str">
        <f>B23</f>
        <v>TJ SOKOL Holice B</v>
      </c>
      <c r="F35" s="250"/>
      <c r="G35" s="250"/>
      <c r="H35" s="250"/>
      <c r="I35" s="250"/>
      <c r="J35" s="250"/>
      <c r="K35" s="250"/>
      <c r="L35" s="250"/>
      <c r="M35" s="250"/>
      <c r="N35" s="250"/>
      <c r="O35" s="102">
        <v>2</v>
      </c>
      <c r="P35" s="101" t="s">
        <v>5</v>
      </c>
      <c r="Q35" s="101">
        <v>0</v>
      </c>
      <c r="R35" s="3" t="s">
        <v>10</v>
      </c>
      <c r="S35" s="95"/>
      <c r="T35" s="14"/>
      <c r="U35" s="15"/>
    </row>
    <row r="36" spans="1:21" ht="15" customHeight="1">
      <c r="A36" s="252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100">
        <v>20</v>
      </c>
      <c r="P36" s="101" t="s">
        <v>5</v>
      </c>
      <c r="Q36" s="94">
        <v>8</v>
      </c>
      <c r="R36" s="3" t="s">
        <v>9</v>
      </c>
      <c r="S36" s="95"/>
      <c r="T36" s="13"/>
      <c r="U36" s="15"/>
    </row>
    <row r="37" spans="1:21" ht="15" customHeight="1">
      <c r="A37" s="252">
        <v>5</v>
      </c>
      <c r="B37" s="250" t="str">
        <f>B7</f>
        <v>TJ Slavoj Český Brod</v>
      </c>
      <c r="C37" s="250"/>
      <c r="D37" s="250" t="s">
        <v>5</v>
      </c>
      <c r="E37" s="250" t="str">
        <f>B19</f>
        <v>TJ Peklo nad Zdobnicí B</v>
      </c>
      <c r="F37" s="250"/>
      <c r="G37" s="250"/>
      <c r="H37" s="250"/>
      <c r="I37" s="250"/>
      <c r="J37" s="250"/>
      <c r="K37" s="250"/>
      <c r="L37" s="250"/>
      <c r="M37" s="250"/>
      <c r="N37" s="250"/>
      <c r="O37" s="102">
        <v>2</v>
      </c>
      <c r="P37" s="101" t="s">
        <v>5</v>
      </c>
      <c r="Q37" s="101">
        <v>0</v>
      </c>
      <c r="R37" s="3" t="s">
        <v>10</v>
      </c>
      <c r="S37" s="95"/>
      <c r="T37" s="14"/>
      <c r="U37" s="15"/>
    </row>
    <row r="38" spans="1:21" ht="15" customHeight="1">
      <c r="A38" s="252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100">
        <v>20</v>
      </c>
      <c r="P38" s="101" t="s">
        <v>5</v>
      </c>
      <c r="Q38" s="94">
        <v>14</v>
      </c>
      <c r="R38" s="3" t="s">
        <v>9</v>
      </c>
      <c r="S38" s="95"/>
      <c r="T38" s="13"/>
      <c r="U38" s="15"/>
    </row>
    <row r="39" spans="1:21" ht="15" customHeight="1">
      <c r="A39" s="252">
        <v>6</v>
      </c>
      <c r="B39" s="250" t="str">
        <f>B15</f>
        <v>Městský nohejbalový klub Modřice B</v>
      </c>
      <c r="C39" s="250"/>
      <c r="D39" s="250" t="s">
        <v>5</v>
      </c>
      <c r="E39" s="250" t="str">
        <f>B23</f>
        <v>TJ SOKOL Holice B</v>
      </c>
      <c r="F39" s="250"/>
      <c r="G39" s="250"/>
      <c r="H39" s="250"/>
      <c r="I39" s="250"/>
      <c r="J39" s="250"/>
      <c r="K39" s="250"/>
      <c r="L39" s="250"/>
      <c r="M39" s="250"/>
      <c r="N39" s="250"/>
      <c r="O39" s="102">
        <v>2</v>
      </c>
      <c r="P39" s="101" t="s">
        <v>5</v>
      </c>
      <c r="Q39" s="101">
        <v>0</v>
      </c>
      <c r="R39" s="3" t="s">
        <v>10</v>
      </c>
      <c r="S39" s="95"/>
      <c r="T39" s="14"/>
      <c r="U39" s="15"/>
    </row>
    <row r="40" spans="1:21" ht="15" customHeight="1">
      <c r="A40" s="252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100">
        <v>20</v>
      </c>
      <c r="P40" s="101" t="s">
        <v>5</v>
      </c>
      <c r="Q40" s="94">
        <v>13</v>
      </c>
      <c r="R40" s="3" t="s">
        <v>9</v>
      </c>
      <c r="S40" s="95"/>
      <c r="T40" s="13"/>
      <c r="U40" s="15"/>
    </row>
    <row r="41" spans="1:21" ht="15.75">
      <c r="A41" s="252">
        <v>7</v>
      </c>
      <c r="B41" s="250" t="str">
        <f>B11</f>
        <v>UNITOP SKP Žďár nad Sázavou</v>
      </c>
      <c r="C41" s="250"/>
      <c r="D41" s="250" t="s">
        <v>5</v>
      </c>
      <c r="E41" s="250" t="str">
        <f>B19</f>
        <v>TJ Peklo nad Zdobnicí B</v>
      </c>
      <c r="F41" s="250"/>
      <c r="G41" s="250"/>
      <c r="H41" s="250"/>
      <c r="I41" s="250"/>
      <c r="J41" s="250"/>
      <c r="K41" s="250"/>
      <c r="L41" s="250"/>
      <c r="M41" s="250"/>
      <c r="N41" s="250"/>
      <c r="O41" s="102">
        <v>2</v>
      </c>
      <c r="P41" s="101" t="s">
        <v>5</v>
      </c>
      <c r="Q41" s="101">
        <v>0</v>
      </c>
      <c r="R41" s="3" t="s">
        <v>10</v>
      </c>
      <c r="S41" s="95"/>
      <c r="T41" s="14"/>
      <c r="U41" s="15"/>
    </row>
    <row r="42" spans="1:21" ht="15.75">
      <c r="A42" s="252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100">
        <v>20</v>
      </c>
      <c r="P42" s="101" t="s">
        <v>5</v>
      </c>
      <c r="Q42" s="94">
        <v>8</v>
      </c>
      <c r="R42" s="3" t="s">
        <v>9</v>
      </c>
      <c r="S42" s="95"/>
      <c r="T42" s="13"/>
      <c r="U42" s="15"/>
    </row>
    <row r="43" spans="1:21" ht="14.45" customHeight="1">
      <c r="A43" s="252">
        <v>8</v>
      </c>
      <c r="B43" s="250" t="str">
        <f>B7</f>
        <v>TJ Slavoj Český Brod</v>
      </c>
      <c r="C43" s="250"/>
      <c r="D43" s="250" t="s">
        <v>5</v>
      </c>
      <c r="E43" s="250" t="str">
        <f>B23</f>
        <v>TJ SOKOL Holice B</v>
      </c>
      <c r="F43" s="250"/>
      <c r="G43" s="250"/>
      <c r="H43" s="250"/>
      <c r="I43" s="250"/>
      <c r="J43" s="250"/>
      <c r="K43" s="250"/>
      <c r="L43" s="250"/>
      <c r="M43" s="250"/>
      <c r="N43" s="250"/>
      <c r="O43" s="102">
        <v>2</v>
      </c>
      <c r="P43" s="101" t="s">
        <v>5</v>
      </c>
      <c r="Q43" s="101">
        <v>0</v>
      </c>
      <c r="R43" s="3" t="s">
        <v>10</v>
      </c>
      <c r="S43" s="95"/>
      <c r="T43" s="14"/>
      <c r="U43" s="15"/>
    </row>
    <row r="44" spans="1:21" ht="14.45" customHeight="1">
      <c r="A44" s="252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100">
        <v>20</v>
      </c>
      <c r="P44" s="101" t="s">
        <v>5</v>
      </c>
      <c r="Q44" s="94">
        <v>9</v>
      </c>
      <c r="R44" s="3" t="s">
        <v>9</v>
      </c>
      <c r="S44" s="95"/>
      <c r="T44" s="13"/>
      <c r="U44" s="15"/>
    </row>
    <row r="45" spans="1:21" ht="15.75">
      <c r="A45" s="252">
        <v>9</v>
      </c>
      <c r="B45" s="250" t="str">
        <f>B19</f>
        <v>TJ Peklo nad Zdobnicí B</v>
      </c>
      <c r="C45" s="250"/>
      <c r="D45" s="250" t="s">
        <v>5</v>
      </c>
      <c r="E45" s="250" t="str">
        <f>B15</f>
        <v>Městský nohejbalový klub Modřice B</v>
      </c>
      <c r="F45" s="250"/>
      <c r="G45" s="250"/>
      <c r="H45" s="250"/>
      <c r="I45" s="250"/>
      <c r="J45" s="250"/>
      <c r="K45" s="250"/>
      <c r="L45" s="250"/>
      <c r="M45" s="250"/>
      <c r="N45" s="250"/>
      <c r="O45" s="102">
        <v>0</v>
      </c>
      <c r="P45" s="101" t="s">
        <v>5</v>
      </c>
      <c r="Q45" s="101">
        <v>2</v>
      </c>
      <c r="R45" s="3" t="s">
        <v>10</v>
      </c>
      <c r="S45" s="95"/>
      <c r="T45" s="14"/>
      <c r="U45" s="15"/>
    </row>
    <row r="46" spans="1:21" ht="15.75">
      <c r="A46" s="252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100">
        <v>11</v>
      </c>
      <c r="P46" s="101" t="s">
        <v>5</v>
      </c>
      <c r="Q46" s="94">
        <v>20</v>
      </c>
      <c r="R46" s="3" t="s">
        <v>9</v>
      </c>
      <c r="S46" s="95"/>
      <c r="T46" s="13"/>
      <c r="U46" s="15"/>
    </row>
    <row r="47" spans="1:21" ht="15.75">
      <c r="A47" s="252">
        <v>10</v>
      </c>
      <c r="B47" s="250" t="str">
        <f>B11</f>
        <v>UNITOP SKP Žďár nad Sázavou</v>
      </c>
      <c r="C47" s="250"/>
      <c r="D47" s="250" t="s">
        <v>5</v>
      </c>
      <c r="E47" s="250" t="str">
        <f>B7</f>
        <v>TJ Slavoj Český Brod</v>
      </c>
      <c r="F47" s="250"/>
      <c r="G47" s="250"/>
      <c r="H47" s="250"/>
      <c r="I47" s="250"/>
      <c r="J47" s="250"/>
      <c r="K47" s="250"/>
      <c r="L47" s="250"/>
      <c r="M47" s="250"/>
      <c r="N47" s="250"/>
      <c r="O47" s="17">
        <v>1</v>
      </c>
      <c r="P47" s="18" t="s">
        <v>5</v>
      </c>
      <c r="Q47" s="18">
        <v>2</v>
      </c>
      <c r="R47" s="3" t="s">
        <v>10</v>
      </c>
      <c r="S47" s="95"/>
      <c r="T47" s="14"/>
      <c r="U47" s="15"/>
    </row>
    <row r="48" spans="1:21" ht="15.75">
      <c r="A48" s="252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16">
        <v>24</v>
      </c>
      <c r="P48" s="18" t="s">
        <v>5</v>
      </c>
      <c r="Q48" s="9">
        <v>25</v>
      </c>
      <c r="R48" s="3" t="s">
        <v>9</v>
      </c>
      <c r="S48" s="95"/>
      <c r="T48" s="13"/>
      <c r="U48" s="1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</mergeCells>
  <pageMargins left="0.51181102362204722" right="0.31496062992125984" top="0.78740157480314965" bottom="0.78740157480314965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I41"/>
  <sheetViews>
    <sheetView showGridLines="0" zoomScale="102" zoomScaleNormal="102" workbookViewId="0">
      <selection activeCell="L14" sqref="L14"/>
    </sheetView>
  </sheetViews>
  <sheetFormatPr defaultRowHeight="15"/>
  <cols>
    <col min="1" max="1" width="9.140625" style="12"/>
    <col min="2" max="3" width="9.140625" style="20" customWidth="1"/>
    <col min="4" max="4" width="9.140625" style="20"/>
    <col min="5" max="5" width="8.85546875" style="20"/>
    <col min="6" max="6" width="34.7109375" style="20" customWidth="1"/>
    <col min="7" max="7" width="1.42578125" style="21" customWidth="1"/>
    <col min="8" max="8" width="34.7109375" style="20" customWidth="1"/>
    <col min="9" max="9" width="7.140625" style="20" customWidth="1"/>
    <col min="10" max="258" width="9.140625" style="12"/>
    <col min="259" max="260" width="9.140625" style="12" customWidth="1"/>
    <col min="261" max="261" width="9.140625" style="12"/>
    <col min="262" max="262" width="22.28515625" style="12" customWidth="1"/>
    <col min="263" max="263" width="9.140625" style="12"/>
    <col min="264" max="264" width="24.28515625" style="12" customWidth="1"/>
    <col min="265" max="514" width="9.140625" style="12"/>
    <col min="515" max="516" width="9.140625" style="12" customWidth="1"/>
    <col min="517" max="517" width="9.140625" style="12"/>
    <col min="518" max="518" width="22.28515625" style="12" customWidth="1"/>
    <col min="519" max="519" width="9.140625" style="12"/>
    <col min="520" max="520" width="24.28515625" style="12" customWidth="1"/>
    <col min="521" max="770" width="9.140625" style="12"/>
    <col min="771" max="772" width="9.140625" style="12" customWidth="1"/>
    <col min="773" max="773" width="9.140625" style="12"/>
    <col min="774" max="774" width="22.28515625" style="12" customWidth="1"/>
    <col min="775" max="775" width="9.140625" style="12"/>
    <col min="776" max="776" width="24.28515625" style="12" customWidth="1"/>
    <col min="777" max="1026" width="9.140625" style="12"/>
    <col min="1027" max="1028" width="9.140625" style="12" customWidth="1"/>
    <col min="1029" max="1029" width="9.140625" style="12"/>
    <col min="1030" max="1030" width="22.28515625" style="12" customWidth="1"/>
    <col min="1031" max="1031" width="9.140625" style="12"/>
    <col min="1032" max="1032" width="24.28515625" style="12" customWidth="1"/>
    <col min="1033" max="1282" width="9.140625" style="12"/>
    <col min="1283" max="1284" width="9.140625" style="12" customWidth="1"/>
    <col min="1285" max="1285" width="9.140625" style="12"/>
    <col min="1286" max="1286" width="22.28515625" style="12" customWidth="1"/>
    <col min="1287" max="1287" width="9.140625" style="12"/>
    <col min="1288" max="1288" width="24.28515625" style="12" customWidth="1"/>
    <col min="1289" max="1538" width="9.140625" style="12"/>
    <col min="1539" max="1540" width="9.140625" style="12" customWidth="1"/>
    <col min="1541" max="1541" width="9.140625" style="12"/>
    <col min="1542" max="1542" width="22.28515625" style="12" customWidth="1"/>
    <col min="1543" max="1543" width="9.140625" style="12"/>
    <col min="1544" max="1544" width="24.28515625" style="12" customWidth="1"/>
    <col min="1545" max="1794" width="9.140625" style="12"/>
    <col min="1795" max="1796" width="9.140625" style="12" customWidth="1"/>
    <col min="1797" max="1797" width="9.140625" style="12"/>
    <col min="1798" max="1798" width="22.28515625" style="12" customWidth="1"/>
    <col min="1799" max="1799" width="9.140625" style="12"/>
    <col min="1800" max="1800" width="24.28515625" style="12" customWidth="1"/>
    <col min="1801" max="2050" width="9.140625" style="12"/>
    <col min="2051" max="2052" width="9.140625" style="12" customWidth="1"/>
    <col min="2053" max="2053" width="9.140625" style="12"/>
    <col min="2054" max="2054" width="22.28515625" style="12" customWidth="1"/>
    <col min="2055" max="2055" width="9.140625" style="12"/>
    <col min="2056" max="2056" width="24.28515625" style="12" customWidth="1"/>
    <col min="2057" max="2306" width="9.140625" style="12"/>
    <col min="2307" max="2308" width="9.140625" style="12" customWidth="1"/>
    <col min="2309" max="2309" width="9.140625" style="12"/>
    <col min="2310" max="2310" width="22.28515625" style="12" customWidth="1"/>
    <col min="2311" max="2311" width="9.140625" style="12"/>
    <col min="2312" max="2312" width="24.28515625" style="12" customWidth="1"/>
    <col min="2313" max="2562" width="9.140625" style="12"/>
    <col min="2563" max="2564" width="9.140625" style="12" customWidth="1"/>
    <col min="2565" max="2565" width="9.140625" style="12"/>
    <col min="2566" max="2566" width="22.28515625" style="12" customWidth="1"/>
    <col min="2567" max="2567" width="9.140625" style="12"/>
    <col min="2568" max="2568" width="24.28515625" style="12" customWidth="1"/>
    <col min="2569" max="2818" width="9.140625" style="12"/>
    <col min="2819" max="2820" width="9.140625" style="12" customWidth="1"/>
    <col min="2821" max="2821" width="9.140625" style="12"/>
    <col min="2822" max="2822" width="22.28515625" style="12" customWidth="1"/>
    <col min="2823" max="2823" width="9.140625" style="12"/>
    <col min="2824" max="2824" width="24.28515625" style="12" customWidth="1"/>
    <col min="2825" max="3074" width="9.140625" style="12"/>
    <col min="3075" max="3076" width="9.140625" style="12" customWidth="1"/>
    <col min="3077" max="3077" width="9.140625" style="12"/>
    <col min="3078" max="3078" width="22.28515625" style="12" customWidth="1"/>
    <col min="3079" max="3079" width="9.140625" style="12"/>
    <col min="3080" max="3080" width="24.28515625" style="12" customWidth="1"/>
    <col min="3081" max="3330" width="9.140625" style="12"/>
    <col min="3331" max="3332" width="9.140625" style="12" customWidth="1"/>
    <col min="3333" max="3333" width="9.140625" style="12"/>
    <col min="3334" max="3334" width="22.28515625" style="12" customWidth="1"/>
    <col min="3335" max="3335" width="9.140625" style="12"/>
    <col min="3336" max="3336" width="24.28515625" style="12" customWidth="1"/>
    <col min="3337" max="3586" width="9.140625" style="12"/>
    <col min="3587" max="3588" width="9.140625" style="12" customWidth="1"/>
    <col min="3589" max="3589" width="9.140625" style="12"/>
    <col min="3590" max="3590" width="22.28515625" style="12" customWidth="1"/>
    <col min="3591" max="3591" width="9.140625" style="12"/>
    <col min="3592" max="3592" width="24.28515625" style="12" customWidth="1"/>
    <col min="3593" max="3842" width="9.140625" style="12"/>
    <col min="3843" max="3844" width="9.140625" style="12" customWidth="1"/>
    <col min="3845" max="3845" width="9.140625" style="12"/>
    <col min="3846" max="3846" width="22.28515625" style="12" customWidth="1"/>
    <col min="3847" max="3847" width="9.140625" style="12"/>
    <col min="3848" max="3848" width="24.28515625" style="12" customWidth="1"/>
    <col min="3849" max="4098" width="9.140625" style="12"/>
    <col min="4099" max="4100" width="9.140625" style="12" customWidth="1"/>
    <col min="4101" max="4101" width="9.140625" style="12"/>
    <col min="4102" max="4102" width="22.28515625" style="12" customWidth="1"/>
    <col min="4103" max="4103" width="9.140625" style="12"/>
    <col min="4104" max="4104" width="24.28515625" style="12" customWidth="1"/>
    <col min="4105" max="4354" width="9.140625" style="12"/>
    <col min="4355" max="4356" width="9.140625" style="12" customWidth="1"/>
    <col min="4357" max="4357" width="9.140625" style="12"/>
    <col min="4358" max="4358" width="22.28515625" style="12" customWidth="1"/>
    <col min="4359" max="4359" width="9.140625" style="12"/>
    <col min="4360" max="4360" width="24.28515625" style="12" customWidth="1"/>
    <col min="4361" max="4610" width="9.140625" style="12"/>
    <col min="4611" max="4612" width="9.140625" style="12" customWidth="1"/>
    <col min="4613" max="4613" width="9.140625" style="12"/>
    <col min="4614" max="4614" width="22.28515625" style="12" customWidth="1"/>
    <col min="4615" max="4615" width="9.140625" style="12"/>
    <col min="4616" max="4616" width="24.28515625" style="12" customWidth="1"/>
    <col min="4617" max="4866" width="9.140625" style="12"/>
    <col min="4867" max="4868" width="9.140625" style="12" customWidth="1"/>
    <col min="4869" max="4869" width="9.140625" style="12"/>
    <col min="4870" max="4870" width="22.28515625" style="12" customWidth="1"/>
    <col min="4871" max="4871" width="9.140625" style="12"/>
    <col min="4872" max="4872" width="24.28515625" style="12" customWidth="1"/>
    <col min="4873" max="5122" width="9.140625" style="12"/>
    <col min="5123" max="5124" width="9.140625" style="12" customWidth="1"/>
    <col min="5125" max="5125" width="9.140625" style="12"/>
    <col min="5126" max="5126" width="22.28515625" style="12" customWidth="1"/>
    <col min="5127" max="5127" width="9.140625" style="12"/>
    <col min="5128" max="5128" width="24.28515625" style="12" customWidth="1"/>
    <col min="5129" max="5378" width="9.140625" style="12"/>
    <col min="5379" max="5380" width="9.140625" style="12" customWidth="1"/>
    <col min="5381" max="5381" width="9.140625" style="12"/>
    <col min="5382" max="5382" width="22.28515625" style="12" customWidth="1"/>
    <col min="5383" max="5383" width="9.140625" style="12"/>
    <col min="5384" max="5384" width="24.28515625" style="12" customWidth="1"/>
    <col min="5385" max="5634" width="9.140625" style="12"/>
    <col min="5635" max="5636" width="9.140625" style="12" customWidth="1"/>
    <col min="5637" max="5637" width="9.140625" style="12"/>
    <col min="5638" max="5638" width="22.28515625" style="12" customWidth="1"/>
    <col min="5639" max="5639" width="9.140625" style="12"/>
    <col min="5640" max="5640" width="24.28515625" style="12" customWidth="1"/>
    <col min="5641" max="5890" width="9.140625" style="12"/>
    <col min="5891" max="5892" width="9.140625" style="12" customWidth="1"/>
    <col min="5893" max="5893" width="9.140625" style="12"/>
    <col min="5894" max="5894" width="22.28515625" style="12" customWidth="1"/>
    <col min="5895" max="5895" width="9.140625" style="12"/>
    <col min="5896" max="5896" width="24.28515625" style="12" customWidth="1"/>
    <col min="5897" max="6146" width="9.140625" style="12"/>
    <col min="6147" max="6148" width="9.140625" style="12" customWidth="1"/>
    <col min="6149" max="6149" width="9.140625" style="12"/>
    <col min="6150" max="6150" width="22.28515625" style="12" customWidth="1"/>
    <col min="6151" max="6151" width="9.140625" style="12"/>
    <col min="6152" max="6152" width="24.28515625" style="12" customWidth="1"/>
    <col min="6153" max="6402" width="9.140625" style="12"/>
    <col min="6403" max="6404" width="9.140625" style="12" customWidth="1"/>
    <col min="6405" max="6405" width="9.140625" style="12"/>
    <col min="6406" max="6406" width="22.28515625" style="12" customWidth="1"/>
    <col min="6407" max="6407" width="9.140625" style="12"/>
    <col min="6408" max="6408" width="24.28515625" style="12" customWidth="1"/>
    <col min="6409" max="6658" width="9.140625" style="12"/>
    <col min="6659" max="6660" width="9.140625" style="12" customWidth="1"/>
    <col min="6661" max="6661" width="9.140625" style="12"/>
    <col min="6662" max="6662" width="22.28515625" style="12" customWidth="1"/>
    <col min="6663" max="6663" width="9.140625" style="12"/>
    <col min="6664" max="6664" width="24.28515625" style="12" customWidth="1"/>
    <col min="6665" max="6914" width="9.140625" style="12"/>
    <col min="6915" max="6916" width="9.140625" style="12" customWidth="1"/>
    <col min="6917" max="6917" width="9.140625" style="12"/>
    <col min="6918" max="6918" width="22.28515625" style="12" customWidth="1"/>
    <col min="6919" max="6919" width="9.140625" style="12"/>
    <col min="6920" max="6920" width="24.28515625" style="12" customWidth="1"/>
    <col min="6921" max="7170" width="9.140625" style="12"/>
    <col min="7171" max="7172" width="9.140625" style="12" customWidth="1"/>
    <col min="7173" max="7173" width="9.140625" style="12"/>
    <col min="7174" max="7174" width="22.28515625" style="12" customWidth="1"/>
    <col min="7175" max="7175" width="9.140625" style="12"/>
    <col min="7176" max="7176" width="24.28515625" style="12" customWidth="1"/>
    <col min="7177" max="7426" width="9.140625" style="12"/>
    <col min="7427" max="7428" width="9.140625" style="12" customWidth="1"/>
    <col min="7429" max="7429" width="9.140625" style="12"/>
    <col min="7430" max="7430" width="22.28515625" style="12" customWidth="1"/>
    <col min="7431" max="7431" width="9.140625" style="12"/>
    <col min="7432" max="7432" width="24.28515625" style="12" customWidth="1"/>
    <col min="7433" max="7682" width="9.140625" style="12"/>
    <col min="7683" max="7684" width="9.140625" style="12" customWidth="1"/>
    <col min="7685" max="7685" width="9.140625" style="12"/>
    <col min="7686" max="7686" width="22.28515625" style="12" customWidth="1"/>
    <col min="7687" max="7687" width="9.140625" style="12"/>
    <col min="7688" max="7688" width="24.28515625" style="12" customWidth="1"/>
    <col min="7689" max="7938" width="9.140625" style="12"/>
    <col min="7939" max="7940" width="9.140625" style="12" customWidth="1"/>
    <col min="7941" max="7941" width="9.140625" style="12"/>
    <col min="7942" max="7942" width="22.28515625" style="12" customWidth="1"/>
    <col min="7943" max="7943" width="9.140625" style="12"/>
    <col min="7944" max="7944" width="24.28515625" style="12" customWidth="1"/>
    <col min="7945" max="8194" width="9.140625" style="12"/>
    <col min="8195" max="8196" width="9.140625" style="12" customWidth="1"/>
    <col min="8197" max="8197" width="9.140625" style="12"/>
    <col min="8198" max="8198" width="22.28515625" style="12" customWidth="1"/>
    <col min="8199" max="8199" width="9.140625" style="12"/>
    <col min="8200" max="8200" width="24.28515625" style="12" customWidth="1"/>
    <col min="8201" max="8450" width="9.140625" style="12"/>
    <col min="8451" max="8452" width="9.140625" style="12" customWidth="1"/>
    <col min="8453" max="8453" width="9.140625" style="12"/>
    <col min="8454" max="8454" width="22.28515625" style="12" customWidth="1"/>
    <col min="8455" max="8455" width="9.140625" style="12"/>
    <col min="8456" max="8456" width="24.28515625" style="12" customWidth="1"/>
    <col min="8457" max="8706" width="9.140625" style="12"/>
    <col min="8707" max="8708" width="9.140625" style="12" customWidth="1"/>
    <col min="8709" max="8709" width="9.140625" style="12"/>
    <col min="8710" max="8710" width="22.28515625" style="12" customWidth="1"/>
    <col min="8711" max="8711" width="9.140625" style="12"/>
    <col min="8712" max="8712" width="24.28515625" style="12" customWidth="1"/>
    <col min="8713" max="8962" width="9.140625" style="12"/>
    <col min="8963" max="8964" width="9.140625" style="12" customWidth="1"/>
    <col min="8965" max="8965" width="9.140625" style="12"/>
    <col min="8966" max="8966" width="22.28515625" style="12" customWidth="1"/>
    <col min="8967" max="8967" width="9.140625" style="12"/>
    <col min="8968" max="8968" width="24.28515625" style="12" customWidth="1"/>
    <col min="8969" max="9218" width="9.140625" style="12"/>
    <col min="9219" max="9220" width="9.140625" style="12" customWidth="1"/>
    <col min="9221" max="9221" width="9.140625" style="12"/>
    <col min="9222" max="9222" width="22.28515625" style="12" customWidth="1"/>
    <col min="9223" max="9223" width="9.140625" style="12"/>
    <col min="9224" max="9224" width="24.28515625" style="12" customWidth="1"/>
    <col min="9225" max="9474" width="9.140625" style="12"/>
    <col min="9475" max="9476" width="9.140625" style="12" customWidth="1"/>
    <col min="9477" max="9477" width="9.140625" style="12"/>
    <col min="9478" max="9478" width="22.28515625" style="12" customWidth="1"/>
    <col min="9479" max="9479" width="9.140625" style="12"/>
    <col min="9480" max="9480" width="24.28515625" style="12" customWidth="1"/>
    <col min="9481" max="9730" width="9.140625" style="12"/>
    <col min="9731" max="9732" width="9.140625" style="12" customWidth="1"/>
    <col min="9733" max="9733" width="9.140625" style="12"/>
    <col min="9734" max="9734" width="22.28515625" style="12" customWidth="1"/>
    <col min="9735" max="9735" width="9.140625" style="12"/>
    <col min="9736" max="9736" width="24.28515625" style="12" customWidth="1"/>
    <col min="9737" max="9986" width="9.140625" style="12"/>
    <col min="9987" max="9988" width="9.140625" style="12" customWidth="1"/>
    <col min="9989" max="9989" width="9.140625" style="12"/>
    <col min="9990" max="9990" width="22.28515625" style="12" customWidth="1"/>
    <col min="9991" max="9991" width="9.140625" style="12"/>
    <col min="9992" max="9992" width="24.28515625" style="12" customWidth="1"/>
    <col min="9993" max="10242" width="9.140625" style="12"/>
    <col min="10243" max="10244" width="9.140625" style="12" customWidth="1"/>
    <col min="10245" max="10245" width="9.140625" style="12"/>
    <col min="10246" max="10246" width="22.28515625" style="12" customWidth="1"/>
    <col min="10247" max="10247" width="9.140625" style="12"/>
    <col min="10248" max="10248" width="24.28515625" style="12" customWidth="1"/>
    <col min="10249" max="10498" width="9.140625" style="12"/>
    <col min="10499" max="10500" width="9.140625" style="12" customWidth="1"/>
    <col min="10501" max="10501" width="9.140625" style="12"/>
    <col min="10502" max="10502" width="22.28515625" style="12" customWidth="1"/>
    <col min="10503" max="10503" width="9.140625" style="12"/>
    <col min="10504" max="10504" width="24.28515625" style="12" customWidth="1"/>
    <col min="10505" max="10754" width="9.140625" style="12"/>
    <col min="10755" max="10756" width="9.140625" style="12" customWidth="1"/>
    <col min="10757" max="10757" width="9.140625" style="12"/>
    <col min="10758" max="10758" width="22.28515625" style="12" customWidth="1"/>
    <col min="10759" max="10759" width="9.140625" style="12"/>
    <col min="10760" max="10760" width="24.28515625" style="12" customWidth="1"/>
    <col min="10761" max="11010" width="9.140625" style="12"/>
    <col min="11011" max="11012" width="9.140625" style="12" customWidth="1"/>
    <col min="11013" max="11013" width="9.140625" style="12"/>
    <col min="11014" max="11014" width="22.28515625" style="12" customWidth="1"/>
    <col min="11015" max="11015" width="9.140625" style="12"/>
    <col min="11016" max="11016" width="24.28515625" style="12" customWidth="1"/>
    <col min="11017" max="11266" width="9.140625" style="12"/>
    <col min="11267" max="11268" width="9.140625" style="12" customWidth="1"/>
    <col min="11269" max="11269" width="9.140625" style="12"/>
    <col min="11270" max="11270" width="22.28515625" style="12" customWidth="1"/>
    <col min="11271" max="11271" width="9.140625" style="12"/>
    <col min="11272" max="11272" width="24.28515625" style="12" customWidth="1"/>
    <col min="11273" max="11522" width="9.140625" style="12"/>
    <col min="11523" max="11524" width="9.140625" style="12" customWidth="1"/>
    <col min="11525" max="11525" width="9.140625" style="12"/>
    <col min="11526" max="11526" width="22.28515625" style="12" customWidth="1"/>
    <col min="11527" max="11527" width="9.140625" style="12"/>
    <col min="11528" max="11528" width="24.28515625" style="12" customWidth="1"/>
    <col min="11529" max="11778" width="9.140625" style="12"/>
    <col min="11779" max="11780" width="9.140625" style="12" customWidth="1"/>
    <col min="11781" max="11781" width="9.140625" style="12"/>
    <col min="11782" max="11782" width="22.28515625" style="12" customWidth="1"/>
    <col min="11783" max="11783" width="9.140625" style="12"/>
    <col min="11784" max="11784" width="24.28515625" style="12" customWidth="1"/>
    <col min="11785" max="12034" width="9.140625" style="12"/>
    <col min="12035" max="12036" width="9.140625" style="12" customWidth="1"/>
    <col min="12037" max="12037" width="9.140625" style="12"/>
    <col min="12038" max="12038" width="22.28515625" style="12" customWidth="1"/>
    <col min="12039" max="12039" width="9.140625" style="12"/>
    <col min="12040" max="12040" width="24.28515625" style="12" customWidth="1"/>
    <col min="12041" max="12290" width="9.140625" style="12"/>
    <col min="12291" max="12292" width="9.140625" style="12" customWidth="1"/>
    <col min="12293" max="12293" width="9.140625" style="12"/>
    <col min="12294" max="12294" width="22.28515625" style="12" customWidth="1"/>
    <col min="12295" max="12295" width="9.140625" style="12"/>
    <col min="12296" max="12296" width="24.28515625" style="12" customWidth="1"/>
    <col min="12297" max="12546" width="9.140625" style="12"/>
    <col min="12547" max="12548" width="9.140625" style="12" customWidth="1"/>
    <col min="12549" max="12549" width="9.140625" style="12"/>
    <col min="12550" max="12550" width="22.28515625" style="12" customWidth="1"/>
    <col min="12551" max="12551" width="9.140625" style="12"/>
    <col min="12552" max="12552" width="24.28515625" style="12" customWidth="1"/>
    <col min="12553" max="12802" width="9.140625" style="12"/>
    <col min="12803" max="12804" width="9.140625" style="12" customWidth="1"/>
    <col min="12805" max="12805" width="9.140625" style="12"/>
    <col min="12806" max="12806" width="22.28515625" style="12" customWidth="1"/>
    <col min="12807" max="12807" width="9.140625" style="12"/>
    <col min="12808" max="12808" width="24.28515625" style="12" customWidth="1"/>
    <col min="12809" max="13058" width="9.140625" style="12"/>
    <col min="13059" max="13060" width="9.140625" style="12" customWidth="1"/>
    <col min="13061" max="13061" width="9.140625" style="12"/>
    <col min="13062" max="13062" width="22.28515625" style="12" customWidth="1"/>
    <col min="13063" max="13063" width="9.140625" style="12"/>
    <col min="13064" max="13064" width="24.28515625" style="12" customWidth="1"/>
    <col min="13065" max="13314" width="9.140625" style="12"/>
    <col min="13315" max="13316" width="9.140625" style="12" customWidth="1"/>
    <col min="13317" max="13317" width="9.140625" style="12"/>
    <col min="13318" max="13318" width="22.28515625" style="12" customWidth="1"/>
    <col min="13319" max="13319" width="9.140625" style="12"/>
    <col min="13320" max="13320" width="24.28515625" style="12" customWidth="1"/>
    <col min="13321" max="13570" width="9.140625" style="12"/>
    <col min="13571" max="13572" width="9.140625" style="12" customWidth="1"/>
    <col min="13573" max="13573" width="9.140625" style="12"/>
    <col min="13574" max="13574" width="22.28515625" style="12" customWidth="1"/>
    <col min="13575" max="13575" width="9.140625" style="12"/>
    <col min="13576" max="13576" width="24.28515625" style="12" customWidth="1"/>
    <col min="13577" max="13826" width="9.140625" style="12"/>
    <col min="13827" max="13828" width="9.140625" style="12" customWidth="1"/>
    <col min="13829" max="13829" width="9.140625" style="12"/>
    <col min="13830" max="13830" width="22.28515625" style="12" customWidth="1"/>
    <col min="13831" max="13831" width="9.140625" style="12"/>
    <col min="13832" max="13832" width="24.28515625" style="12" customWidth="1"/>
    <col min="13833" max="14082" width="9.140625" style="12"/>
    <col min="14083" max="14084" width="9.140625" style="12" customWidth="1"/>
    <col min="14085" max="14085" width="9.140625" style="12"/>
    <col min="14086" max="14086" width="22.28515625" style="12" customWidth="1"/>
    <col min="14087" max="14087" width="9.140625" style="12"/>
    <col min="14088" max="14088" width="24.28515625" style="12" customWidth="1"/>
    <col min="14089" max="14338" width="9.140625" style="12"/>
    <col min="14339" max="14340" width="9.140625" style="12" customWidth="1"/>
    <col min="14341" max="14341" width="9.140625" style="12"/>
    <col min="14342" max="14342" width="22.28515625" style="12" customWidth="1"/>
    <col min="14343" max="14343" width="9.140625" style="12"/>
    <col min="14344" max="14344" width="24.28515625" style="12" customWidth="1"/>
    <col min="14345" max="14594" width="9.140625" style="12"/>
    <col min="14595" max="14596" width="9.140625" style="12" customWidth="1"/>
    <col min="14597" max="14597" width="9.140625" style="12"/>
    <col min="14598" max="14598" width="22.28515625" style="12" customWidth="1"/>
    <col min="14599" max="14599" width="9.140625" style="12"/>
    <col min="14600" max="14600" width="24.28515625" style="12" customWidth="1"/>
    <col min="14601" max="14850" width="9.140625" style="12"/>
    <col min="14851" max="14852" width="9.140625" style="12" customWidth="1"/>
    <col min="14853" max="14853" width="9.140625" style="12"/>
    <col min="14854" max="14854" width="22.28515625" style="12" customWidth="1"/>
    <col min="14855" max="14855" width="9.140625" style="12"/>
    <col min="14856" max="14856" width="24.28515625" style="12" customWidth="1"/>
    <col min="14857" max="15106" width="9.140625" style="12"/>
    <col min="15107" max="15108" width="9.140625" style="12" customWidth="1"/>
    <col min="15109" max="15109" width="9.140625" style="12"/>
    <col min="15110" max="15110" width="22.28515625" style="12" customWidth="1"/>
    <col min="15111" max="15111" width="9.140625" style="12"/>
    <col min="15112" max="15112" width="24.28515625" style="12" customWidth="1"/>
    <col min="15113" max="15362" width="9.140625" style="12"/>
    <col min="15363" max="15364" width="9.140625" style="12" customWidth="1"/>
    <col min="15365" max="15365" width="9.140625" style="12"/>
    <col min="15366" max="15366" width="22.28515625" style="12" customWidth="1"/>
    <col min="15367" max="15367" width="9.140625" style="12"/>
    <col min="15368" max="15368" width="24.28515625" style="12" customWidth="1"/>
    <col min="15369" max="15618" width="9.140625" style="12"/>
    <col min="15619" max="15620" width="9.140625" style="12" customWidth="1"/>
    <col min="15621" max="15621" width="9.140625" style="12"/>
    <col min="15622" max="15622" width="22.28515625" style="12" customWidth="1"/>
    <col min="15623" max="15623" width="9.140625" style="12"/>
    <col min="15624" max="15624" width="24.28515625" style="12" customWidth="1"/>
    <col min="15625" max="15874" width="9.140625" style="12"/>
    <col min="15875" max="15876" width="9.140625" style="12" customWidth="1"/>
    <col min="15877" max="15877" width="9.140625" style="12"/>
    <col min="15878" max="15878" width="22.28515625" style="12" customWidth="1"/>
    <col min="15879" max="15879" width="9.140625" style="12"/>
    <col min="15880" max="15880" width="24.28515625" style="12" customWidth="1"/>
    <col min="15881" max="16130" width="9.140625" style="12"/>
    <col min="16131" max="16132" width="9.140625" style="12" customWidth="1"/>
    <col min="16133" max="16133" width="9.140625" style="12"/>
    <col min="16134" max="16134" width="22.28515625" style="12" customWidth="1"/>
    <col min="16135" max="16135" width="9.140625" style="12"/>
    <col min="16136" max="16136" width="24.28515625" style="12" customWidth="1"/>
    <col min="16137" max="16384" width="9.140625" style="12"/>
  </cols>
  <sheetData>
    <row r="1" spans="2:9" ht="10.15" customHeight="1"/>
    <row r="2" spans="2:9" ht="25.15" customHeight="1">
      <c r="B2" s="25" t="s">
        <v>13</v>
      </c>
      <c r="C2" s="25" t="s">
        <v>12</v>
      </c>
      <c r="D2" s="28" t="s">
        <v>20</v>
      </c>
      <c r="E2" s="116" t="s">
        <v>65</v>
      </c>
      <c r="F2" s="32" t="s">
        <v>93</v>
      </c>
      <c r="G2" s="29"/>
      <c r="H2" s="33" t="s">
        <v>92</v>
      </c>
      <c r="I2" s="27"/>
    </row>
    <row r="3" spans="2:9" ht="19.899999999999999" customHeight="1">
      <c r="B3" s="25" t="s">
        <v>13</v>
      </c>
      <c r="C3" s="25" t="s">
        <v>12</v>
      </c>
      <c r="D3" s="28" t="s">
        <v>20</v>
      </c>
      <c r="E3" s="116" t="s">
        <v>65</v>
      </c>
      <c r="F3" s="32"/>
      <c r="G3" s="29"/>
      <c r="H3" s="33"/>
      <c r="I3" s="27"/>
    </row>
    <row r="4" spans="2:9" ht="15.6" customHeight="1">
      <c r="B4" s="22">
        <v>1</v>
      </c>
      <c r="C4" s="22" t="s">
        <v>8</v>
      </c>
      <c r="D4" s="103" t="s">
        <v>21</v>
      </c>
      <c r="E4" s="103"/>
      <c r="F4" s="30" t="str">
        <f>'A - výsledky'!B29</f>
        <v>TJ Dynamo České Budějovice</v>
      </c>
      <c r="G4" s="31" t="s">
        <v>5</v>
      </c>
      <c r="H4" s="26" t="str">
        <f>'A - výsledky'!E29</f>
        <v>TJ Peklo nad Zdobnicí A</v>
      </c>
      <c r="I4" s="108"/>
    </row>
    <row r="5" spans="2:9" ht="15.6" customHeight="1">
      <c r="B5" s="22">
        <v>2</v>
      </c>
      <c r="C5" s="22" t="s">
        <v>6</v>
      </c>
      <c r="D5" s="23" t="s">
        <v>21</v>
      </c>
      <c r="E5" s="103"/>
      <c r="F5" s="30" t="str">
        <f>'B - výsledky'!B29</f>
        <v>UNITOP SKP Žďár nad Sázavou</v>
      </c>
      <c r="G5" s="31" t="s">
        <v>5</v>
      </c>
      <c r="H5" s="26" t="str">
        <f>'B - výsledky'!E29</f>
        <v>Městský nohejbalový klub Modřice B</v>
      </c>
      <c r="I5" s="24"/>
    </row>
    <row r="6" spans="2:9" ht="15.6" customHeight="1">
      <c r="B6" s="22">
        <v>3</v>
      </c>
      <c r="C6" s="22" t="s">
        <v>8</v>
      </c>
      <c r="D6" s="23" t="s">
        <v>22</v>
      </c>
      <c r="E6" s="103"/>
      <c r="F6" s="30" t="str">
        <f>'A - výsledky'!B31</f>
        <v>TJ SOKOL Holice A</v>
      </c>
      <c r="G6" s="31" t="s">
        <v>5</v>
      </c>
      <c r="H6" s="26" t="str">
        <f>'A - výsledky'!E31</f>
        <v>Sokol Dolní Počernice</v>
      </c>
      <c r="I6" s="24"/>
    </row>
    <row r="7" spans="2:9" ht="14.45" customHeight="1">
      <c r="B7" s="22">
        <v>4</v>
      </c>
      <c r="C7" s="22" t="s">
        <v>6</v>
      </c>
      <c r="D7" s="23" t="s">
        <v>22</v>
      </c>
      <c r="E7" s="103"/>
      <c r="F7" s="30" t="str">
        <f>'B - výsledky'!B31</f>
        <v>TJ Peklo nad Zdobnicí B</v>
      </c>
      <c r="G7" s="31" t="s">
        <v>5</v>
      </c>
      <c r="H7" s="26" t="str">
        <f>'B - výsledky'!E31</f>
        <v>TJ SOKOL Holice B</v>
      </c>
      <c r="I7" s="24"/>
    </row>
    <row r="8" spans="2:9" ht="15.6" customHeight="1">
      <c r="B8" s="22">
        <v>5</v>
      </c>
      <c r="C8" s="22" t="str">
        <f>C$4</f>
        <v>A</v>
      </c>
      <c r="D8" s="23" t="s">
        <v>23</v>
      </c>
      <c r="E8" s="103"/>
      <c r="F8" s="30" t="str">
        <f>'A - výsledky'!B33</f>
        <v>Městský nohejbalový klub Modřice A</v>
      </c>
      <c r="G8" s="31" t="s">
        <v>5</v>
      </c>
      <c r="H8" s="26" t="str">
        <f>'A - výsledky'!E33</f>
        <v>TJ Peklo nad Zdobnicí A</v>
      </c>
      <c r="I8" s="24"/>
    </row>
    <row r="9" spans="2:9" ht="15.6" customHeight="1">
      <c r="B9" s="22">
        <v>6</v>
      </c>
      <c r="C9" s="22" t="str">
        <f>C$5</f>
        <v>B</v>
      </c>
      <c r="D9" s="23" t="s">
        <v>23</v>
      </c>
      <c r="E9" s="103"/>
      <c r="F9" s="30" t="str">
        <f>'B - výsledky'!B33</f>
        <v>TJ Slavoj Český Brod</v>
      </c>
      <c r="G9" s="31" t="s">
        <v>5</v>
      </c>
      <c r="H9" s="26" t="str">
        <f>'B - výsledky'!E33</f>
        <v>Městský nohejbalový klub Modřice B</v>
      </c>
      <c r="I9" s="24"/>
    </row>
    <row r="10" spans="2:9" ht="15.6" customHeight="1">
      <c r="B10" s="22">
        <v>7</v>
      </c>
      <c r="C10" s="22" t="s">
        <v>8</v>
      </c>
      <c r="D10" s="23" t="s">
        <v>24</v>
      </c>
      <c r="E10" s="103"/>
      <c r="F10" s="30" t="str">
        <f>'A - výsledky'!B35</f>
        <v>TJ Dynamo České Budějovice</v>
      </c>
      <c r="G10" s="31" t="s">
        <v>5</v>
      </c>
      <c r="H10" s="26" t="str">
        <f>'A - výsledky'!E35</f>
        <v>Sokol Dolní Počernice</v>
      </c>
      <c r="I10" s="24"/>
    </row>
    <row r="11" spans="2:9" ht="14.45" customHeight="1">
      <c r="B11" s="22">
        <v>8</v>
      </c>
      <c r="C11" s="22" t="s">
        <v>6</v>
      </c>
      <c r="D11" s="23" t="s">
        <v>24</v>
      </c>
      <c r="E11" s="103"/>
      <c r="F11" s="30" t="str">
        <f>'B - výsledky'!B35</f>
        <v>UNITOP SKP Žďár nad Sázavou</v>
      </c>
      <c r="G11" s="31" t="s">
        <v>5</v>
      </c>
      <c r="H11" s="26" t="str">
        <f>'B - výsledky'!E35</f>
        <v>TJ SOKOL Holice B</v>
      </c>
      <c r="I11" s="24"/>
    </row>
    <row r="12" spans="2:9" ht="15.6" customHeight="1">
      <c r="B12" s="22">
        <v>9</v>
      </c>
      <c r="C12" s="22" t="str">
        <f>C$4</f>
        <v>A</v>
      </c>
      <c r="D12" s="23" t="s">
        <v>25</v>
      </c>
      <c r="E12" s="103"/>
      <c r="F12" s="30" t="str">
        <f>'A - výsledky'!B37</f>
        <v>Městský nohejbalový klub Modřice A</v>
      </c>
      <c r="G12" s="31" t="s">
        <v>5</v>
      </c>
      <c r="H12" s="26" t="str">
        <f>'A - výsledky'!E37</f>
        <v>TJ SOKOL Holice A</v>
      </c>
      <c r="I12" s="24"/>
    </row>
    <row r="13" spans="2:9" ht="15.6" customHeight="1">
      <c r="B13" s="22">
        <v>10</v>
      </c>
      <c r="C13" s="22" t="str">
        <f>C$5</f>
        <v>B</v>
      </c>
      <c r="D13" s="23" t="s">
        <v>25</v>
      </c>
      <c r="E13" s="103"/>
      <c r="F13" s="30" t="str">
        <f>'B - výsledky'!B37</f>
        <v>TJ Slavoj Český Brod</v>
      </c>
      <c r="G13" s="31" t="s">
        <v>5</v>
      </c>
      <c r="H13" s="26" t="str">
        <f>'B - výsledky'!E37</f>
        <v>TJ Peklo nad Zdobnicí B</v>
      </c>
      <c r="I13" s="24"/>
    </row>
    <row r="14" spans="2:9" ht="15.6" customHeight="1">
      <c r="B14" s="22">
        <v>11</v>
      </c>
      <c r="C14" s="22" t="s">
        <v>8</v>
      </c>
      <c r="D14" s="23" t="s">
        <v>33</v>
      </c>
      <c r="E14" s="103"/>
      <c r="F14" s="30" t="str">
        <f>'A - výsledky'!B39</f>
        <v>TJ Peklo nad Zdobnicí A</v>
      </c>
      <c r="G14" s="31" t="s">
        <v>5</v>
      </c>
      <c r="H14" s="26" t="str">
        <f>'A - výsledky'!E39</f>
        <v>Sokol Dolní Počernice</v>
      </c>
      <c r="I14" s="24"/>
    </row>
    <row r="15" spans="2:9" ht="14.45" customHeight="1">
      <c r="B15" s="22">
        <v>12</v>
      </c>
      <c r="C15" s="22" t="s">
        <v>6</v>
      </c>
      <c r="D15" s="23" t="s">
        <v>33</v>
      </c>
      <c r="E15" s="103"/>
      <c r="F15" s="30" t="str">
        <f>'B - výsledky'!B39</f>
        <v>Městský nohejbalový klub Modřice B</v>
      </c>
      <c r="G15" s="31" t="s">
        <v>5</v>
      </c>
      <c r="H15" s="26" t="str">
        <f>'B - výsledky'!E39</f>
        <v>TJ SOKOL Holice B</v>
      </c>
      <c r="I15" s="24"/>
    </row>
    <row r="16" spans="2:9" ht="15.6" customHeight="1">
      <c r="B16" s="22">
        <v>13</v>
      </c>
      <c r="C16" s="22" t="str">
        <f>C$4</f>
        <v>A</v>
      </c>
      <c r="D16" s="23" t="s">
        <v>60</v>
      </c>
      <c r="E16" s="103"/>
      <c r="F16" s="30" t="str">
        <f>'A - výsledky'!B41</f>
        <v>TJ Dynamo České Budějovice</v>
      </c>
      <c r="G16" s="31" t="s">
        <v>5</v>
      </c>
      <c r="H16" s="26" t="str">
        <f>'A - výsledky'!E41</f>
        <v>TJ SOKOL Holice A</v>
      </c>
      <c r="I16" s="24"/>
    </row>
    <row r="17" spans="2:9" ht="15.6" customHeight="1">
      <c r="B17" s="22">
        <v>14</v>
      </c>
      <c r="C17" s="22" t="str">
        <f>C$5</f>
        <v>B</v>
      </c>
      <c r="D17" s="23" t="s">
        <v>60</v>
      </c>
      <c r="E17" s="103"/>
      <c r="F17" s="30" t="str">
        <f>'B - výsledky'!B41</f>
        <v>UNITOP SKP Žďár nad Sázavou</v>
      </c>
      <c r="G17" s="31" t="s">
        <v>5</v>
      </c>
      <c r="H17" s="26" t="str">
        <f>'B - výsledky'!E41</f>
        <v>TJ Peklo nad Zdobnicí B</v>
      </c>
      <c r="I17" s="24"/>
    </row>
    <row r="18" spans="2:9" ht="15.6" customHeight="1">
      <c r="B18" s="22">
        <v>15</v>
      </c>
      <c r="C18" s="22" t="s">
        <v>8</v>
      </c>
      <c r="D18" s="23" t="s">
        <v>61</v>
      </c>
      <c r="E18" s="103"/>
      <c r="F18" s="30" t="str">
        <f>'A - výsledky'!B43</f>
        <v>Městský nohejbalový klub Modřice A</v>
      </c>
      <c r="G18" s="31" t="s">
        <v>5</v>
      </c>
      <c r="H18" s="26" t="str">
        <f>'A - výsledky'!E43</f>
        <v>Sokol Dolní Počernice</v>
      </c>
      <c r="I18" s="24"/>
    </row>
    <row r="19" spans="2:9" ht="14.45" customHeight="1">
      <c r="B19" s="22">
        <v>16</v>
      </c>
      <c r="C19" s="22" t="s">
        <v>6</v>
      </c>
      <c r="D19" s="23" t="s">
        <v>61</v>
      </c>
      <c r="E19" s="103"/>
      <c r="F19" s="30" t="str">
        <f>'B - výsledky'!B43</f>
        <v>TJ Slavoj Český Brod</v>
      </c>
      <c r="G19" s="31" t="s">
        <v>5</v>
      </c>
      <c r="H19" s="26" t="str">
        <f>'B - výsledky'!E43</f>
        <v>TJ SOKOL Holice B</v>
      </c>
      <c r="I19" s="24"/>
    </row>
    <row r="20" spans="2:9" ht="15.6" customHeight="1">
      <c r="B20" s="22">
        <v>17</v>
      </c>
      <c r="C20" s="22" t="str">
        <f>C$4</f>
        <v>A</v>
      </c>
      <c r="D20" s="23" t="s">
        <v>62</v>
      </c>
      <c r="E20" s="103"/>
      <c r="F20" s="30" t="str">
        <f>'A - výsledky'!B45</f>
        <v>TJ SOKOL Holice A</v>
      </c>
      <c r="G20" s="31" t="s">
        <v>5</v>
      </c>
      <c r="H20" s="26" t="str">
        <f>'A - výsledky'!E45</f>
        <v>TJ Peklo nad Zdobnicí A</v>
      </c>
      <c r="I20" s="24"/>
    </row>
    <row r="21" spans="2:9" ht="15.6" customHeight="1">
      <c r="B21" s="22">
        <v>18</v>
      </c>
      <c r="C21" s="22" t="str">
        <f>C$5</f>
        <v>B</v>
      </c>
      <c r="D21" s="23" t="s">
        <v>62</v>
      </c>
      <c r="E21" s="103"/>
      <c r="F21" s="30" t="str">
        <f>'B - výsledky'!B45</f>
        <v>TJ Peklo nad Zdobnicí B</v>
      </c>
      <c r="G21" s="31" t="s">
        <v>5</v>
      </c>
      <c r="H21" s="26" t="str">
        <f>'B - výsledky'!E45</f>
        <v>Městský nohejbalový klub Modřice B</v>
      </c>
      <c r="I21" s="24"/>
    </row>
    <row r="22" spans="2:9" ht="15.6" customHeight="1">
      <c r="B22" s="22">
        <v>19</v>
      </c>
      <c r="C22" s="22" t="str">
        <f>C$4</f>
        <v>A</v>
      </c>
      <c r="D22" s="23" t="s">
        <v>63</v>
      </c>
      <c r="E22" s="103"/>
      <c r="F22" s="30" t="str">
        <f>'A - výsledky'!B47</f>
        <v>TJ Dynamo České Budějovice</v>
      </c>
      <c r="G22" s="31" t="s">
        <v>5</v>
      </c>
      <c r="H22" s="26" t="str">
        <f>'A - výsledky'!E47</f>
        <v>Městský nohejbalový klub Modřice A</v>
      </c>
      <c r="I22" s="24"/>
    </row>
    <row r="23" spans="2:9" ht="14.45" customHeight="1">
      <c r="B23" s="22">
        <v>20</v>
      </c>
      <c r="C23" s="22" t="str">
        <f>C$5</f>
        <v>B</v>
      </c>
      <c r="D23" s="23" t="s">
        <v>63</v>
      </c>
      <c r="E23" s="103"/>
      <c r="F23" s="30" t="str">
        <f>'B - výsledky'!B47</f>
        <v>UNITOP SKP Žďár nad Sázavou</v>
      </c>
      <c r="G23" s="31" t="s">
        <v>5</v>
      </c>
      <c r="H23" s="26" t="str">
        <f>'B - výsledky'!E47</f>
        <v>TJ Slavoj Český Brod</v>
      </c>
      <c r="I23" s="24"/>
    </row>
    <row r="24" spans="2:9" ht="14.45" customHeight="1">
      <c r="I24" s="109"/>
    </row>
    <row r="25" spans="2:9" ht="22.9" customHeight="1">
      <c r="B25" s="262" t="s">
        <v>32</v>
      </c>
      <c r="C25" s="262"/>
      <c r="D25" s="262"/>
      <c r="E25" s="262"/>
      <c r="F25" s="262"/>
      <c r="G25" s="262"/>
      <c r="H25" s="262"/>
      <c r="I25" s="110"/>
    </row>
    <row r="26" spans="2:9" ht="14.45" customHeight="1">
      <c r="B26" s="22">
        <v>21</v>
      </c>
      <c r="C26" s="260" t="s">
        <v>14</v>
      </c>
      <c r="D26" s="261"/>
      <c r="E26" s="117"/>
      <c r="F26" s="34" t="str">
        <f>KO!B4</f>
        <v>Městský nohejbalový klub Modřice A</v>
      </c>
      <c r="G26" s="31" t="s">
        <v>5</v>
      </c>
      <c r="H26" s="35" t="str">
        <f>KO!B8</f>
        <v>TJ SOKOL Holice B</v>
      </c>
      <c r="I26" s="24"/>
    </row>
    <row r="27" spans="2:9" ht="14.45" customHeight="1">
      <c r="B27" s="22">
        <v>22</v>
      </c>
      <c r="C27" s="260" t="s">
        <v>15</v>
      </c>
      <c r="D27" s="261"/>
      <c r="E27" s="117"/>
      <c r="F27" s="34" t="str">
        <f>KO!B12</f>
        <v>UNITOP SKP Žďár nad Sázavou</v>
      </c>
      <c r="G27" s="31" t="s">
        <v>5</v>
      </c>
      <c r="H27" s="35" t="str">
        <f>KO!B16</f>
        <v>TJ Dynamo České Budějovice</v>
      </c>
      <c r="I27" s="24"/>
    </row>
    <row r="28" spans="2:9" ht="14.45" customHeight="1">
      <c r="B28" s="22">
        <v>23</v>
      </c>
      <c r="C28" s="260" t="s">
        <v>16</v>
      </c>
      <c r="D28" s="261"/>
      <c r="E28" s="117"/>
      <c r="F28" s="34" t="str">
        <f>KO!B20</f>
        <v>TJ SOKOL Holice A</v>
      </c>
      <c r="G28" s="31" t="s">
        <v>5</v>
      </c>
      <c r="H28" s="35" t="str">
        <f>KO!B24</f>
        <v>Městský nohejbalový klub Modřice B</v>
      </c>
      <c r="I28" s="24"/>
    </row>
    <row r="29" spans="2:9" ht="14.45" customHeight="1">
      <c r="B29" s="22">
        <v>24</v>
      </c>
      <c r="C29" s="260" t="s">
        <v>17</v>
      </c>
      <c r="D29" s="261"/>
      <c r="E29" s="117"/>
      <c r="F29" s="34" t="str">
        <f>KO!B28</f>
        <v>TJ Slavoj Český Brod</v>
      </c>
      <c r="G29" s="31" t="s">
        <v>5</v>
      </c>
      <c r="H29" s="35" t="str">
        <f>KO!B32</f>
        <v>TJ Peklo nad Zdobnicí A</v>
      </c>
      <c r="I29" s="24"/>
    </row>
    <row r="30" spans="2:9" ht="14.45" customHeight="1">
      <c r="B30" s="22">
        <v>25</v>
      </c>
      <c r="C30" s="260" t="s">
        <v>18</v>
      </c>
      <c r="D30" s="261"/>
      <c r="E30" s="117"/>
      <c r="F30" s="34" t="str">
        <f>KO!C6</f>
        <v>Městský nohejbalový klub Modřice A</v>
      </c>
      <c r="G30" s="31" t="s">
        <v>5</v>
      </c>
      <c r="H30" s="35" t="str">
        <f>KO!C14</f>
        <v>UNITOP SKP Žďár nad Sázavou</v>
      </c>
      <c r="I30" s="24"/>
    </row>
    <row r="31" spans="2:9" ht="14.45" customHeight="1">
      <c r="B31" s="22">
        <v>26</v>
      </c>
      <c r="C31" s="260" t="s">
        <v>19</v>
      </c>
      <c r="D31" s="261"/>
      <c r="E31" s="117"/>
      <c r="F31" s="34" t="str">
        <f>KO!C22</f>
        <v xml:space="preserve"> TJ SOKOL Holice A</v>
      </c>
      <c r="G31" s="31" t="s">
        <v>5</v>
      </c>
      <c r="H31" s="35" t="str">
        <f>KO!C30</f>
        <v>TJ Slavoj Český Brod</v>
      </c>
      <c r="I31" s="24"/>
    </row>
    <row r="32" spans="2:9" ht="14.45" customHeight="1">
      <c r="B32" s="22">
        <v>27</v>
      </c>
      <c r="C32" s="260" t="s">
        <v>64</v>
      </c>
      <c r="D32" s="261"/>
      <c r="E32" s="117"/>
      <c r="F32" s="34" t="str">
        <f>KO!D31</f>
        <v>UNITOP SKP Žďár nad Sázavou</v>
      </c>
      <c r="G32" s="31" t="s">
        <v>5</v>
      </c>
      <c r="H32" s="35" t="str">
        <f>KO!D35</f>
        <v xml:space="preserve"> TJ SOKOL Holice A</v>
      </c>
      <c r="I32" s="24"/>
    </row>
    <row r="33" spans="2:9" ht="14.45" customHeight="1">
      <c r="B33" s="22">
        <v>28</v>
      </c>
      <c r="C33" s="260" t="s">
        <v>30</v>
      </c>
      <c r="D33" s="261"/>
      <c r="E33" s="117"/>
      <c r="F33" s="34" t="str">
        <f>KO!D10</f>
        <v>Městský nohejbalový klub Modřice A</v>
      </c>
      <c r="G33" s="31" t="s">
        <v>5</v>
      </c>
      <c r="H33" s="35" t="str">
        <f>KO!D26</f>
        <v>TJ Slavoj Český Brod</v>
      </c>
      <c r="I33" s="24"/>
    </row>
    <row r="34" spans="2:9" ht="16.149999999999999" customHeight="1">
      <c r="B34" s="12"/>
      <c r="C34" s="12"/>
      <c r="D34" s="12"/>
      <c r="E34" s="12"/>
      <c r="F34" s="12"/>
      <c r="G34" s="12"/>
      <c r="H34" s="12"/>
      <c r="I34" s="12"/>
    </row>
    <row r="35" spans="2:9" ht="16.149999999999999" customHeight="1">
      <c r="B35" s="12"/>
      <c r="C35" s="12"/>
      <c r="D35" s="12"/>
      <c r="E35" s="12"/>
      <c r="F35" s="12"/>
      <c r="G35" s="12"/>
      <c r="H35" s="12"/>
      <c r="I35" s="12"/>
    </row>
    <row r="36" spans="2:9" ht="16.149999999999999" customHeight="1">
      <c r="B36" s="12"/>
      <c r="C36" s="12"/>
      <c r="D36" s="12"/>
      <c r="E36" s="12"/>
      <c r="F36" s="12"/>
      <c r="G36" s="12"/>
      <c r="H36" s="12"/>
      <c r="I36" s="12"/>
    </row>
    <row r="37" spans="2:9" ht="16.149999999999999" customHeight="1">
      <c r="B37" s="12"/>
      <c r="C37" s="12"/>
      <c r="D37" s="12"/>
      <c r="E37" s="12"/>
      <c r="F37" s="12"/>
      <c r="G37" s="12"/>
      <c r="H37" s="12"/>
      <c r="I37" s="12"/>
    </row>
    <row r="38" spans="2:9" ht="16.149999999999999" customHeight="1">
      <c r="B38" s="12"/>
      <c r="C38" s="12"/>
      <c r="D38" s="12"/>
      <c r="E38" s="12"/>
      <c r="F38" s="12"/>
      <c r="G38" s="12"/>
      <c r="H38" s="12"/>
      <c r="I38" s="12"/>
    </row>
    <row r="39" spans="2:9" ht="16.149999999999999" customHeight="1">
      <c r="B39" s="12"/>
      <c r="C39" s="12"/>
      <c r="D39" s="12"/>
      <c r="E39" s="12"/>
      <c r="F39" s="12"/>
      <c r="G39" s="12"/>
      <c r="H39" s="12"/>
      <c r="I39" s="12"/>
    </row>
    <row r="40" spans="2:9" ht="16.149999999999999" customHeight="1">
      <c r="B40" s="12"/>
      <c r="C40" s="12"/>
      <c r="D40" s="12"/>
      <c r="E40" s="12"/>
      <c r="F40" s="12"/>
      <c r="G40" s="12"/>
      <c r="H40" s="12"/>
      <c r="I40" s="12"/>
    </row>
    <row r="41" spans="2:9" ht="16.149999999999999" customHeight="1">
      <c r="B41" s="12"/>
      <c r="C41" s="12"/>
      <c r="D41" s="12"/>
      <c r="E41" s="12"/>
      <c r="F41" s="12"/>
      <c r="G41" s="12"/>
      <c r="H41" s="12"/>
      <c r="I41" s="12"/>
    </row>
  </sheetData>
  <mergeCells count="9">
    <mergeCell ref="C33:D33"/>
    <mergeCell ref="C31:D31"/>
    <mergeCell ref="C27:D27"/>
    <mergeCell ref="C26:D26"/>
    <mergeCell ref="B25:H25"/>
    <mergeCell ref="C28:D28"/>
    <mergeCell ref="C29:D29"/>
    <mergeCell ref="C30:D30"/>
    <mergeCell ref="C32:D32"/>
  </mergeCells>
  <pageMargins left="0.11811023622047245" right="0.31496062992125984" top="0.59055118110236227" bottom="0.3937007874015748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4"/>
  <sheetViews>
    <sheetView showGridLines="0" workbookViewId="0">
      <selection activeCell="B1" sqref="B1"/>
    </sheetView>
  </sheetViews>
  <sheetFormatPr defaultRowHeight="12.75"/>
  <cols>
    <col min="1" max="1" width="5.5703125" style="4" customWidth="1"/>
    <col min="2" max="6" width="30.7109375" style="4" customWidth="1"/>
    <col min="7" max="256" width="9.140625" style="4"/>
    <col min="257" max="257" width="28.42578125" style="4" customWidth="1"/>
    <col min="258" max="258" width="33.140625" style="4" customWidth="1"/>
    <col min="259" max="259" width="32.42578125" style="4" customWidth="1"/>
    <col min="260" max="260" width="28" style="4" customWidth="1"/>
    <col min="261" max="512" width="9.140625" style="4"/>
    <col min="513" max="513" width="28.42578125" style="4" customWidth="1"/>
    <col min="514" max="514" width="33.140625" style="4" customWidth="1"/>
    <col min="515" max="515" width="32.42578125" style="4" customWidth="1"/>
    <col min="516" max="516" width="28" style="4" customWidth="1"/>
    <col min="517" max="768" width="9.140625" style="4"/>
    <col min="769" max="769" width="28.42578125" style="4" customWidth="1"/>
    <col min="770" max="770" width="33.140625" style="4" customWidth="1"/>
    <col min="771" max="771" width="32.42578125" style="4" customWidth="1"/>
    <col min="772" max="772" width="28" style="4" customWidth="1"/>
    <col min="773" max="1024" width="9.140625" style="4"/>
    <col min="1025" max="1025" width="28.42578125" style="4" customWidth="1"/>
    <col min="1026" max="1026" width="33.140625" style="4" customWidth="1"/>
    <col min="1027" max="1027" width="32.42578125" style="4" customWidth="1"/>
    <col min="1028" max="1028" width="28" style="4" customWidth="1"/>
    <col min="1029" max="1280" width="9.140625" style="4"/>
    <col min="1281" max="1281" width="28.42578125" style="4" customWidth="1"/>
    <col min="1282" max="1282" width="33.140625" style="4" customWidth="1"/>
    <col min="1283" max="1283" width="32.42578125" style="4" customWidth="1"/>
    <col min="1284" max="1284" width="28" style="4" customWidth="1"/>
    <col min="1285" max="1536" width="9.140625" style="4"/>
    <col min="1537" max="1537" width="28.42578125" style="4" customWidth="1"/>
    <col min="1538" max="1538" width="33.140625" style="4" customWidth="1"/>
    <col min="1539" max="1539" width="32.42578125" style="4" customWidth="1"/>
    <col min="1540" max="1540" width="28" style="4" customWidth="1"/>
    <col min="1541" max="1792" width="9.140625" style="4"/>
    <col min="1793" max="1793" width="28.42578125" style="4" customWidth="1"/>
    <col min="1794" max="1794" width="33.140625" style="4" customWidth="1"/>
    <col min="1795" max="1795" width="32.42578125" style="4" customWidth="1"/>
    <col min="1796" max="1796" width="28" style="4" customWidth="1"/>
    <col min="1797" max="2048" width="9.140625" style="4"/>
    <col min="2049" max="2049" width="28.42578125" style="4" customWidth="1"/>
    <col min="2050" max="2050" width="33.140625" style="4" customWidth="1"/>
    <col min="2051" max="2051" width="32.42578125" style="4" customWidth="1"/>
    <col min="2052" max="2052" width="28" style="4" customWidth="1"/>
    <col min="2053" max="2304" width="9.140625" style="4"/>
    <col min="2305" max="2305" width="28.42578125" style="4" customWidth="1"/>
    <col min="2306" max="2306" width="33.140625" style="4" customWidth="1"/>
    <col min="2307" max="2307" width="32.42578125" style="4" customWidth="1"/>
    <col min="2308" max="2308" width="28" style="4" customWidth="1"/>
    <col min="2309" max="2560" width="9.140625" style="4"/>
    <col min="2561" max="2561" width="28.42578125" style="4" customWidth="1"/>
    <col min="2562" max="2562" width="33.140625" style="4" customWidth="1"/>
    <col min="2563" max="2563" width="32.42578125" style="4" customWidth="1"/>
    <col min="2564" max="2564" width="28" style="4" customWidth="1"/>
    <col min="2565" max="2816" width="9.140625" style="4"/>
    <col min="2817" max="2817" width="28.42578125" style="4" customWidth="1"/>
    <col min="2818" max="2818" width="33.140625" style="4" customWidth="1"/>
    <col min="2819" max="2819" width="32.42578125" style="4" customWidth="1"/>
    <col min="2820" max="2820" width="28" style="4" customWidth="1"/>
    <col min="2821" max="3072" width="9.140625" style="4"/>
    <col min="3073" max="3073" width="28.42578125" style="4" customWidth="1"/>
    <col min="3074" max="3074" width="33.140625" style="4" customWidth="1"/>
    <col min="3075" max="3075" width="32.42578125" style="4" customWidth="1"/>
    <col min="3076" max="3076" width="28" style="4" customWidth="1"/>
    <col min="3077" max="3328" width="9.140625" style="4"/>
    <col min="3329" max="3329" width="28.42578125" style="4" customWidth="1"/>
    <col min="3330" max="3330" width="33.140625" style="4" customWidth="1"/>
    <col min="3331" max="3331" width="32.42578125" style="4" customWidth="1"/>
    <col min="3332" max="3332" width="28" style="4" customWidth="1"/>
    <col min="3333" max="3584" width="9.140625" style="4"/>
    <col min="3585" max="3585" width="28.42578125" style="4" customWidth="1"/>
    <col min="3586" max="3586" width="33.140625" style="4" customWidth="1"/>
    <col min="3587" max="3587" width="32.42578125" style="4" customWidth="1"/>
    <col min="3588" max="3588" width="28" style="4" customWidth="1"/>
    <col min="3589" max="3840" width="9.140625" style="4"/>
    <col min="3841" max="3841" width="28.42578125" style="4" customWidth="1"/>
    <col min="3842" max="3842" width="33.140625" style="4" customWidth="1"/>
    <col min="3843" max="3843" width="32.42578125" style="4" customWidth="1"/>
    <col min="3844" max="3844" width="28" style="4" customWidth="1"/>
    <col min="3845" max="4096" width="9.140625" style="4"/>
    <col min="4097" max="4097" width="28.42578125" style="4" customWidth="1"/>
    <col min="4098" max="4098" width="33.140625" style="4" customWidth="1"/>
    <col min="4099" max="4099" width="32.42578125" style="4" customWidth="1"/>
    <col min="4100" max="4100" width="28" style="4" customWidth="1"/>
    <col min="4101" max="4352" width="9.140625" style="4"/>
    <col min="4353" max="4353" width="28.42578125" style="4" customWidth="1"/>
    <col min="4354" max="4354" width="33.140625" style="4" customWidth="1"/>
    <col min="4355" max="4355" width="32.42578125" style="4" customWidth="1"/>
    <col min="4356" max="4356" width="28" style="4" customWidth="1"/>
    <col min="4357" max="4608" width="9.140625" style="4"/>
    <col min="4609" max="4609" width="28.42578125" style="4" customWidth="1"/>
    <col min="4610" max="4610" width="33.140625" style="4" customWidth="1"/>
    <col min="4611" max="4611" width="32.42578125" style="4" customWidth="1"/>
    <col min="4612" max="4612" width="28" style="4" customWidth="1"/>
    <col min="4613" max="4864" width="9.140625" style="4"/>
    <col min="4865" max="4865" width="28.42578125" style="4" customWidth="1"/>
    <col min="4866" max="4866" width="33.140625" style="4" customWidth="1"/>
    <col min="4867" max="4867" width="32.42578125" style="4" customWidth="1"/>
    <col min="4868" max="4868" width="28" style="4" customWidth="1"/>
    <col min="4869" max="5120" width="9.140625" style="4"/>
    <col min="5121" max="5121" width="28.42578125" style="4" customWidth="1"/>
    <col min="5122" max="5122" width="33.140625" style="4" customWidth="1"/>
    <col min="5123" max="5123" width="32.42578125" style="4" customWidth="1"/>
    <col min="5124" max="5124" width="28" style="4" customWidth="1"/>
    <col min="5125" max="5376" width="9.140625" style="4"/>
    <col min="5377" max="5377" width="28.42578125" style="4" customWidth="1"/>
    <col min="5378" max="5378" width="33.140625" style="4" customWidth="1"/>
    <col min="5379" max="5379" width="32.42578125" style="4" customWidth="1"/>
    <col min="5380" max="5380" width="28" style="4" customWidth="1"/>
    <col min="5381" max="5632" width="9.140625" style="4"/>
    <col min="5633" max="5633" width="28.42578125" style="4" customWidth="1"/>
    <col min="5634" max="5634" width="33.140625" style="4" customWidth="1"/>
    <col min="5635" max="5635" width="32.42578125" style="4" customWidth="1"/>
    <col min="5636" max="5636" width="28" style="4" customWidth="1"/>
    <col min="5637" max="5888" width="9.140625" style="4"/>
    <col min="5889" max="5889" width="28.42578125" style="4" customWidth="1"/>
    <col min="5890" max="5890" width="33.140625" style="4" customWidth="1"/>
    <col min="5891" max="5891" width="32.42578125" style="4" customWidth="1"/>
    <col min="5892" max="5892" width="28" style="4" customWidth="1"/>
    <col min="5893" max="6144" width="9.140625" style="4"/>
    <col min="6145" max="6145" width="28.42578125" style="4" customWidth="1"/>
    <col min="6146" max="6146" width="33.140625" style="4" customWidth="1"/>
    <col min="6147" max="6147" width="32.42578125" style="4" customWidth="1"/>
    <col min="6148" max="6148" width="28" style="4" customWidth="1"/>
    <col min="6149" max="6400" width="9.140625" style="4"/>
    <col min="6401" max="6401" width="28.42578125" style="4" customWidth="1"/>
    <col min="6402" max="6402" width="33.140625" style="4" customWidth="1"/>
    <col min="6403" max="6403" width="32.42578125" style="4" customWidth="1"/>
    <col min="6404" max="6404" width="28" style="4" customWidth="1"/>
    <col min="6405" max="6656" width="9.140625" style="4"/>
    <col min="6657" max="6657" width="28.42578125" style="4" customWidth="1"/>
    <col min="6658" max="6658" width="33.140625" style="4" customWidth="1"/>
    <col min="6659" max="6659" width="32.42578125" style="4" customWidth="1"/>
    <col min="6660" max="6660" width="28" style="4" customWidth="1"/>
    <col min="6661" max="6912" width="9.140625" style="4"/>
    <col min="6913" max="6913" width="28.42578125" style="4" customWidth="1"/>
    <col min="6914" max="6914" width="33.140625" style="4" customWidth="1"/>
    <col min="6915" max="6915" width="32.42578125" style="4" customWidth="1"/>
    <col min="6916" max="6916" width="28" style="4" customWidth="1"/>
    <col min="6917" max="7168" width="9.140625" style="4"/>
    <col min="7169" max="7169" width="28.42578125" style="4" customWidth="1"/>
    <col min="7170" max="7170" width="33.140625" style="4" customWidth="1"/>
    <col min="7171" max="7171" width="32.42578125" style="4" customWidth="1"/>
    <col min="7172" max="7172" width="28" style="4" customWidth="1"/>
    <col min="7173" max="7424" width="9.140625" style="4"/>
    <col min="7425" max="7425" width="28.42578125" style="4" customWidth="1"/>
    <col min="7426" max="7426" width="33.140625" style="4" customWidth="1"/>
    <col min="7427" max="7427" width="32.42578125" style="4" customWidth="1"/>
    <col min="7428" max="7428" width="28" style="4" customWidth="1"/>
    <col min="7429" max="7680" width="9.140625" style="4"/>
    <col min="7681" max="7681" width="28.42578125" style="4" customWidth="1"/>
    <col min="7682" max="7682" width="33.140625" style="4" customWidth="1"/>
    <col min="7683" max="7683" width="32.42578125" style="4" customWidth="1"/>
    <col min="7684" max="7684" width="28" style="4" customWidth="1"/>
    <col min="7685" max="7936" width="9.140625" style="4"/>
    <col min="7937" max="7937" width="28.42578125" style="4" customWidth="1"/>
    <col min="7938" max="7938" width="33.140625" style="4" customWidth="1"/>
    <col min="7939" max="7939" width="32.42578125" style="4" customWidth="1"/>
    <col min="7940" max="7940" width="28" style="4" customWidth="1"/>
    <col min="7941" max="8192" width="9.140625" style="4"/>
    <col min="8193" max="8193" width="28.42578125" style="4" customWidth="1"/>
    <col min="8194" max="8194" width="33.140625" style="4" customWidth="1"/>
    <col min="8195" max="8195" width="32.42578125" style="4" customWidth="1"/>
    <col min="8196" max="8196" width="28" style="4" customWidth="1"/>
    <col min="8197" max="8448" width="9.140625" style="4"/>
    <col min="8449" max="8449" width="28.42578125" style="4" customWidth="1"/>
    <col min="8450" max="8450" width="33.140625" style="4" customWidth="1"/>
    <col min="8451" max="8451" width="32.42578125" style="4" customWidth="1"/>
    <col min="8452" max="8452" width="28" style="4" customWidth="1"/>
    <col min="8453" max="8704" width="9.140625" style="4"/>
    <col min="8705" max="8705" width="28.42578125" style="4" customWidth="1"/>
    <col min="8706" max="8706" width="33.140625" style="4" customWidth="1"/>
    <col min="8707" max="8707" width="32.42578125" style="4" customWidth="1"/>
    <col min="8708" max="8708" width="28" style="4" customWidth="1"/>
    <col min="8709" max="8960" width="9.140625" style="4"/>
    <col min="8961" max="8961" width="28.42578125" style="4" customWidth="1"/>
    <col min="8962" max="8962" width="33.140625" style="4" customWidth="1"/>
    <col min="8963" max="8963" width="32.42578125" style="4" customWidth="1"/>
    <col min="8964" max="8964" width="28" style="4" customWidth="1"/>
    <col min="8965" max="9216" width="9.140625" style="4"/>
    <col min="9217" max="9217" width="28.42578125" style="4" customWidth="1"/>
    <col min="9218" max="9218" width="33.140625" style="4" customWidth="1"/>
    <col min="9219" max="9219" width="32.42578125" style="4" customWidth="1"/>
    <col min="9220" max="9220" width="28" style="4" customWidth="1"/>
    <col min="9221" max="9472" width="9.140625" style="4"/>
    <col min="9473" max="9473" width="28.42578125" style="4" customWidth="1"/>
    <col min="9474" max="9474" width="33.140625" style="4" customWidth="1"/>
    <col min="9475" max="9475" width="32.42578125" style="4" customWidth="1"/>
    <col min="9476" max="9476" width="28" style="4" customWidth="1"/>
    <col min="9477" max="9728" width="9.140625" style="4"/>
    <col min="9729" max="9729" width="28.42578125" style="4" customWidth="1"/>
    <col min="9730" max="9730" width="33.140625" style="4" customWidth="1"/>
    <col min="9731" max="9731" width="32.42578125" style="4" customWidth="1"/>
    <col min="9732" max="9732" width="28" style="4" customWidth="1"/>
    <col min="9733" max="9984" width="9.140625" style="4"/>
    <col min="9985" max="9985" width="28.42578125" style="4" customWidth="1"/>
    <col min="9986" max="9986" width="33.140625" style="4" customWidth="1"/>
    <col min="9987" max="9987" width="32.42578125" style="4" customWidth="1"/>
    <col min="9988" max="9988" width="28" style="4" customWidth="1"/>
    <col min="9989" max="10240" width="9.140625" style="4"/>
    <col min="10241" max="10241" width="28.42578125" style="4" customWidth="1"/>
    <col min="10242" max="10242" width="33.140625" style="4" customWidth="1"/>
    <col min="10243" max="10243" width="32.42578125" style="4" customWidth="1"/>
    <col min="10244" max="10244" width="28" style="4" customWidth="1"/>
    <col min="10245" max="10496" width="9.140625" style="4"/>
    <col min="10497" max="10497" width="28.42578125" style="4" customWidth="1"/>
    <col min="10498" max="10498" width="33.140625" style="4" customWidth="1"/>
    <col min="10499" max="10499" width="32.42578125" style="4" customWidth="1"/>
    <col min="10500" max="10500" width="28" style="4" customWidth="1"/>
    <col min="10501" max="10752" width="9.140625" style="4"/>
    <col min="10753" max="10753" width="28.42578125" style="4" customWidth="1"/>
    <col min="10754" max="10754" width="33.140625" style="4" customWidth="1"/>
    <col min="10755" max="10755" width="32.42578125" style="4" customWidth="1"/>
    <col min="10756" max="10756" width="28" style="4" customWidth="1"/>
    <col min="10757" max="11008" width="9.140625" style="4"/>
    <col min="11009" max="11009" width="28.42578125" style="4" customWidth="1"/>
    <col min="11010" max="11010" width="33.140625" style="4" customWidth="1"/>
    <col min="11011" max="11011" width="32.42578125" style="4" customWidth="1"/>
    <col min="11012" max="11012" width="28" style="4" customWidth="1"/>
    <col min="11013" max="11264" width="9.140625" style="4"/>
    <col min="11265" max="11265" width="28.42578125" style="4" customWidth="1"/>
    <col min="11266" max="11266" width="33.140625" style="4" customWidth="1"/>
    <col min="11267" max="11267" width="32.42578125" style="4" customWidth="1"/>
    <col min="11268" max="11268" width="28" style="4" customWidth="1"/>
    <col min="11269" max="11520" width="9.140625" style="4"/>
    <col min="11521" max="11521" width="28.42578125" style="4" customWidth="1"/>
    <col min="11522" max="11522" width="33.140625" style="4" customWidth="1"/>
    <col min="11523" max="11523" width="32.42578125" style="4" customWidth="1"/>
    <col min="11524" max="11524" width="28" style="4" customWidth="1"/>
    <col min="11525" max="11776" width="9.140625" style="4"/>
    <col min="11777" max="11777" width="28.42578125" style="4" customWidth="1"/>
    <col min="11778" max="11778" width="33.140625" style="4" customWidth="1"/>
    <col min="11779" max="11779" width="32.42578125" style="4" customWidth="1"/>
    <col min="11780" max="11780" width="28" style="4" customWidth="1"/>
    <col min="11781" max="12032" width="9.140625" style="4"/>
    <col min="12033" max="12033" width="28.42578125" style="4" customWidth="1"/>
    <col min="12034" max="12034" width="33.140625" style="4" customWidth="1"/>
    <col min="12035" max="12035" width="32.42578125" style="4" customWidth="1"/>
    <col min="12036" max="12036" width="28" style="4" customWidth="1"/>
    <col min="12037" max="12288" width="9.140625" style="4"/>
    <col min="12289" max="12289" width="28.42578125" style="4" customWidth="1"/>
    <col min="12290" max="12290" width="33.140625" style="4" customWidth="1"/>
    <col min="12291" max="12291" width="32.42578125" style="4" customWidth="1"/>
    <col min="12292" max="12292" width="28" style="4" customWidth="1"/>
    <col min="12293" max="12544" width="9.140625" style="4"/>
    <col min="12545" max="12545" width="28.42578125" style="4" customWidth="1"/>
    <col min="12546" max="12546" width="33.140625" style="4" customWidth="1"/>
    <col min="12547" max="12547" width="32.42578125" style="4" customWidth="1"/>
    <col min="12548" max="12548" width="28" style="4" customWidth="1"/>
    <col min="12549" max="12800" width="9.140625" style="4"/>
    <col min="12801" max="12801" width="28.42578125" style="4" customWidth="1"/>
    <col min="12802" max="12802" width="33.140625" style="4" customWidth="1"/>
    <col min="12803" max="12803" width="32.42578125" style="4" customWidth="1"/>
    <col min="12804" max="12804" width="28" style="4" customWidth="1"/>
    <col min="12805" max="13056" width="9.140625" style="4"/>
    <col min="13057" max="13057" width="28.42578125" style="4" customWidth="1"/>
    <col min="13058" max="13058" width="33.140625" style="4" customWidth="1"/>
    <col min="13059" max="13059" width="32.42578125" style="4" customWidth="1"/>
    <col min="13060" max="13060" width="28" style="4" customWidth="1"/>
    <col min="13061" max="13312" width="9.140625" style="4"/>
    <col min="13313" max="13313" width="28.42578125" style="4" customWidth="1"/>
    <col min="13314" max="13314" width="33.140625" style="4" customWidth="1"/>
    <col min="13315" max="13315" width="32.42578125" style="4" customWidth="1"/>
    <col min="13316" max="13316" width="28" style="4" customWidth="1"/>
    <col min="13317" max="13568" width="9.140625" style="4"/>
    <col min="13569" max="13569" width="28.42578125" style="4" customWidth="1"/>
    <col min="13570" max="13570" width="33.140625" style="4" customWidth="1"/>
    <col min="13571" max="13571" width="32.42578125" style="4" customWidth="1"/>
    <col min="13572" max="13572" width="28" style="4" customWidth="1"/>
    <col min="13573" max="13824" width="9.140625" style="4"/>
    <col min="13825" max="13825" width="28.42578125" style="4" customWidth="1"/>
    <col min="13826" max="13826" width="33.140625" style="4" customWidth="1"/>
    <col min="13827" max="13827" width="32.42578125" style="4" customWidth="1"/>
    <col min="13828" max="13828" width="28" style="4" customWidth="1"/>
    <col min="13829" max="14080" width="9.140625" style="4"/>
    <col min="14081" max="14081" width="28.42578125" style="4" customWidth="1"/>
    <col min="14082" max="14082" width="33.140625" style="4" customWidth="1"/>
    <col min="14083" max="14083" width="32.42578125" style="4" customWidth="1"/>
    <col min="14084" max="14084" width="28" style="4" customWidth="1"/>
    <col min="14085" max="14336" width="9.140625" style="4"/>
    <col min="14337" max="14337" width="28.42578125" style="4" customWidth="1"/>
    <col min="14338" max="14338" width="33.140625" style="4" customWidth="1"/>
    <col min="14339" max="14339" width="32.42578125" style="4" customWidth="1"/>
    <col min="14340" max="14340" width="28" style="4" customWidth="1"/>
    <col min="14341" max="14592" width="9.140625" style="4"/>
    <col min="14593" max="14593" width="28.42578125" style="4" customWidth="1"/>
    <col min="14594" max="14594" width="33.140625" style="4" customWidth="1"/>
    <col min="14595" max="14595" width="32.42578125" style="4" customWidth="1"/>
    <col min="14596" max="14596" width="28" style="4" customWidth="1"/>
    <col min="14597" max="14848" width="9.140625" style="4"/>
    <col min="14849" max="14849" width="28.42578125" style="4" customWidth="1"/>
    <col min="14850" max="14850" width="33.140625" style="4" customWidth="1"/>
    <col min="14851" max="14851" width="32.42578125" style="4" customWidth="1"/>
    <col min="14852" max="14852" width="28" style="4" customWidth="1"/>
    <col min="14853" max="15104" width="9.140625" style="4"/>
    <col min="15105" max="15105" width="28.42578125" style="4" customWidth="1"/>
    <col min="15106" max="15106" width="33.140625" style="4" customWidth="1"/>
    <col min="15107" max="15107" width="32.42578125" style="4" customWidth="1"/>
    <col min="15108" max="15108" width="28" style="4" customWidth="1"/>
    <col min="15109" max="15360" width="9.140625" style="4"/>
    <col min="15361" max="15361" width="28.42578125" style="4" customWidth="1"/>
    <col min="15362" max="15362" width="33.140625" style="4" customWidth="1"/>
    <col min="15363" max="15363" width="32.42578125" style="4" customWidth="1"/>
    <col min="15364" max="15364" width="28" style="4" customWidth="1"/>
    <col min="15365" max="15616" width="9.140625" style="4"/>
    <col min="15617" max="15617" width="28.42578125" style="4" customWidth="1"/>
    <col min="15618" max="15618" width="33.140625" style="4" customWidth="1"/>
    <col min="15619" max="15619" width="32.42578125" style="4" customWidth="1"/>
    <col min="15620" max="15620" width="28" style="4" customWidth="1"/>
    <col min="15621" max="15872" width="9.140625" style="4"/>
    <col min="15873" max="15873" width="28.42578125" style="4" customWidth="1"/>
    <col min="15874" max="15874" width="33.140625" style="4" customWidth="1"/>
    <col min="15875" max="15875" width="32.42578125" style="4" customWidth="1"/>
    <col min="15876" max="15876" width="28" style="4" customWidth="1"/>
    <col min="15877" max="16128" width="9.140625" style="4"/>
    <col min="16129" max="16129" width="28.42578125" style="4" customWidth="1"/>
    <col min="16130" max="16130" width="33.140625" style="4" customWidth="1"/>
    <col min="16131" max="16131" width="32.42578125" style="4" customWidth="1"/>
    <col min="16132" max="16132" width="28" style="4" customWidth="1"/>
    <col min="16133" max="16383" width="9.140625" style="4"/>
    <col min="16384" max="16384" width="9.140625" style="4" customWidth="1"/>
  </cols>
  <sheetData>
    <row r="1" spans="1:6" ht="15">
      <c r="A1" s="5"/>
      <c r="B1" s="5" t="s">
        <v>27</v>
      </c>
      <c r="C1" s="5" t="s">
        <v>28</v>
      </c>
      <c r="D1" s="6" t="s">
        <v>29</v>
      </c>
      <c r="E1" s="6" t="s">
        <v>26</v>
      </c>
    </row>
    <row r="2" spans="1:6">
      <c r="A2" s="7"/>
    </row>
    <row r="3" spans="1:6" ht="18.75" customHeight="1">
      <c r="A3" s="7"/>
    </row>
    <row r="4" spans="1:6" ht="18.75" customHeight="1" thickBot="1">
      <c r="A4" s="106"/>
      <c r="B4" s="321" t="s">
        <v>91</v>
      </c>
      <c r="C4" s="322"/>
      <c r="D4" s="323"/>
      <c r="E4" s="324"/>
      <c r="F4" s="324"/>
    </row>
    <row r="5" spans="1:6" ht="18.75" customHeight="1">
      <c r="A5" s="7"/>
      <c r="B5" s="325"/>
      <c r="C5" s="322"/>
      <c r="D5" s="326"/>
      <c r="E5" s="324"/>
      <c r="F5" s="324"/>
    </row>
    <row r="6" spans="1:6" ht="18.75" customHeight="1" thickBot="1">
      <c r="A6" s="7"/>
      <c r="B6" s="327" t="s">
        <v>105</v>
      </c>
      <c r="C6" s="328" t="s">
        <v>91</v>
      </c>
      <c r="D6" s="326"/>
      <c r="E6" s="324"/>
      <c r="F6" s="324"/>
    </row>
    <row r="7" spans="1:6" ht="18.75" customHeight="1">
      <c r="A7" s="7"/>
      <c r="B7" s="329"/>
      <c r="C7" s="330"/>
      <c r="D7" s="331"/>
      <c r="E7" s="324"/>
      <c r="F7" s="324"/>
    </row>
    <row r="8" spans="1:6" ht="18.75" customHeight="1" thickBot="1">
      <c r="A8" s="7"/>
      <c r="B8" s="332" t="s">
        <v>89</v>
      </c>
      <c r="C8" s="330"/>
      <c r="D8" s="331"/>
      <c r="E8" s="324"/>
      <c r="F8" s="324"/>
    </row>
    <row r="9" spans="1:6" ht="18.75" customHeight="1">
      <c r="A9" s="7"/>
      <c r="B9" s="333"/>
      <c r="C9" s="330"/>
      <c r="D9" s="331"/>
      <c r="E9" s="324"/>
      <c r="F9" s="324"/>
    </row>
    <row r="10" spans="1:6" ht="18.75" customHeight="1" thickBot="1">
      <c r="A10" s="7"/>
      <c r="B10" s="321"/>
      <c r="C10" s="334" t="s">
        <v>101</v>
      </c>
      <c r="D10" s="328" t="s">
        <v>91</v>
      </c>
      <c r="E10" s="323"/>
      <c r="F10" s="324"/>
    </row>
    <row r="11" spans="1:6" ht="18.75" customHeight="1">
      <c r="A11" s="7"/>
      <c r="B11" s="321"/>
      <c r="C11" s="330"/>
      <c r="D11" s="335"/>
      <c r="E11" s="336"/>
      <c r="F11" s="324"/>
    </row>
    <row r="12" spans="1:6" ht="18.75" customHeight="1" thickBot="1">
      <c r="A12" s="114"/>
      <c r="B12" s="321" t="s">
        <v>82</v>
      </c>
      <c r="C12" s="330"/>
      <c r="D12" s="337"/>
      <c r="E12" s="336"/>
      <c r="F12" s="324"/>
    </row>
    <row r="13" spans="1:6" ht="18.75" customHeight="1">
      <c r="A13" s="7"/>
      <c r="B13" s="338"/>
      <c r="C13" s="330"/>
      <c r="D13" s="337"/>
      <c r="E13" s="336"/>
      <c r="F13" s="324"/>
    </row>
    <row r="14" spans="1:6" ht="18.75" customHeight="1" thickBot="1">
      <c r="A14" s="7"/>
      <c r="B14" s="327" t="s">
        <v>104</v>
      </c>
      <c r="C14" s="339" t="s">
        <v>82</v>
      </c>
      <c r="D14" s="337"/>
      <c r="E14" s="336"/>
      <c r="F14" s="324"/>
    </row>
    <row r="15" spans="1:6" ht="18.75" customHeight="1">
      <c r="A15" s="7"/>
      <c r="B15" s="340"/>
      <c r="C15" s="322"/>
      <c r="D15" s="337"/>
      <c r="E15" s="336"/>
      <c r="F15" s="324"/>
    </row>
    <row r="16" spans="1:6" ht="18.75" customHeight="1" thickBot="1">
      <c r="A16" s="7"/>
      <c r="B16" s="332" t="s">
        <v>86</v>
      </c>
      <c r="C16" s="322"/>
      <c r="D16" s="337"/>
      <c r="E16" s="336"/>
      <c r="F16" s="324"/>
    </row>
    <row r="17" spans="1:10" ht="18.75" customHeight="1">
      <c r="A17" s="7"/>
      <c r="B17" s="333"/>
      <c r="C17" s="322"/>
      <c r="D17" s="337"/>
      <c r="E17" s="336"/>
      <c r="F17" s="324"/>
    </row>
    <row r="18" spans="1:10" ht="18.75" customHeight="1" thickBot="1">
      <c r="A18" s="7"/>
      <c r="B18" s="321"/>
      <c r="C18" s="341"/>
      <c r="D18" s="341" t="s">
        <v>98</v>
      </c>
      <c r="E18" s="343" t="s">
        <v>91</v>
      </c>
      <c r="F18" s="324"/>
    </row>
    <row r="19" spans="1:10" ht="18.75" customHeight="1">
      <c r="A19" s="7"/>
      <c r="B19" s="321"/>
      <c r="C19" s="322"/>
      <c r="D19" s="323"/>
      <c r="E19" s="350"/>
      <c r="F19" s="324"/>
    </row>
    <row r="20" spans="1:10" ht="18.75" customHeight="1" thickBot="1">
      <c r="A20" s="114"/>
      <c r="B20" s="321" t="s">
        <v>88</v>
      </c>
      <c r="C20" s="322"/>
      <c r="D20" s="323"/>
      <c r="E20" s="344"/>
      <c r="F20" s="324"/>
    </row>
    <row r="21" spans="1:10" ht="18.75" customHeight="1">
      <c r="A21" s="7"/>
      <c r="B21" s="338"/>
      <c r="C21" s="322"/>
      <c r="D21" s="326"/>
      <c r="E21" s="344"/>
      <c r="F21" s="324"/>
    </row>
    <row r="22" spans="1:10" ht="18.75" customHeight="1" thickBot="1">
      <c r="A22" s="7"/>
      <c r="B22" s="327" t="s">
        <v>103</v>
      </c>
      <c r="C22" s="328" t="s">
        <v>97</v>
      </c>
      <c r="D22" s="326"/>
      <c r="E22" s="344"/>
      <c r="F22" s="324"/>
    </row>
    <row r="23" spans="1:10" ht="18.75" customHeight="1">
      <c r="A23" s="7"/>
      <c r="B23" s="340"/>
      <c r="C23" s="330"/>
      <c r="D23" s="331"/>
      <c r="E23" s="344"/>
      <c r="F23" s="324"/>
    </row>
    <row r="24" spans="1:10" ht="18.75" customHeight="1" thickBot="1">
      <c r="A24" s="7"/>
      <c r="B24" s="332" t="s">
        <v>90</v>
      </c>
      <c r="C24" s="330"/>
      <c r="D24" s="331"/>
      <c r="E24" s="344"/>
      <c r="F24" s="324"/>
    </row>
    <row r="25" spans="1:10" ht="18.75" customHeight="1">
      <c r="A25" s="7"/>
      <c r="B25" s="333"/>
      <c r="C25" s="330"/>
      <c r="D25" s="331"/>
      <c r="E25" s="344"/>
      <c r="F25" s="324"/>
    </row>
    <row r="26" spans="1:10" ht="18.75" customHeight="1" thickBot="1">
      <c r="A26" s="7"/>
      <c r="B26" s="321"/>
      <c r="C26" s="342" t="s">
        <v>100</v>
      </c>
      <c r="D26" s="328" t="s">
        <v>83</v>
      </c>
      <c r="E26" s="344"/>
      <c r="F26" s="324"/>
    </row>
    <row r="27" spans="1:10" ht="18.75" customHeight="1">
      <c r="A27" s="7"/>
      <c r="B27" s="321"/>
      <c r="C27" s="330"/>
      <c r="D27" s="335"/>
      <c r="E27" s="345"/>
      <c r="F27" s="324"/>
      <c r="J27" s="7"/>
    </row>
    <row r="28" spans="1:10" ht="18.75" customHeight="1" thickBot="1">
      <c r="A28" s="114"/>
      <c r="B28" s="321" t="s">
        <v>83</v>
      </c>
      <c r="C28" s="330"/>
      <c r="D28" s="337"/>
      <c r="E28" s="345"/>
      <c r="F28" s="324"/>
    </row>
    <row r="29" spans="1:10" ht="18.75" customHeight="1">
      <c r="A29" s="7"/>
      <c r="B29" s="338"/>
      <c r="C29" s="330"/>
      <c r="D29" s="337"/>
      <c r="E29" s="345"/>
      <c r="F29" s="324"/>
    </row>
    <row r="30" spans="1:10" ht="18.75" customHeight="1" thickBot="1">
      <c r="A30" s="7"/>
      <c r="B30" s="327" t="s">
        <v>102</v>
      </c>
      <c r="C30" s="339" t="s">
        <v>83</v>
      </c>
      <c r="D30" s="346"/>
      <c r="E30" s="345"/>
      <c r="F30" s="324"/>
    </row>
    <row r="31" spans="1:10" ht="18.75" customHeight="1" thickBot="1">
      <c r="A31" s="7"/>
      <c r="B31" s="340"/>
      <c r="C31" s="322"/>
      <c r="D31" s="347" t="s">
        <v>82</v>
      </c>
      <c r="E31" s="323"/>
      <c r="F31" s="324"/>
    </row>
    <row r="32" spans="1:10" ht="18.75" customHeight="1" thickBot="1">
      <c r="A32" s="7"/>
      <c r="B32" s="332" t="s">
        <v>81</v>
      </c>
      <c r="C32" s="322"/>
      <c r="D32" s="107"/>
      <c r="E32" s="323"/>
      <c r="F32" s="324"/>
    </row>
    <row r="33" spans="1:15" ht="18.75" customHeight="1" thickBot="1">
      <c r="A33" s="7"/>
      <c r="B33" s="333"/>
      <c r="C33" s="348"/>
      <c r="D33" s="52" t="s">
        <v>99</v>
      </c>
      <c r="E33" s="343" t="s">
        <v>82</v>
      </c>
      <c r="F33" s="324"/>
    </row>
    <row r="34" spans="1:15" ht="18.75" customHeight="1">
      <c r="A34" s="7"/>
      <c r="B34" s="321"/>
      <c r="C34" s="322"/>
      <c r="D34" s="8"/>
      <c r="E34" s="323"/>
      <c r="F34" s="324"/>
    </row>
    <row r="35" spans="1:15" ht="24" customHeight="1" thickBot="1">
      <c r="B35" s="324"/>
      <c r="C35" s="324"/>
      <c r="D35" s="349" t="s">
        <v>97</v>
      </c>
      <c r="E35" s="324"/>
      <c r="F35" s="324"/>
    </row>
    <row r="36" spans="1:15">
      <c r="B36" s="321"/>
      <c r="C36" s="322"/>
      <c r="D36" s="323"/>
      <c r="E36" s="323"/>
      <c r="F36" s="324"/>
    </row>
    <row r="37" spans="1:15">
      <c r="B37" s="324"/>
      <c r="C37" s="324"/>
      <c r="D37" s="324"/>
      <c r="E37" s="324"/>
      <c r="F37" s="324"/>
    </row>
    <row r="38" spans="1:15">
      <c r="B38" s="324"/>
      <c r="C38" s="324"/>
      <c r="D38" s="324"/>
      <c r="E38" s="324"/>
      <c r="F38" s="324"/>
    </row>
    <row r="39" spans="1:15">
      <c r="B39" s="324"/>
      <c r="C39" s="324"/>
      <c r="D39" s="324"/>
      <c r="E39" s="324"/>
      <c r="F39" s="324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</sheetData>
  <pageMargins left="0.7" right="0.7" top="0.78740157499999996" bottom="0.78740157499999996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9"/>
  <sheetViews>
    <sheetView showGridLines="0" tabSelected="1" topLeftCell="A22" workbookViewId="0">
      <selection activeCell="B36" sqref="B36"/>
    </sheetView>
  </sheetViews>
  <sheetFormatPr defaultRowHeight="15"/>
  <cols>
    <col min="1" max="1" width="9.140625" style="1" customWidth="1"/>
    <col min="2" max="13" width="4" style="1" customWidth="1"/>
    <col min="14" max="15" width="4.28515625" style="1" customWidth="1"/>
    <col min="16" max="19" width="5.140625" style="1" customWidth="1"/>
    <col min="20" max="258" width="8.85546875" style="1"/>
    <col min="259" max="260" width="6.5703125" style="1" customWidth="1"/>
    <col min="261" max="261" width="26.140625" style="1" customWidth="1"/>
    <col min="262" max="270" width="5.7109375" style="1" customWidth="1"/>
    <col min="271" max="514" width="8.85546875" style="1"/>
    <col min="515" max="516" width="6.5703125" style="1" customWidth="1"/>
    <col min="517" max="517" width="26.140625" style="1" customWidth="1"/>
    <col min="518" max="526" width="5.7109375" style="1" customWidth="1"/>
    <col min="527" max="770" width="8.85546875" style="1"/>
    <col min="771" max="772" width="6.5703125" style="1" customWidth="1"/>
    <col min="773" max="773" width="26.140625" style="1" customWidth="1"/>
    <col min="774" max="782" width="5.7109375" style="1" customWidth="1"/>
    <col min="783" max="1026" width="8.85546875" style="1"/>
    <col min="1027" max="1028" width="6.5703125" style="1" customWidth="1"/>
    <col min="1029" max="1029" width="26.140625" style="1" customWidth="1"/>
    <col min="1030" max="1038" width="5.7109375" style="1" customWidth="1"/>
    <col min="1039" max="1282" width="8.85546875" style="1"/>
    <col min="1283" max="1284" width="6.5703125" style="1" customWidth="1"/>
    <col min="1285" max="1285" width="26.140625" style="1" customWidth="1"/>
    <col min="1286" max="1294" width="5.7109375" style="1" customWidth="1"/>
    <col min="1295" max="1538" width="8.85546875" style="1"/>
    <col min="1539" max="1540" width="6.5703125" style="1" customWidth="1"/>
    <col min="1541" max="1541" width="26.140625" style="1" customWidth="1"/>
    <col min="1542" max="1550" width="5.7109375" style="1" customWidth="1"/>
    <col min="1551" max="1794" width="8.85546875" style="1"/>
    <col min="1795" max="1796" width="6.5703125" style="1" customWidth="1"/>
    <col min="1797" max="1797" width="26.140625" style="1" customWidth="1"/>
    <col min="1798" max="1806" width="5.7109375" style="1" customWidth="1"/>
    <col min="1807" max="2050" width="8.85546875" style="1"/>
    <col min="2051" max="2052" width="6.5703125" style="1" customWidth="1"/>
    <col min="2053" max="2053" width="26.140625" style="1" customWidth="1"/>
    <col min="2054" max="2062" width="5.7109375" style="1" customWidth="1"/>
    <col min="2063" max="2306" width="8.85546875" style="1"/>
    <col min="2307" max="2308" width="6.5703125" style="1" customWidth="1"/>
    <col min="2309" max="2309" width="26.140625" style="1" customWidth="1"/>
    <col min="2310" max="2318" width="5.7109375" style="1" customWidth="1"/>
    <col min="2319" max="2562" width="8.85546875" style="1"/>
    <col min="2563" max="2564" width="6.5703125" style="1" customWidth="1"/>
    <col min="2565" max="2565" width="26.140625" style="1" customWidth="1"/>
    <col min="2566" max="2574" width="5.7109375" style="1" customWidth="1"/>
    <col min="2575" max="2818" width="8.85546875" style="1"/>
    <col min="2819" max="2820" width="6.5703125" style="1" customWidth="1"/>
    <col min="2821" max="2821" width="26.140625" style="1" customWidth="1"/>
    <col min="2822" max="2830" width="5.7109375" style="1" customWidth="1"/>
    <col min="2831" max="3074" width="8.85546875" style="1"/>
    <col min="3075" max="3076" width="6.5703125" style="1" customWidth="1"/>
    <col min="3077" max="3077" width="26.140625" style="1" customWidth="1"/>
    <col min="3078" max="3086" width="5.7109375" style="1" customWidth="1"/>
    <col min="3087" max="3330" width="8.85546875" style="1"/>
    <col min="3331" max="3332" width="6.5703125" style="1" customWidth="1"/>
    <col min="3333" max="3333" width="26.140625" style="1" customWidth="1"/>
    <col min="3334" max="3342" width="5.7109375" style="1" customWidth="1"/>
    <col min="3343" max="3586" width="8.85546875" style="1"/>
    <col min="3587" max="3588" width="6.5703125" style="1" customWidth="1"/>
    <col min="3589" max="3589" width="26.140625" style="1" customWidth="1"/>
    <col min="3590" max="3598" width="5.7109375" style="1" customWidth="1"/>
    <col min="3599" max="3842" width="8.85546875" style="1"/>
    <col min="3843" max="3844" width="6.5703125" style="1" customWidth="1"/>
    <col min="3845" max="3845" width="26.140625" style="1" customWidth="1"/>
    <col min="3846" max="3854" width="5.7109375" style="1" customWidth="1"/>
    <col min="3855" max="4098" width="8.85546875" style="1"/>
    <col min="4099" max="4100" width="6.5703125" style="1" customWidth="1"/>
    <col min="4101" max="4101" width="26.140625" style="1" customWidth="1"/>
    <col min="4102" max="4110" width="5.7109375" style="1" customWidth="1"/>
    <col min="4111" max="4354" width="8.85546875" style="1"/>
    <col min="4355" max="4356" width="6.5703125" style="1" customWidth="1"/>
    <col min="4357" max="4357" width="26.140625" style="1" customWidth="1"/>
    <col min="4358" max="4366" width="5.7109375" style="1" customWidth="1"/>
    <col min="4367" max="4610" width="8.85546875" style="1"/>
    <col min="4611" max="4612" width="6.5703125" style="1" customWidth="1"/>
    <col min="4613" max="4613" width="26.140625" style="1" customWidth="1"/>
    <col min="4614" max="4622" width="5.7109375" style="1" customWidth="1"/>
    <col min="4623" max="4866" width="8.85546875" style="1"/>
    <col min="4867" max="4868" width="6.5703125" style="1" customWidth="1"/>
    <col min="4869" max="4869" width="26.140625" style="1" customWidth="1"/>
    <col min="4870" max="4878" width="5.7109375" style="1" customWidth="1"/>
    <col min="4879" max="5122" width="8.85546875" style="1"/>
    <col min="5123" max="5124" width="6.5703125" style="1" customWidth="1"/>
    <col min="5125" max="5125" width="26.140625" style="1" customWidth="1"/>
    <col min="5126" max="5134" width="5.7109375" style="1" customWidth="1"/>
    <col min="5135" max="5378" width="8.85546875" style="1"/>
    <col min="5379" max="5380" width="6.5703125" style="1" customWidth="1"/>
    <col min="5381" max="5381" width="26.140625" style="1" customWidth="1"/>
    <col min="5382" max="5390" width="5.7109375" style="1" customWidth="1"/>
    <col min="5391" max="5634" width="8.85546875" style="1"/>
    <col min="5635" max="5636" width="6.5703125" style="1" customWidth="1"/>
    <col min="5637" max="5637" width="26.140625" style="1" customWidth="1"/>
    <col min="5638" max="5646" width="5.7109375" style="1" customWidth="1"/>
    <col min="5647" max="5890" width="8.85546875" style="1"/>
    <col min="5891" max="5892" width="6.5703125" style="1" customWidth="1"/>
    <col min="5893" max="5893" width="26.140625" style="1" customWidth="1"/>
    <col min="5894" max="5902" width="5.7109375" style="1" customWidth="1"/>
    <col min="5903" max="6146" width="8.85546875" style="1"/>
    <col min="6147" max="6148" width="6.5703125" style="1" customWidth="1"/>
    <col min="6149" max="6149" width="26.140625" style="1" customWidth="1"/>
    <col min="6150" max="6158" width="5.7109375" style="1" customWidth="1"/>
    <col min="6159" max="6402" width="8.85546875" style="1"/>
    <col min="6403" max="6404" width="6.5703125" style="1" customWidth="1"/>
    <col min="6405" max="6405" width="26.140625" style="1" customWidth="1"/>
    <col min="6406" max="6414" width="5.7109375" style="1" customWidth="1"/>
    <col min="6415" max="6658" width="8.85546875" style="1"/>
    <col min="6659" max="6660" width="6.5703125" style="1" customWidth="1"/>
    <col min="6661" max="6661" width="26.140625" style="1" customWidth="1"/>
    <col min="6662" max="6670" width="5.7109375" style="1" customWidth="1"/>
    <col min="6671" max="6914" width="8.85546875" style="1"/>
    <col min="6915" max="6916" width="6.5703125" style="1" customWidth="1"/>
    <col min="6917" max="6917" width="26.140625" style="1" customWidth="1"/>
    <col min="6918" max="6926" width="5.7109375" style="1" customWidth="1"/>
    <col min="6927" max="7170" width="8.85546875" style="1"/>
    <col min="7171" max="7172" width="6.5703125" style="1" customWidth="1"/>
    <col min="7173" max="7173" width="26.140625" style="1" customWidth="1"/>
    <col min="7174" max="7182" width="5.7109375" style="1" customWidth="1"/>
    <col min="7183" max="7426" width="8.85546875" style="1"/>
    <col min="7427" max="7428" width="6.5703125" style="1" customWidth="1"/>
    <col min="7429" max="7429" width="26.140625" style="1" customWidth="1"/>
    <col min="7430" max="7438" width="5.7109375" style="1" customWidth="1"/>
    <col min="7439" max="7682" width="8.85546875" style="1"/>
    <col min="7683" max="7684" width="6.5703125" style="1" customWidth="1"/>
    <col min="7685" max="7685" width="26.140625" style="1" customWidth="1"/>
    <col min="7686" max="7694" width="5.7109375" style="1" customWidth="1"/>
    <col min="7695" max="7938" width="8.85546875" style="1"/>
    <col min="7939" max="7940" width="6.5703125" style="1" customWidth="1"/>
    <col min="7941" max="7941" width="26.140625" style="1" customWidth="1"/>
    <col min="7942" max="7950" width="5.7109375" style="1" customWidth="1"/>
    <col min="7951" max="8194" width="8.85546875" style="1"/>
    <col min="8195" max="8196" width="6.5703125" style="1" customWidth="1"/>
    <col min="8197" max="8197" width="26.140625" style="1" customWidth="1"/>
    <col min="8198" max="8206" width="5.7109375" style="1" customWidth="1"/>
    <col min="8207" max="8450" width="8.85546875" style="1"/>
    <col min="8451" max="8452" width="6.5703125" style="1" customWidth="1"/>
    <col min="8453" max="8453" width="26.140625" style="1" customWidth="1"/>
    <col min="8454" max="8462" width="5.7109375" style="1" customWidth="1"/>
    <col min="8463" max="8706" width="8.85546875" style="1"/>
    <col min="8707" max="8708" width="6.5703125" style="1" customWidth="1"/>
    <col min="8709" max="8709" width="26.140625" style="1" customWidth="1"/>
    <col min="8710" max="8718" width="5.7109375" style="1" customWidth="1"/>
    <col min="8719" max="8962" width="8.85546875" style="1"/>
    <col min="8963" max="8964" width="6.5703125" style="1" customWidth="1"/>
    <col min="8965" max="8965" width="26.140625" style="1" customWidth="1"/>
    <col min="8966" max="8974" width="5.7109375" style="1" customWidth="1"/>
    <col min="8975" max="9218" width="8.85546875" style="1"/>
    <col min="9219" max="9220" width="6.5703125" style="1" customWidth="1"/>
    <col min="9221" max="9221" width="26.140625" style="1" customWidth="1"/>
    <col min="9222" max="9230" width="5.7109375" style="1" customWidth="1"/>
    <col min="9231" max="9474" width="8.85546875" style="1"/>
    <col min="9475" max="9476" width="6.5703125" style="1" customWidth="1"/>
    <col min="9477" max="9477" width="26.140625" style="1" customWidth="1"/>
    <col min="9478" max="9486" width="5.7109375" style="1" customWidth="1"/>
    <col min="9487" max="9730" width="8.85546875" style="1"/>
    <col min="9731" max="9732" width="6.5703125" style="1" customWidth="1"/>
    <col min="9733" max="9733" width="26.140625" style="1" customWidth="1"/>
    <col min="9734" max="9742" width="5.7109375" style="1" customWidth="1"/>
    <col min="9743" max="9986" width="8.85546875" style="1"/>
    <col min="9987" max="9988" width="6.5703125" style="1" customWidth="1"/>
    <col min="9989" max="9989" width="26.140625" style="1" customWidth="1"/>
    <col min="9990" max="9998" width="5.7109375" style="1" customWidth="1"/>
    <col min="9999" max="10242" width="8.85546875" style="1"/>
    <col min="10243" max="10244" width="6.5703125" style="1" customWidth="1"/>
    <col min="10245" max="10245" width="26.140625" style="1" customWidth="1"/>
    <col min="10246" max="10254" width="5.7109375" style="1" customWidth="1"/>
    <col min="10255" max="10498" width="8.85546875" style="1"/>
    <col min="10499" max="10500" width="6.5703125" style="1" customWidth="1"/>
    <col min="10501" max="10501" width="26.140625" style="1" customWidth="1"/>
    <col min="10502" max="10510" width="5.7109375" style="1" customWidth="1"/>
    <col min="10511" max="10754" width="8.85546875" style="1"/>
    <col min="10755" max="10756" width="6.5703125" style="1" customWidth="1"/>
    <col min="10757" max="10757" width="26.140625" style="1" customWidth="1"/>
    <col min="10758" max="10766" width="5.7109375" style="1" customWidth="1"/>
    <col min="10767" max="11010" width="8.85546875" style="1"/>
    <col min="11011" max="11012" width="6.5703125" style="1" customWidth="1"/>
    <col min="11013" max="11013" width="26.140625" style="1" customWidth="1"/>
    <col min="11014" max="11022" width="5.7109375" style="1" customWidth="1"/>
    <col min="11023" max="11266" width="8.85546875" style="1"/>
    <col min="11267" max="11268" width="6.5703125" style="1" customWidth="1"/>
    <col min="11269" max="11269" width="26.140625" style="1" customWidth="1"/>
    <col min="11270" max="11278" width="5.7109375" style="1" customWidth="1"/>
    <col min="11279" max="11522" width="8.85546875" style="1"/>
    <col min="11523" max="11524" width="6.5703125" style="1" customWidth="1"/>
    <col min="11525" max="11525" width="26.140625" style="1" customWidth="1"/>
    <col min="11526" max="11534" width="5.7109375" style="1" customWidth="1"/>
    <col min="11535" max="11778" width="8.85546875" style="1"/>
    <col min="11779" max="11780" width="6.5703125" style="1" customWidth="1"/>
    <col min="11781" max="11781" width="26.140625" style="1" customWidth="1"/>
    <col min="11782" max="11790" width="5.7109375" style="1" customWidth="1"/>
    <col min="11791" max="12034" width="8.85546875" style="1"/>
    <col min="12035" max="12036" width="6.5703125" style="1" customWidth="1"/>
    <col min="12037" max="12037" width="26.140625" style="1" customWidth="1"/>
    <col min="12038" max="12046" width="5.7109375" style="1" customWidth="1"/>
    <col min="12047" max="12290" width="8.85546875" style="1"/>
    <col min="12291" max="12292" width="6.5703125" style="1" customWidth="1"/>
    <col min="12293" max="12293" width="26.140625" style="1" customWidth="1"/>
    <col min="12294" max="12302" width="5.7109375" style="1" customWidth="1"/>
    <col min="12303" max="12546" width="8.85546875" style="1"/>
    <col min="12547" max="12548" width="6.5703125" style="1" customWidth="1"/>
    <col min="12549" max="12549" width="26.140625" style="1" customWidth="1"/>
    <col min="12550" max="12558" width="5.7109375" style="1" customWidth="1"/>
    <col min="12559" max="12802" width="8.85546875" style="1"/>
    <col min="12803" max="12804" width="6.5703125" style="1" customWidth="1"/>
    <col min="12805" max="12805" width="26.140625" style="1" customWidth="1"/>
    <col min="12806" max="12814" width="5.7109375" style="1" customWidth="1"/>
    <col min="12815" max="13058" width="8.85546875" style="1"/>
    <col min="13059" max="13060" width="6.5703125" style="1" customWidth="1"/>
    <col min="13061" max="13061" width="26.140625" style="1" customWidth="1"/>
    <col min="13062" max="13070" width="5.7109375" style="1" customWidth="1"/>
    <col min="13071" max="13314" width="8.85546875" style="1"/>
    <col min="13315" max="13316" width="6.5703125" style="1" customWidth="1"/>
    <col min="13317" max="13317" width="26.140625" style="1" customWidth="1"/>
    <col min="13318" max="13326" width="5.7109375" style="1" customWidth="1"/>
    <col min="13327" max="13570" width="8.85546875" style="1"/>
    <col min="13571" max="13572" width="6.5703125" style="1" customWidth="1"/>
    <col min="13573" max="13573" width="26.140625" style="1" customWidth="1"/>
    <col min="13574" max="13582" width="5.7109375" style="1" customWidth="1"/>
    <col min="13583" max="13826" width="8.85546875" style="1"/>
    <col min="13827" max="13828" width="6.5703125" style="1" customWidth="1"/>
    <col min="13829" max="13829" width="26.140625" style="1" customWidth="1"/>
    <col min="13830" max="13838" width="5.7109375" style="1" customWidth="1"/>
    <col min="13839" max="14082" width="8.85546875" style="1"/>
    <col min="14083" max="14084" width="6.5703125" style="1" customWidth="1"/>
    <col min="14085" max="14085" width="26.140625" style="1" customWidth="1"/>
    <col min="14086" max="14094" width="5.7109375" style="1" customWidth="1"/>
    <col min="14095" max="14338" width="8.85546875" style="1"/>
    <col min="14339" max="14340" width="6.5703125" style="1" customWidth="1"/>
    <col min="14341" max="14341" width="26.140625" style="1" customWidth="1"/>
    <col min="14342" max="14350" width="5.7109375" style="1" customWidth="1"/>
    <col min="14351" max="14594" width="8.85546875" style="1"/>
    <col min="14595" max="14596" width="6.5703125" style="1" customWidth="1"/>
    <col min="14597" max="14597" width="26.140625" style="1" customWidth="1"/>
    <col min="14598" max="14606" width="5.7109375" style="1" customWidth="1"/>
    <col min="14607" max="14850" width="8.85546875" style="1"/>
    <col min="14851" max="14852" width="6.5703125" style="1" customWidth="1"/>
    <col min="14853" max="14853" width="26.140625" style="1" customWidth="1"/>
    <col min="14854" max="14862" width="5.7109375" style="1" customWidth="1"/>
    <col min="14863" max="15106" width="8.85546875" style="1"/>
    <col min="15107" max="15108" width="6.5703125" style="1" customWidth="1"/>
    <col min="15109" max="15109" width="26.140625" style="1" customWidth="1"/>
    <col min="15110" max="15118" width="5.7109375" style="1" customWidth="1"/>
    <col min="15119" max="15362" width="8.85546875" style="1"/>
    <col min="15363" max="15364" width="6.5703125" style="1" customWidth="1"/>
    <col min="15365" max="15365" width="26.140625" style="1" customWidth="1"/>
    <col min="15366" max="15374" width="5.7109375" style="1" customWidth="1"/>
    <col min="15375" max="15618" width="8.85546875" style="1"/>
    <col min="15619" max="15620" width="6.5703125" style="1" customWidth="1"/>
    <col min="15621" max="15621" width="26.140625" style="1" customWidth="1"/>
    <col min="15622" max="15630" width="5.7109375" style="1" customWidth="1"/>
    <col min="15631" max="15874" width="8.85546875" style="1"/>
    <col min="15875" max="15876" width="6.5703125" style="1" customWidth="1"/>
    <col min="15877" max="15877" width="26.140625" style="1" customWidth="1"/>
    <col min="15878" max="15886" width="5.7109375" style="1" customWidth="1"/>
    <col min="15887" max="16130" width="8.85546875" style="1"/>
    <col min="16131" max="16132" width="6.5703125" style="1" customWidth="1"/>
    <col min="16133" max="16133" width="26.140625" style="1" customWidth="1"/>
    <col min="16134" max="16142" width="5.7109375" style="1" customWidth="1"/>
    <col min="16143" max="16384" width="8.85546875" style="1"/>
  </cols>
  <sheetData>
    <row r="1" spans="1:24" ht="15.6" customHeight="1">
      <c r="A1" s="1" t="s">
        <v>45</v>
      </c>
      <c r="B1" s="319">
        <v>43569</v>
      </c>
      <c r="C1" s="319"/>
      <c r="D1" s="319"/>
    </row>
    <row r="2" spans="1:24" ht="15.75">
      <c r="A2" s="320" t="s">
        <v>46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</row>
    <row r="3" spans="1:24" ht="6.75" customHeight="1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4" ht="13.5" customHeight="1">
      <c r="A4" s="303" t="s">
        <v>47</v>
      </c>
      <c r="B4" s="315" t="s">
        <v>78</v>
      </c>
      <c r="C4" s="315"/>
      <c r="D4" s="315"/>
      <c r="E4" s="315"/>
      <c r="F4" s="316"/>
      <c r="G4" s="293" t="s">
        <v>66</v>
      </c>
      <c r="H4" s="294"/>
      <c r="I4" s="294"/>
      <c r="J4" s="315" t="str">
        <f>'Nasazení do skupin'!$A$2</f>
        <v>MŽ3</v>
      </c>
      <c r="K4" s="315"/>
      <c r="L4" s="315"/>
      <c r="M4" s="316"/>
      <c r="N4" s="303" t="s">
        <v>67</v>
      </c>
      <c r="O4" s="304"/>
      <c r="P4" s="291">
        <v>1</v>
      </c>
      <c r="Q4" s="299" t="s">
        <v>68</v>
      </c>
      <c r="R4" s="300"/>
      <c r="S4" s="291" t="str">
        <f>VLOOKUP(P4,Zápasy!B4:H62,2,0)</f>
        <v>A</v>
      </c>
    </row>
    <row r="5" spans="1:24" ht="13.5" customHeight="1" thickBot="1">
      <c r="A5" s="305"/>
      <c r="B5" s="317"/>
      <c r="C5" s="317"/>
      <c r="D5" s="317"/>
      <c r="E5" s="317"/>
      <c r="F5" s="318"/>
      <c r="G5" s="296"/>
      <c r="H5" s="297"/>
      <c r="I5" s="297"/>
      <c r="J5" s="317"/>
      <c r="K5" s="317"/>
      <c r="L5" s="317"/>
      <c r="M5" s="318"/>
      <c r="N5" s="305"/>
      <c r="O5" s="306"/>
      <c r="P5" s="292"/>
      <c r="Q5" s="301"/>
      <c r="R5" s="302"/>
      <c r="S5" s="292"/>
    </row>
    <row r="6" spans="1:24" ht="13.5" customHeight="1">
      <c r="A6" s="303" t="s">
        <v>48</v>
      </c>
      <c r="B6" s="307">
        <f>$B$1</f>
        <v>43569</v>
      </c>
      <c r="C6" s="307"/>
      <c r="D6" s="307"/>
      <c r="E6" s="307"/>
      <c r="F6" s="308"/>
      <c r="G6" s="293" t="s">
        <v>69</v>
      </c>
      <c r="H6" s="294"/>
      <c r="I6" s="294"/>
      <c r="J6" s="311">
        <f>VLOOKUP(P4,Zápasy!B4:H62,4,0)</f>
        <v>0</v>
      </c>
      <c r="K6" s="311"/>
      <c r="L6" s="311"/>
      <c r="M6" s="312"/>
      <c r="N6" s="293" t="s">
        <v>70</v>
      </c>
      <c r="O6" s="294"/>
      <c r="P6" s="295"/>
      <c r="Q6" s="293" t="s">
        <v>71</v>
      </c>
      <c r="R6" s="294"/>
      <c r="S6" s="295"/>
      <c r="V6" s="54"/>
      <c r="X6" s="54"/>
    </row>
    <row r="7" spans="1:24" ht="13.15" customHeight="1" thickBot="1">
      <c r="A7" s="305"/>
      <c r="B7" s="309"/>
      <c r="C7" s="309"/>
      <c r="D7" s="309"/>
      <c r="E7" s="309"/>
      <c r="F7" s="310"/>
      <c r="G7" s="296"/>
      <c r="H7" s="297"/>
      <c r="I7" s="297"/>
      <c r="J7" s="313"/>
      <c r="K7" s="313"/>
      <c r="L7" s="313"/>
      <c r="M7" s="314"/>
      <c r="N7" s="296"/>
      <c r="O7" s="297"/>
      <c r="P7" s="298"/>
      <c r="Q7" s="296"/>
      <c r="R7" s="297"/>
      <c r="S7" s="298"/>
      <c r="V7" s="54"/>
      <c r="X7" s="54"/>
    </row>
    <row r="8" spans="1:24" ht="18.75" customHeight="1">
      <c r="A8" s="118" t="s">
        <v>72</v>
      </c>
      <c r="B8" s="263"/>
      <c r="C8" s="263"/>
      <c r="D8" s="263"/>
      <c r="E8" s="263"/>
      <c r="F8" s="264"/>
      <c r="G8" s="118" t="s">
        <v>73</v>
      </c>
      <c r="H8" s="119"/>
      <c r="I8" s="271">
        <f>VLOOKUP(B13,'Nasazení do skupin'!$B$5:$S$35,18,0)</f>
        <v>0</v>
      </c>
      <c r="J8" s="271"/>
      <c r="K8" s="271"/>
      <c r="L8" s="271"/>
      <c r="M8" s="272"/>
      <c r="N8" s="118" t="s">
        <v>74</v>
      </c>
      <c r="O8" s="119"/>
      <c r="P8" s="263">
        <f>VLOOKUP(B13,'Nasazení do skupin'!$B$5:$S$35,17,0)</f>
        <v>0</v>
      </c>
      <c r="Q8" s="263"/>
      <c r="R8" s="263"/>
      <c r="S8" s="264"/>
      <c r="V8" s="54"/>
      <c r="X8" s="54"/>
    </row>
    <row r="9" spans="1:24" ht="16.5" thickBot="1">
      <c r="A9" s="115" t="s">
        <v>49</v>
      </c>
      <c r="B9" s="265"/>
      <c r="C9" s="265"/>
      <c r="D9" s="265"/>
      <c r="E9" s="265"/>
      <c r="F9" s="266"/>
      <c r="G9" s="267" t="s">
        <v>49</v>
      </c>
      <c r="H9" s="268"/>
      <c r="I9" s="269"/>
      <c r="J9" s="269"/>
      <c r="K9" s="269"/>
      <c r="L9" s="269"/>
      <c r="M9" s="270"/>
      <c r="N9" s="267" t="s">
        <v>49</v>
      </c>
      <c r="O9" s="268"/>
      <c r="P9" s="265"/>
      <c r="Q9" s="265"/>
      <c r="R9" s="265"/>
      <c r="S9" s="266"/>
      <c r="V9" s="54"/>
      <c r="X9" s="54"/>
    </row>
    <row r="10" spans="1:24" ht="18.75" customHeight="1">
      <c r="A10" s="118" t="s">
        <v>72</v>
      </c>
      <c r="B10" s="263"/>
      <c r="C10" s="263"/>
      <c r="D10" s="263"/>
      <c r="E10" s="263"/>
      <c r="F10" s="264"/>
      <c r="G10" s="118" t="s">
        <v>75</v>
      </c>
      <c r="H10" s="119"/>
      <c r="I10" s="271">
        <f>VLOOKUP(H13,'Nasazení do skupin'!$B$5:$S$35,18,0)</f>
        <v>0</v>
      </c>
      <c r="J10" s="271"/>
      <c r="K10" s="271"/>
      <c r="L10" s="271"/>
      <c r="M10" s="272"/>
      <c r="N10" s="118" t="s">
        <v>76</v>
      </c>
      <c r="O10" s="119"/>
      <c r="P10" s="263">
        <f>VLOOKUP(H13,'Nasazení do skupin'!$B$5:$S$35,17,0)</f>
        <v>0</v>
      </c>
      <c r="Q10" s="263"/>
      <c r="R10" s="263"/>
      <c r="S10" s="264"/>
      <c r="V10" s="54"/>
      <c r="X10" s="54"/>
    </row>
    <row r="11" spans="1:24" ht="16.5" thickBot="1">
      <c r="A11" s="115" t="s">
        <v>49</v>
      </c>
      <c r="B11" s="265"/>
      <c r="C11" s="265"/>
      <c r="D11" s="265"/>
      <c r="E11" s="265"/>
      <c r="F11" s="266"/>
      <c r="G11" s="267" t="s">
        <v>49</v>
      </c>
      <c r="H11" s="268"/>
      <c r="I11" s="269"/>
      <c r="J11" s="269"/>
      <c r="K11" s="269"/>
      <c r="L11" s="269"/>
      <c r="M11" s="270"/>
      <c r="N11" s="267" t="s">
        <v>49</v>
      </c>
      <c r="O11" s="268"/>
      <c r="P11" s="265"/>
      <c r="Q11" s="265"/>
      <c r="R11" s="265"/>
      <c r="S11" s="266"/>
    </row>
    <row r="12" spans="1:24" ht="12" customHeight="1">
      <c r="A12" s="279" t="s">
        <v>50</v>
      </c>
      <c r="B12" s="281" t="s">
        <v>51</v>
      </c>
      <c r="C12" s="282"/>
      <c r="D12" s="282"/>
      <c r="E12" s="282"/>
      <c r="F12" s="283"/>
      <c r="G12" s="284" t="s">
        <v>34</v>
      </c>
      <c r="H12" s="281" t="s">
        <v>52</v>
      </c>
      <c r="I12" s="282"/>
      <c r="J12" s="282"/>
      <c r="K12" s="282"/>
      <c r="L12" s="283"/>
      <c r="M12" s="284" t="s">
        <v>34</v>
      </c>
      <c r="N12" s="286" t="s">
        <v>53</v>
      </c>
      <c r="O12" s="287"/>
      <c r="P12" s="286" t="s">
        <v>54</v>
      </c>
      <c r="Q12" s="287"/>
      <c r="R12" s="286" t="s">
        <v>55</v>
      </c>
      <c r="S12" s="287"/>
    </row>
    <row r="13" spans="1:24" s="57" customFormat="1" ht="24" customHeight="1" thickBot="1">
      <c r="A13" s="280"/>
      <c r="B13" s="288" t="str">
        <f>VLOOKUP(P4,Zápasy!$B$4:$H$61,5,0)</f>
        <v>TJ Dynamo České Budějovice</v>
      </c>
      <c r="C13" s="289"/>
      <c r="D13" s="289"/>
      <c r="E13" s="289"/>
      <c r="F13" s="290"/>
      <c r="G13" s="285"/>
      <c r="H13" s="288" t="str">
        <f>VLOOKUP(P4,Zápasy!$B$4:$H$60,7,0)</f>
        <v>TJ Peklo nad Zdobnicí A</v>
      </c>
      <c r="I13" s="289"/>
      <c r="J13" s="289"/>
      <c r="K13" s="289"/>
      <c r="L13" s="290"/>
      <c r="M13" s="285"/>
      <c r="N13" s="55" t="s">
        <v>0</v>
      </c>
      <c r="O13" s="56" t="s">
        <v>31</v>
      </c>
      <c r="P13" s="55" t="s">
        <v>0</v>
      </c>
      <c r="Q13" s="56" t="s">
        <v>31</v>
      </c>
      <c r="R13" s="55" t="s">
        <v>0</v>
      </c>
      <c r="S13" s="56" t="s">
        <v>31</v>
      </c>
    </row>
    <row r="14" spans="1:24" s="57" customFormat="1" ht="18" customHeight="1">
      <c r="A14" s="58" t="s">
        <v>35</v>
      </c>
      <c r="B14" s="120"/>
      <c r="C14" s="121"/>
      <c r="D14" s="121"/>
      <c r="E14" s="121"/>
      <c r="F14" s="122"/>
      <c r="G14" s="59"/>
      <c r="H14" s="120"/>
      <c r="I14" s="121"/>
      <c r="J14" s="121"/>
      <c r="K14" s="121"/>
      <c r="L14" s="123"/>
      <c r="M14" s="60"/>
      <c r="N14" s="124"/>
      <c r="O14" s="123"/>
      <c r="P14" s="273"/>
      <c r="Q14" s="276"/>
      <c r="R14" s="273"/>
      <c r="S14" s="276"/>
    </row>
    <row r="15" spans="1:24" s="57" customFormat="1" ht="18" customHeight="1">
      <c r="A15" s="61" t="s">
        <v>36</v>
      </c>
      <c r="B15" s="62"/>
      <c r="C15" s="63"/>
      <c r="D15" s="63"/>
      <c r="E15" s="63"/>
      <c r="F15" s="64"/>
      <c r="G15" s="65"/>
      <c r="H15" s="62"/>
      <c r="I15" s="63"/>
      <c r="J15" s="63"/>
      <c r="K15" s="63"/>
      <c r="L15" s="64"/>
      <c r="M15" s="66"/>
      <c r="N15" s="67"/>
      <c r="O15" s="64"/>
      <c r="P15" s="274"/>
      <c r="Q15" s="277"/>
      <c r="R15" s="274"/>
      <c r="S15" s="277"/>
    </row>
    <row r="16" spans="1:24" s="57" customFormat="1" ht="18" customHeight="1" thickBot="1">
      <c r="A16" s="68" t="s">
        <v>37</v>
      </c>
      <c r="B16" s="69"/>
      <c r="C16" s="70"/>
      <c r="D16" s="70"/>
      <c r="E16" s="70"/>
      <c r="F16" s="71"/>
      <c r="G16" s="72"/>
      <c r="H16" s="69"/>
      <c r="I16" s="70"/>
      <c r="J16" s="70"/>
      <c r="K16" s="70"/>
      <c r="L16" s="71"/>
      <c r="M16" s="73"/>
      <c r="N16" s="74"/>
      <c r="O16" s="75"/>
      <c r="P16" s="275"/>
      <c r="Q16" s="278"/>
      <c r="R16" s="275"/>
      <c r="S16" s="278"/>
    </row>
    <row r="17" spans="1:24" s="57" customFormat="1" ht="27.6" customHeight="1">
      <c r="A17" s="125" t="s">
        <v>56</v>
      </c>
      <c r="B17" s="126">
        <f>VLOOKUP(B13,'Nasazení do skupin'!$B$5:$S$35,2,0)</f>
        <v>0</v>
      </c>
      <c r="C17" s="126">
        <f>VLOOKUP(B13,'Nasazení do skupin'!$B$5:$S$35,5,0)</f>
        <v>0</v>
      </c>
      <c r="D17" s="126">
        <f>VLOOKUP(B13,'Nasazení do skupin'!$B$5:$S$35,8,0)</f>
        <v>0</v>
      </c>
      <c r="E17" s="126">
        <f>VLOOKUP(B13,'Nasazení do skupin'!$B$5:$S$35,11,0)</f>
        <v>0</v>
      </c>
      <c r="F17" s="126">
        <f>VLOOKUP(B13,'Nasazení do skupin'!$B$5:$S$35,14,0)</f>
        <v>0</v>
      </c>
      <c r="G17" s="92"/>
      <c r="H17" s="126">
        <f>VLOOKUP(H13,'Nasazení do skupin'!$B$5:$S$35,2,0)</f>
        <v>0</v>
      </c>
      <c r="I17" s="126">
        <f>VLOOKUP(H13,'Nasazení do skupin'!$B$5:$S$35,5,0)</f>
        <v>0</v>
      </c>
      <c r="J17" s="126">
        <f>VLOOKUP(H13,'Nasazení do skupin'!$B$5:$S$35,8,0)</f>
        <v>0</v>
      </c>
      <c r="K17" s="126">
        <f>VLOOKUP(H13,'Nasazení do skupin'!$B$5:$S$35,11,0)</f>
        <v>0</v>
      </c>
      <c r="L17" s="126">
        <f>VLOOKUP(H13,'Nasazení do skupin'!$B$5:$S$35,14,0)</f>
        <v>0</v>
      </c>
      <c r="M17" s="60"/>
      <c r="N17" s="76" t="s">
        <v>57</v>
      </c>
      <c r="O17" s="77"/>
      <c r="P17" s="77"/>
      <c r="Q17" s="77"/>
      <c r="R17" s="77"/>
      <c r="S17" s="78"/>
    </row>
    <row r="18" spans="1:24" s="57" customFormat="1" ht="88.15" customHeight="1" thickBot="1">
      <c r="A18" s="68" t="s">
        <v>58</v>
      </c>
      <c r="B18" s="79">
        <f>VLOOKUP(B13,'Nasazení do skupin'!$B$5:$S$35,3,0)</f>
        <v>0</v>
      </c>
      <c r="C18" s="79">
        <f>VLOOKUP(B13,'Nasazení do skupin'!$B$5:$S$35,6,0)</f>
        <v>0</v>
      </c>
      <c r="D18" s="79">
        <f>VLOOKUP(B13,'Nasazení do skupin'!$B$5:$S$35,9,0)</f>
        <v>0</v>
      </c>
      <c r="E18" s="79">
        <f>VLOOKUP(B13,'Nasazení do skupin'!$B$5:$S$35,12,0)</f>
        <v>0</v>
      </c>
      <c r="F18" s="79">
        <f>VLOOKUP(B13,'Nasazení do skupin'!$B$5:$S$35,15,0)</f>
        <v>0</v>
      </c>
      <c r="G18" s="93"/>
      <c r="H18" s="79">
        <f>VLOOKUP(H13,'Nasazení do skupin'!$B$5:$S$35,3,0)</f>
        <v>0</v>
      </c>
      <c r="I18" s="79">
        <f>VLOOKUP(H13,'Nasazení do skupin'!$B$5:$S$35,6,0)</f>
        <v>0</v>
      </c>
      <c r="J18" s="79">
        <f>VLOOKUP(H13,'Nasazení do skupin'!$B$5:$S$35,9,0)</f>
        <v>0</v>
      </c>
      <c r="K18" s="79">
        <f>VLOOKUP(H13,'Nasazení do skupin'!$B$5:$S$35,12,0)</f>
        <v>0</v>
      </c>
      <c r="L18" s="79">
        <f>VLOOKUP(H13,'Nasazení do skupin'!$B$5:$S$35,15,0)</f>
        <v>0</v>
      </c>
      <c r="M18" s="80"/>
      <c r="N18" s="77"/>
      <c r="O18" s="77"/>
      <c r="P18" s="77"/>
      <c r="Q18" s="77"/>
      <c r="R18" s="77"/>
      <c r="S18" s="78"/>
    </row>
    <row r="19" spans="1:24" s="57" customFormat="1" ht="19.149999999999999" customHeight="1" thickBot="1">
      <c r="A19" s="81" t="s">
        <v>59</v>
      </c>
      <c r="B19" s="82">
        <f>VLOOKUP(B13,'Nasazení do skupin'!$B$5:$S$35,4,0)</f>
        <v>0</v>
      </c>
      <c r="C19" s="82">
        <f>VLOOKUP(B13,'Nasazení do skupin'!$B$5:$S$35,7,0)</f>
        <v>0</v>
      </c>
      <c r="D19" s="82">
        <f>VLOOKUP(B13,'Nasazení do skupin'!$B$5:$S$35,10,0)</f>
        <v>0</v>
      </c>
      <c r="E19" s="82">
        <f>VLOOKUP(B13,'Nasazení do skupin'!$B$5:$S$35,13,0)</f>
        <v>0</v>
      </c>
      <c r="F19" s="82">
        <f>VLOOKUP(B13,'Nasazení do skupin'!$B$5:$S$35,16,0)</f>
        <v>0</v>
      </c>
      <c r="G19" s="83"/>
      <c r="H19" s="82">
        <f>VLOOKUP(H13,'Nasazení do skupin'!$B$5:$S$35,4,0)</f>
        <v>0</v>
      </c>
      <c r="I19" s="82">
        <f>VLOOKUP(H13,'Nasazení do skupin'!$B$5:$S$35,7,0)</f>
        <v>0</v>
      </c>
      <c r="J19" s="82">
        <f>VLOOKUP(H13,'Nasazení do skupin'!$B$5:$S$35,10,0)</f>
        <v>0</v>
      </c>
      <c r="K19" s="82">
        <f>VLOOKUP(H13,'Nasazení do skupin'!$B$5:$S$35,13,0)</f>
        <v>0</v>
      </c>
      <c r="L19" s="82">
        <f>VLOOKUP(H13,'Nasazení do skupin'!$B$5:$S$35,16,0)</f>
        <v>0</v>
      </c>
      <c r="M19" s="84"/>
      <c r="N19" s="85"/>
      <c r="O19" s="85"/>
      <c r="P19" s="85"/>
      <c r="Q19" s="85"/>
      <c r="R19" s="85"/>
      <c r="S19" s="86"/>
    </row>
    <row r="20" spans="1:24" s="57" customFormat="1" ht="33.6" customHeight="1"/>
    <row r="21" spans="1:24" ht="15.75">
      <c r="A21" s="320" t="s">
        <v>46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</row>
    <row r="22" spans="1:24" ht="6.75" customHeight="1" thickBo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24" ht="13.5" customHeight="1">
      <c r="A23" s="303" t="s">
        <v>47</v>
      </c>
      <c r="B23" s="315" t="s">
        <v>78</v>
      </c>
      <c r="C23" s="315"/>
      <c r="D23" s="315"/>
      <c r="E23" s="315"/>
      <c r="F23" s="316"/>
      <c r="G23" s="293" t="s">
        <v>66</v>
      </c>
      <c r="H23" s="294"/>
      <c r="I23" s="294"/>
      <c r="J23" s="315" t="str">
        <f>'Nasazení do skupin'!$A$2</f>
        <v>MŽ3</v>
      </c>
      <c r="K23" s="315"/>
      <c r="L23" s="315"/>
      <c r="M23" s="316"/>
      <c r="N23" s="303" t="s">
        <v>67</v>
      </c>
      <c r="O23" s="304"/>
      <c r="P23" s="291">
        <v>2</v>
      </c>
      <c r="Q23" s="299" t="s">
        <v>68</v>
      </c>
      <c r="R23" s="300"/>
      <c r="S23" s="291" t="str">
        <f>VLOOKUP(P23,Zápasy!B4:H62,2,0)</f>
        <v>B</v>
      </c>
    </row>
    <row r="24" spans="1:24" ht="13.5" customHeight="1" thickBot="1">
      <c r="A24" s="305"/>
      <c r="B24" s="317"/>
      <c r="C24" s="317"/>
      <c r="D24" s="317"/>
      <c r="E24" s="317"/>
      <c r="F24" s="318"/>
      <c r="G24" s="296"/>
      <c r="H24" s="297"/>
      <c r="I24" s="297"/>
      <c r="J24" s="317"/>
      <c r="K24" s="317"/>
      <c r="L24" s="317"/>
      <c r="M24" s="318"/>
      <c r="N24" s="305"/>
      <c r="O24" s="306"/>
      <c r="P24" s="292"/>
      <c r="Q24" s="301"/>
      <c r="R24" s="302"/>
      <c r="S24" s="292"/>
    </row>
    <row r="25" spans="1:24" ht="13.5" customHeight="1">
      <c r="A25" s="303" t="s">
        <v>48</v>
      </c>
      <c r="B25" s="307">
        <f>$B$1</f>
        <v>43569</v>
      </c>
      <c r="C25" s="307"/>
      <c r="D25" s="307"/>
      <c r="E25" s="307"/>
      <c r="F25" s="308"/>
      <c r="G25" s="293" t="s">
        <v>69</v>
      </c>
      <c r="H25" s="294"/>
      <c r="I25" s="294"/>
      <c r="J25" s="311">
        <f>VLOOKUP(P23,Zápasy!B4:H62,4,0)</f>
        <v>0</v>
      </c>
      <c r="K25" s="311"/>
      <c r="L25" s="311"/>
      <c r="M25" s="312"/>
      <c r="N25" s="293" t="s">
        <v>70</v>
      </c>
      <c r="O25" s="294"/>
      <c r="P25" s="295"/>
      <c r="Q25" s="293" t="s">
        <v>71</v>
      </c>
      <c r="R25" s="294"/>
      <c r="S25" s="295"/>
      <c r="V25" s="54"/>
      <c r="X25" s="54"/>
    </row>
    <row r="26" spans="1:24" ht="13.15" customHeight="1" thickBot="1">
      <c r="A26" s="305"/>
      <c r="B26" s="309"/>
      <c r="C26" s="309"/>
      <c r="D26" s="309"/>
      <c r="E26" s="309"/>
      <c r="F26" s="310"/>
      <c r="G26" s="296"/>
      <c r="H26" s="297"/>
      <c r="I26" s="297"/>
      <c r="J26" s="313"/>
      <c r="K26" s="313"/>
      <c r="L26" s="313"/>
      <c r="M26" s="314"/>
      <c r="N26" s="296"/>
      <c r="O26" s="297"/>
      <c r="P26" s="298"/>
      <c r="Q26" s="296"/>
      <c r="R26" s="297"/>
      <c r="S26" s="298"/>
      <c r="V26" s="54"/>
      <c r="X26" s="54"/>
    </row>
    <row r="27" spans="1:24" ht="18.75" customHeight="1">
      <c r="A27" s="118" t="s">
        <v>72</v>
      </c>
      <c r="B27" s="263"/>
      <c r="C27" s="263"/>
      <c r="D27" s="263"/>
      <c r="E27" s="263"/>
      <c r="F27" s="264"/>
      <c r="G27" s="118" t="s">
        <v>73</v>
      </c>
      <c r="H27" s="119"/>
      <c r="I27" s="271">
        <f>VLOOKUP(B32,'Nasazení do skupin'!$B$5:$S$35,18,0)</f>
        <v>0</v>
      </c>
      <c r="J27" s="271"/>
      <c r="K27" s="271"/>
      <c r="L27" s="271"/>
      <c r="M27" s="272"/>
      <c r="N27" s="118" t="s">
        <v>74</v>
      </c>
      <c r="O27" s="119"/>
      <c r="P27" s="263">
        <f>VLOOKUP(B32,'Nasazení do skupin'!$B$5:$S$35,17,0)</f>
        <v>0</v>
      </c>
      <c r="Q27" s="263"/>
      <c r="R27" s="263"/>
      <c r="S27" s="264"/>
      <c r="V27" s="54"/>
      <c r="X27" s="54"/>
    </row>
    <row r="28" spans="1:24" ht="16.5" thickBot="1">
      <c r="A28" s="115" t="s">
        <v>49</v>
      </c>
      <c r="B28" s="265"/>
      <c r="C28" s="265"/>
      <c r="D28" s="265"/>
      <c r="E28" s="265"/>
      <c r="F28" s="266"/>
      <c r="G28" s="267" t="s">
        <v>49</v>
      </c>
      <c r="H28" s="268"/>
      <c r="I28" s="269"/>
      <c r="J28" s="269"/>
      <c r="K28" s="269"/>
      <c r="L28" s="269"/>
      <c r="M28" s="270"/>
      <c r="N28" s="267" t="s">
        <v>49</v>
      </c>
      <c r="O28" s="268"/>
      <c r="P28" s="265"/>
      <c r="Q28" s="265"/>
      <c r="R28" s="265"/>
      <c r="S28" s="266"/>
      <c r="V28" s="54"/>
      <c r="X28" s="54"/>
    </row>
    <row r="29" spans="1:24" ht="18.75" customHeight="1">
      <c r="A29" s="118" t="s">
        <v>72</v>
      </c>
      <c r="B29" s="263"/>
      <c r="C29" s="263"/>
      <c r="D29" s="263"/>
      <c r="E29" s="263"/>
      <c r="F29" s="264"/>
      <c r="G29" s="118" t="s">
        <v>75</v>
      </c>
      <c r="H29" s="119"/>
      <c r="I29" s="271">
        <f>VLOOKUP(H32,'Nasazení do skupin'!$B$5:$S$35,18,0)</f>
        <v>0</v>
      </c>
      <c r="J29" s="271"/>
      <c r="K29" s="271"/>
      <c r="L29" s="271"/>
      <c r="M29" s="272"/>
      <c r="N29" s="118" t="s">
        <v>76</v>
      </c>
      <c r="O29" s="119"/>
      <c r="P29" s="263">
        <f>VLOOKUP(H32,'Nasazení do skupin'!$B$5:$S$35,17,0)</f>
        <v>0</v>
      </c>
      <c r="Q29" s="263"/>
      <c r="R29" s="263"/>
      <c r="S29" s="264"/>
      <c r="V29" s="54"/>
      <c r="X29" s="54"/>
    </row>
    <row r="30" spans="1:24" ht="16.5" thickBot="1">
      <c r="A30" s="115" t="s">
        <v>49</v>
      </c>
      <c r="B30" s="265"/>
      <c r="C30" s="265"/>
      <c r="D30" s="265"/>
      <c r="E30" s="265"/>
      <c r="F30" s="266"/>
      <c r="G30" s="267" t="s">
        <v>49</v>
      </c>
      <c r="H30" s="268"/>
      <c r="I30" s="269"/>
      <c r="J30" s="269"/>
      <c r="K30" s="269"/>
      <c r="L30" s="269"/>
      <c r="M30" s="270"/>
      <c r="N30" s="267" t="s">
        <v>49</v>
      </c>
      <c r="O30" s="268"/>
      <c r="P30" s="265"/>
      <c r="Q30" s="265"/>
      <c r="R30" s="265"/>
      <c r="S30" s="266"/>
    </row>
    <row r="31" spans="1:24" ht="12" customHeight="1">
      <c r="A31" s="279" t="s">
        <v>50</v>
      </c>
      <c r="B31" s="281" t="s">
        <v>51</v>
      </c>
      <c r="C31" s="282"/>
      <c r="D31" s="282"/>
      <c r="E31" s="282"/>
      <c r="F31" s="283"/>
      <c r="G31" s="284" t="s">
        <v>34</v>
      </c>
      <c r="H31" s="281" t="s">
        <v>52</v>
      </c>
      <c r="I31" s="282"/>
      <c r="J31" s="282"/>
      <c r="K31" s="282"/>
      <c r="L31" s="283"/>
      <c r="M31" s="284" t="s">
        <v>34</v>
      </c>
      <c r="N31" s="286" t="s">
        <v>53</v>
      </c>
      <c r="O31" s="287"/>
      <c r="P31" s="286" t="s">
        <v>54</v>
      </c>
      <c r="Q31" s="287"/>
      <c r="R31" s="286" t="s">
        <v>55</v>
      </c>
      <c r="S31" s="287"/>
    </row>
    <row r="32" spans="1:24" s="57" customFormat="1" ht="24" customHeight="1" thickBot="1">
      <c r="A32" s="280"/>
      <c r="B32" s="288" t="str">
        <f>VLOOKUP(P23,Zápasy!$B$4:$H$61,5,0)</f>
        <v>UNITOP SKP Žďár nad Sázavou</v>
      </c>
      <c r="C32" s="289"/>
      <c r="D32" s="289"/>
      <c r="E32" s="289"/>
      <c r="F32" s="290"/>
      <c r="G32" s="285"/>
      <c r="H32" s="288" t="str">
        <f>VLOOKUP(P23,Zápasy!$B$4:$H$60,7,0)</f>
        <v>Městský nohejbalový klub Modřice B</v>
      </c>
      <c r="I32" s="289"/>
      <c r="J32" s="289"/>
      <c r="K32" s="289"/>
      <c r="L32" s="290"/>
      <c r="M32" s="285"/>
      <c r="N32" s="55" t="s">
        <v>0</v>
      </c>
      <c r="O32" s="56" t="s">
        <v>31</v>
      </c>
      <c r="P32" s="55" t="s">
        <v>0</v>
      </c>
      <c r="Q32" s="56" t="s">
        <v>31</v>
      </c>
      <c r="R32" s="55" t="s">
        <v>0</v>
      </c>
      <c r="S32" s="56" t="s">
        <v>31</v>
      </c>
    </row>
    <row r="33" spans="1:19" s="57" customFormat="1" ht="18" customHeight="1">
      <c r="A33" s="58" t="s">
        <v>35</v>
      </c>
      <c r="B33" s="120"/>
      <c r="C33" s="121"/>
      <c r="D33" s="121"/>
      <c r="E33" s="121"/>
      <c r="F33" s="122"/>
      <c r="G33" s="59"/>
      <c r="H33" s="120"/>
      <c r="I33" s="121"/>
      <c r="J33" s="121"/>
      <c r="K33" s="121"/>
      <c r="L33" s="123"/>
      <c r="M33" s="60"/>
      <c r="N33" s="124"/>
      <c r="O33" s="123"/>
      <c r="P33" s="273"/>
      <c r="Q33" s="276"/>
      <c r="R33" s="273"/>
      <c r="S33" s="276"/>
    </row>
    <row r="34" spans="1:19" s="57" customFormat="1" ht="18" customHeight="1">
      <c r="A34" s="61" t="s">
        <v>36</v>
      </c>
      <c r="B34" s="62"/>
      <c r="C34" s="63"/>
      <c r="D34" s="63"/>
      <c r="E34" s="63"/>
      <c r="F34" s="64"/>
      <c r="G34" s="65"/>
      <c r="H34" s="62"/>
      <c r="I34" s="63"/>
      <c r="J34" s="63"/>
      <c r="K34" s="63"/>
      <c r="L34" s="64"/>
      <c r="M34" s="66"/>
      <c r="N34" s="67"/>
      <c r="O34" s="64"/>
      <c r="P34" s="274"/>
      <c r="Q34" s="277"/>
      <c r="R34" s="274"/>
      <c r="S34" s="277"/>
    </row>
    <row r="35" spans="1:19" s="57" customFormat="1" ht="18" customHeight="1" thickBot="1">
      <c r="A35" s="68" t="s">
        <v>37</v>
      </c>
      <c r="B35" s="69"/>
      <c r="C35" s="70"/>
      <c r="D35" s="70"/>
      <c r="E35" s="70"/>
      <c r="F35" s="71"/>
      <c r="G35" s="72"/>
      <c r="H35" s="69"/>
      <c r="I35" s="70"/>
      <c r="J35" s="70"/>
      <c r="K35" s="70"/>
      <c r="L35" s="71"/>
      <c r="M35" s="73"/>
      <c r="N35" s="74"/>
      <c r="O35" s="75"/>
      <c r="P35" s="275"/>
      <c r="Q35" s="278"/>
      <c r="R35" s="275"/>
      <c r="S35" s="278"/>
    </row>
    <row r="36" spans="1:19" s="57" customFormat="1" ht="27.6" customHeight="1">
      <c r="A36" s="125" t="s">
        <v>56</v>
      </c>
      <c r="B36" s="126">
        <f>VLOOKUP(B32,'Nasazení do skupin'!$B$5:$S$35,2,0)</f>
        <v>0</v>
      </c>
      <c r="C36" s="126">
        <f>VLOOKUP(B32,'Nasazení do skupin'!$B$5:$S$35,5,0)</f>
        <v>0</v>
      </c>
      <c r="D36" s="126">
        <f>VLOOKUP(B32,'Nasazení do skupin'!$B$5:$S$35,8,0)</f>
        <v>0</v>
      </c>
      <c r="E36" s="126">
        <f>VLOOKUP(B32,'Nasazení do skupin'!$B$5:$S$35,11,0)</f>
        <v>0</v>
      </c>
      <c r="F36" s="126">
        <f>VLOOKUP(B32,'Nasazení do skupin'!$B$5:$S$35,14,0)</f>
        <v>0</v>
      </c>
      <c r="G36" s="92"/>
      <c r="H36" s="126">
        <f>VLOOKUP(H32,'Nasazení do skupin'!$B$5:$S$35,2,0)</f>
        <v>0</v>
      </c>
      <c r="I36" s="126">
        <f>VLOOKUP(H32,'Nasazení do skupin'!$B$5:$S$35,5,0)</f>
        <v>0</v>
      </c>
      <c r="J36" s="126">
        <f>VLOOKUP(H32,'Nasazení do skupin'!$B$5:$S$35,8,0)</f>
        <v>0</v>
      </c>
      <c r="K36" s="126">
        <f>VLOOKUP(H32,'Nasazení do skupin'!$B$5:$S$35,11,0)</f>
        <v>0</v>
      </c>
      <c r="L36" s="126">
        <f>VLOOKUP(H32,'Nasazení do skupin'!$B$5:$S$35,14,0)</f>
        <v>0</v>
      </c>
      <c r="M36" s="60"/>
      <c r="N36" s="76" t="s">
        <v>57</v>
      </c>
      <c r="O36" s="77"/>
      <c r="P36" s="77"/>
      <c r="Q36" s="77"/>
      <c r="R36" s="77"/>
      <c r="S36" s="78"/>
    </row>
    <row r="37" spans="1:19" s="57" customFormat="1" ht="88.15" customHeight="1" thickBot="1">
      <c r="A37" s="68" t="s">
        <v>58</v>
      </c>
      <c r="B37" s="79">
        <f>VLOOKUP(B32,'Nasazení do skupin'!$B$5:$S$35,3,0)</f>
        <v>0</v>
      </c>
      <c r="C37" s="79">
        <f>VLOOKUP(B32,'Nasazení do skupin'!$B$5:$S$35,6,0)</f>
        <v>0</v>
      </c>
      <c r="D37" s="79">
        <f>VLOOKUP(B32,'Nasazení do skupin'!$B$5:$S$35,9,0)</f>
        <v>0</v>
      </c>
      <c r="E37" s="79">
        <f>VLOOKUP(B32,'Nasazení do skupin'!$B$5:$S$35,12,0)</f>
        <v>0</v>
      </c>
      <c r="F37" s="79">
        <f>VLOOKUP(B32,'Nasazení do skupin'!$B$5:$S$35,15,0)</f>
        <v>0</v>
      </c>
      <c r="G37" s="93"/>
      <c r="H37" s="79">
        <f>VLOOKUP(H32,'Nasazení do skupin'!$B$5:$S$35,3,0)</f>
        <v>0</v>
      </c>
      <c r="I37" s="79">
        <f>VLOOKUP(H32,'Nasazení do skupin'!$B$5:$S$35,6,0)</f>
        <v>0</v>
      </c>
      <c r="J37" s="79">
        <f>VLOOKUP(H32,'Nasazení do skupin'!$B$5:$S$35,9,0)</f>
        <v>0</v>
      </c>
      <c r="K37" s="79">
        <f>VLOOKUP(H32,'Nasazení do skupin'!$B$5:$S$35,12,0)</f>
        <v>0</v>
      </c>
      <c r="L37" s="79">
        <f>VLOOKUP(H32,'Nasazení do skupin'!$B$5:$S$35,15,0)</f>
        <v>0</v>
      </c>
      <c r="M37" s="80"/>
      <c r="N37" s="77"/>
      <c r="O37" s="77"/>
      <c r="P37" s="77"/>
      <c r="Q37" s="77"/>
      <c r="R37" s="77"/>
      <c r="S37" s="78"/>
    </row>
    <row r="38" spans="1:19" s="57" customFormat="1" ht="18" customHeight="1" thickBot="1">
      <c r="A38" s="81" t="s">
        <v>59</v>
      </c>
      <c r="B38" s="82">
        <f>VLOOKUP(B32,'Nasazení do skupin'!$B$5:$S$35,4,0)</f>
        <v>0</v>
      </c>
      <c r="C38" s="82">
        <f>VLOOKUP(B32,'Nasazení do skupin'!$B$5:$S$35,7,0)</f>
        <v>0</v>
      </c>
      <c r="D38" s="82">
        <f>VLOOKUP(B32,'Nasazení do skupin'!$B$5:$S$35,10,0)</f>
        <v>0</v>
      </c>
      <c r="E38" s="82">
        <f>VLOOKUP(B32,'Nasazení do skupin'!$B$5:$S$35,13,0)</f>
        <v>0</v>
      </c>
      <c r="F38" s="82">
        <f>VLOOKUP(B32,'Nasazení do skupin'!$B$5:$S$35,16,0)</f>
        <v>0</v>
      </c>
      <c r="G38" s="83"/>
      <c r="H38" s="82">
        <f>VLOOKUP(H32,'Nasazení do skupin'!$B$5:$S$35,4,0)</f>
        <v>0</v>
      </c>
      <c r="I38" s="82">
        <f>VLOOKUP(H32,'Nasazení do skupin'!$B$5:$S$35,7,0)</f>
        <v>0</v>
      </c>
      <c r="J38" s="82">
        <f>VLOOKUP(H32,'Nasazení do skupin'!$B$5:$S$35,10,0)</f>
        <v>0</v>
      </c>
      <c r="K38" s="82">
        <f>VLOOKUP(H32,'Nasazení do skupin'!$B$5:$S$35,13,0)</f>
        <v>0</v>
      </c>
      <c r="L38" s="82">
        <f>VLOOKUP(H32,'Nasazení do skupin'!$B$5:$S$35,16,0)</f>
        <v>0</v>
      </c>
      <c r="M38" s="84"/>
      <c r="N38" s="85"/>
      <c r="O38" s="85"/>
      <c r="P38" s="85"/>
      <c r="Q38" s="85"/>
      <c r="R38" s="85"/>
      <c r="S38" s="86"/>
    </row>
    <row r="39" spans="1:19" s="57" customFormat="1" ht="12.75">
      <c r="A39" s="87"/>
      <c r="B39" s="88"/>
      <c r="C39" s="88"/>
      <c r="D39" s="88"/>
      <c r="E39" s="88"/>
      <c r="F39" s="88"/>
      <c r="G39" s="89"/>
      <c r="H39" s="90"/>
      <c r="I39" s="90"/>
      <c r="J39" s="90"/>
      <c r="K39" s="90"/>
      <c r="L39" s="90"/>
      <c r="M39" s="91"/>
      <c r="N39" s="77"/>
      <c r="O39" s="77"/>
      <c r="P39" s="77"/>
      <c r="Q39" s="77"/>
      <c r="R39" s="77"/>
      <c r="S39" s="77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A25:A26"/>
    <mergeCell ref="B25:F26"/>
    <mergeCell ref="G25:I26"/>
    <mergeCell ref="J25:M26"/>
    <mergeCell ref="A23:A24"/>
    <mergeCell ref="B23:F24"/>
    <mergeCell ref="G23:I24"/>
    <mergeCell ref="J23:M24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Prezence 10.6.</vt:lpstr>
      <vt:lpstr>Nasazení do skupin</vt:lpstr>
      <vt:lpstr>A - výsledky</vt:lpstr>
      <vt:lpstr>B - výsledky</vt:lpstr>
      <vt:lpstr>Zápasy</vt:lpstr>
      <vt:lpstr>KO</vt:lpstr>
      <vt:lpstr>Zápisy</vt:lpstr>
      <vt:lpstr>'A - výsledky'!Oblast_tisku</vt:lpstr>
      <vt:lpstr>'B - výsledky'!Oblast_tisku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Hosta</cp:lastModifiedBy>
  <cp:lastPrinted>2018-06-07T12:32:16Z</cp:lastPrinted>
  <dcterms:created xsi:type="dcterms:W3CDTF">2014-08-25T11:10:33Z</dcterms:created>
  <dcterms:modified xsi:type="dcterms:W3CDTF">2019-04-19T12:38:00Z</dcterms:modified>
</cp:coreProperties>
</file>