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ie\Downloads\"/>
    </mc:Choice>
  </mc:AlternateContent>
  <xr:revisionPtr revIDLastSave="0" documentId="13_ncr:1_{82EC6814-BE64-452C-B9D0-6869C5678986}" xr6:coauthVersionLast="45" xr6:coauthVersionMax="45" xr10:uidLastSave="{00000000-0000-0000-0000-000000000000}"/>
  <bookViews>
    <workbookView xWindow="-120" yWindow="-120" windowWidth="29040" windowHeight="15840" tabRatio="908" activeTab="8" xr2:uid="{00000000-000D-0000-FFFF-FFFF00000000}"/>
  </bookViews>
  <sheets>
    <sheet name="Přihlášky" sheetId="48" r:id="rId1"/>
    <sheet name="Prezence 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Zápasy" sheetId="20" r:id="rId8"/>
    <sheet name="KO" sheetId="21" r:id="rId9"/>
    <sheet name="Zápisy" sheetId="25" r:id="rId10"/>
  </sheets>
  <externalReferences>
    <externalReference r:id="rId11"/>
  </externalReferences>
  <definedNames>
    <definedName name="_xlnm._FilterDatabase" localSheetId="7" hidden="1">Zápasy!$B$3:$G$28</definedName>
    <definedName name="contacted">[1]Pomucky!$C$2:$C$3</definedName>
    <definedName name="_xlnm.Print_Area" localSheetId="4">'A - výsledky'!$A$2:$X$30</definedName>
    <definedName name="_xlnm.Print_Area" localSheetId="6">'B - výsledky'!$A$2:$U$26</definedName>
    <definedName name="_xlnm.Print_Area" localSheetId="3">'sk A'!$A$2:$X$30</definedName>
    <definedName name="_xlnm.Print_Area" localSheetId="5">'sk B'!$A$2:$U$26</definedName>
    <definedName name="_xlnm.Print_Area" localSheetId="9">Zápisy!$A$2:$S$38</definedName>
    <definedName name="Ucast">[1]Pomucky!$A$2:$A$3</definedName>
    <definedName name="volba" localSheetId="1">#REF!</definedName>
    <definedName name="volba" localSheetId="9">#REF!</definedName>
    <definedName name="volb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0" l="1"/>
  <c r="E22" i="20"/>
  <c r="H9" i="15" l="1"/>
  <c r="H7" i="15"/>
  <c r="F9" i="15"/>
  <c r="F7" i="15"/>
  <c r="T25" i="15"/>
  <c r="T23" i="15"/>
  <c r="R25" i="15"/>
  <c r="R23" i="15"/>
  <c r="H17" i="15"/>
  <c r="I13" i="15" s="1"/>
  <c r="H15" i="15"/>
  <c r="I11" i="15" s="1"/>
  <c r="F17" i="15"/>
  <c r="K13" i="15" s="1"/>
  <c r="F15" i="15"/>
  <c r="K11" i="15" s="1"/>
  <c r="K25" i="15"/>
  <c r="O17" i="15" s="1"/>
  <c r="K23" i="15"/>
  <c r="O15" i="15" s="1"/>
  <c r="I25" i="15"/>
  <c r="Q17" i="15" s="1"/>
  <c r="I23" i="15"/>
  <c r="Q15" i="15" s="1"/>
  <c r="T21" i="15"/>
  <c r="T19" i="15"/>
  <c r="R21" i="15"/>
  <c r="R19" i="15"/>
  <c r="E25" i="15"/>
  <c r="O9" i="15" s="1"/>
  <c r="E23" i="15"/>
  <c r="O7" i="15" s="1"/>
  <c r="C25" i="15"/>
  <c r="Q9" i="15" s="1"/>
  <c r="C23" i="15"/>
  <c r="Q7" i="15" s="1"/>
  <c r="N13" i="15"/>
  <c r="N11" i="15"/>
  <c r="L13" i="15"/>
  <c r="L11" i="15"/>
  <c r="T17" i="15"/>
  <c r="T15" i="15"/>
  <c r="I27" i="15" s="1"/>
  <c r="R17" i="15"/>
  <c r="R15" i="15"/>
  <c r="O21" i="15"/>
  <c r="Q21" i="15"/>
  <c r="Q19" i="15"/>
  <c r="L23" i="15" s="1"/>
  <c r="O19" i="15"/>
  <c r="N23" i="15" s="1"/>
  <c r="K9" i="15"/>
  <c r="K7" i="15"/>
  <c r="I9" i="15"/>
  <c r="I7" i="15"/>
  <c r="H29" i="15"/>
  <c r="R13" i="15" s="1"/>
  <c r="H27" i="15"/>
  <c r="R11" i="15" s="1"/>
  <c r="F29" i="15"/>
  <c r="T13" i="15" s="1"/>
  <c r="F27" i="15"/>
  <c r="T11" i="15" s="1"/>
  <c r="B23" i="16"/>
  <c r="B19" i="16"/>
  <c r="E37" i="16" s="1"/>
  <c r="B15" i="16"/>
  <c r="B39" i="16" s="1"/>
  <c r="B11" i="16"/>
  <c r="B47" i="16" s="1"/>
  <c r="E43" i="16"/>
  <c r="C4" i="16"/>
  <c r="A2" i="16"/>
  <c r="B7" i="16"/>
  <c r="B37" i="16" s="1"/>
  <c r="Q21" i="16"/>
  <c r="L25" i="16" s="1"/>
  <c r="O21" i="16"/>
  <c r="N25" i="16" s="1"/>
  <c r="K21" i="16"/>
  <c r="L17" i="16" s="1"/>
  <c r="I21" i="16"/>
  <c r="N17" i="16" s="1"/>
  <c r="Q19" i="16"/>
  <c r="L23" i="16" s="1"/>
  <c r="O19" i="16"/>
  <c r="N23" i="16" s="1"/>
  <c r="K19" i="16"/>
  <c r="L15" i="16" s="1"/>
  <c r="I19" i="16"/>
  <c r="N15" i="16" s="1"/>
  <c r="Q17" i="16"/>
  <c r="I25" i="16" s="1"/>
  <c r="O17" i="16"/>
  <c r="K25" i="16" s="1"/>
  <c r="Q15" i="16"/>
  <c r="I23" i="16" s="1"/>
  <c r="O15" i="16"/>
  <c r="K23" i="16" s="1"/>
  <c r="Q13" i="16"/>
  <c r="F25" i="16" s="1"/>
  <c r="O13" i="16"/>
  <c r="H25" i="16" s="1"/>
  <c r="N13" i="16"/>
  <c r="F21" i="16" s="1"/>
  <c r="L13" i="16"/>
  <c r="H21" i="16" s="1"/>
  <c r="K13" i="16"/>
  <c r="F17" i="16" s="1"/>
  <c r="I13" i="16"/>
  <c r="H17" i="16" s="1"/>
  <c r="E13" i="16"/>
  <c r="C13" i="16"/>
  <c r="H9" i="16" s="1"/>
  <c r="Q11" i="16"/>
  <c r="F23" i="16" s="1"/>
  <c r="O11" i="16"/>
  <c r="H23" i="16" s="1"/>
  <c r="N11" i="16"/>
  <c r="F19" i="16" s="1"/>
  <c r="L11" i="16"/>
  <c r="H19" i="16" s="1"/>
  <c r="K11" i="16"/>
  <c r="F15" i="16" s="1"/>
  <c r="I11" i="16"/>
  <c r="H15" i="16" s="1"/>
  <c r="E11" i="16"/>
  <c r="C11" i="16"/>
  <c r="Q9" i="16"/>
  <c r="C25" i="16" s="1"/>
  <c r="O9" i="16"/>
  <c r="E25" i="16" s="1"/>
  <c r="N9" i="16"/>
  <c r="C21" i="16" s="1"/>
  <c r="L9" i="16"/>
  <c r="E21" i="16" s="1"/>
  <c r="K9" i="16"/>
  <c r="C17" i="16" s="1"/>
  <c r="I9" i="16"/>
  <c r="E17" i="16" s="1"/>
  <c r="Q7" i="16"/>
  <c r="C23" i="16" s="1"/>
  <c r="O7" i="16"/>
  <c r="E23" i="16" s="1"/>
  <c r="N7" i="16"/>
  <c r="C19" i="16" s="1"/>
  <c r="L7" i="16"/>
  <c r="E19" i="16" s="1"/>
  <c r="K7" i="16"/>
  <c r="C15" i="16" s="1"/>
  <c r="I7" i="16"/>
  <c r="E15" i="16" s="1"/>
  <c r="F7" i="16"/>
  <c r="E47" i="16" l="1"/>
  <c r="B33" i="16"/>
  <c r="E41" i="16"/>
  <c r="B31" i="16"/>
  <c r="B45" i="16"/>
  <c r="T15" i="16"/>
  <c r="R23" i="16"/>
  <c r="R17" i="16"/>
  <c r="T9" i="16"/>
  <c r="T21" i="16"/>
  <c r="T11" i="16"/>
  <c r="T13" i="16"/>
  <c r="T23" i="16"/>
  <c r="R7" i="16"/>
  <c r="R11" i="16"/>
  <c r="R13" i="16"/>
  <c r="H7" i="16"/>
  <c r="T7" i="16" s="1"/>
  <c r="R21" i="16"/>
  <c r="T25" i="16"/>
  <c r="R15" i="16"/>
  <c r="R19" i="16"/>
  <c r="T17" i="16"/>
  <c r="R25" i="16"/>
  <c r="T19" i="16"/>
  <c r="B29" i="16"/>
  <c r="B41" i="16"/>
  <c r="E29" i="16"/>
  <c r="E33" i="16"/>
  <c r="E45" i="16"/>
  <c r="F9" i="16"/>
  <c r="R9" i="16" s="1"/>
  <c r="B35" i="16"/>
  <c r="B43" i="16"/>
  <c r="E31" i="16"/>
  <c r="E35" i="16"/>
  <c r="E39" i="16"/>
  <c r="H21" i="15" l="1"/>
  <c r="F21" i="15"/>
  <c r="F19" i="15"/>
  <c r="H19" i="15"/>
  <c r="K29" i="15"/>
  <c r="I29" i="15"/>
  <c r="K27" i="15"/>
  <c r="N9" i="15"/>
  <c r="C21" i="15" s="1"/>
  <c r="L9" i="15"/>
  <c r="E21" i="15" s="1"/>
  <c r="N7" i="15"/>
  <c r="C19" i="15" s="1"/>
  <c r="L7" i="15"/>
  <c r="E19" i="15" s="1"/>
  <c r="Q29" i="15"/>
  <c r="O29" i="15"/>
  <c r="O27" i="15"/>
  <c r="Q27" i="15"/>
  <c r="L25" i="15" l="1"/>
  <c r="N25" i="15"/>
  <c r="L29" i="15"/>
  <c r="N29" i="15"/>
  <c r="L27" i="15"/>
  <c r="N27" i="15"/>
  <c r="N17" i="15"/>
  <c r="L17" i="15"/>
  <c r="N15" i="15"/>
  <c r="L15" i="15"/>
  <c r="Q13" i="15"/>
  <c r="F25" i="15" s="1"/>
  <c r="O13" i="15"/>
  <c r="H25" i="15" s="1"/>
  <c r="Q11" i="15"/>
  <c r="F23" i="15" s="1"/>
  <c r="O11" i="15"/>
  <c r="H23" i="15" s="1"/>
  <c r="T9" i="15"/>
  <c r="C29" i="15" s="1"/>
  <c r="R9" i="15"/>
  <c r="E29" i="15" s="1"/>
  <c r="T7" i="15"/>
  <c r="C27" i="15" s="1"/>
  <c r="R7" i="15"/>
  <c r="E27" i="15" s="1"/>
  <c r="B23" i="15"/>
  <c r="B27" i="5"/>
  <c r="B23" i="5"/>
  <c r="B59" i="15" l="1"/>
  <c r="B49" i="15"/>
  <c r="B53" i="15"/>
  <c r="E21" i="20" s="1"/>
  <c r="E43" i="15"/>
  <c r="G12" i="20" s="1"/>
  <c r="E35" i="15"/>
  <c r="U25" i="15"/>
  <c r="W25" i="15"/>
  <c r="W23" i="15"/>
  <c r="U23" i="15"/>
  <c r="G38" i="20" l="1"/>
  <c r="E38" i="20"/>
  <c r="G37" i="20"/>
  <c r="E37" i="20"/>
  <c r="G36" i="20"/>
  <c r="E36" i="20"/>
  <c r="G35" i="20"/>
  <c r="E35" i="20"/>
  <c r="G34" i="20"/>
  <c r="E34" i="20"/>
  <c r="G33" i="20"/>
  <c r="E33" i="20"/>
  <c r="G32" i="20"/>
  <c r="E32" i="20"/>
  <c r="G31" i="20"/>
  <c r="E31" i="20"/>
  <c r="S23" i="25" l="1"/>
  <c r="S4" i="25"/>
  <c r="B19" i="7" l="1"/>
  <c r="E28" i="20"/>
  <c r="G20" i="20"/>
  <c r="E18" i="20"/>
  <c r="G28" i="20"/>
  <c r="B23" i="7"/>
  <c r="B11" i="7"/>
  <c r="B7" i="7"/>
  <c r="C4" i="7"/>
  <c r="A2" i="7"/>
  <c r="U9" i="15"/>
  <c r="U7" i="15"/>
  <c r="W7" i="15"/>
  <c r="C17" i="15"/>
  <c r="C15" i="15"/>
  <c r="U15" i="15" s="1"/>
  <c r="E17" i="15"/>
  <c r="W17" i="15" s="1"/>
  <c r="E15" i="15"/>
  <c r="W15" i="15" s="1"/>
  <c r="W9" i="15" l="1"/>
  <c r="U17" i="15"/>
  <c r="G18" i="20"/>
  <c r="G23" i="20"/>
  <c r="B15" i="7"/>
  <c r="G8" i="20"/>
  <c r="E15" i="20"/>
  <c r="E25" i="20"/>
  <c r="G13" i="20"/>
  <c r="E8" i="20"/>
  <c r="E5" i="20"/>
  <c r="G5" i="20"/>
  <c r="G10" i="20"/>
  <c r="G15" i="20"/>
  <c r="G25" i="20"/>
  <c r="E10" i="20"/>
  <c r="E20" i="20"/>
  <c r="E13" i="20"/>
  <c r="E23" i="20"/>
  <c r="E13" i="15" l="1"/>
  <c r="W13" i="15" s="1"/>
  <c r="C13" i="15"/>
  <c r="U13" i="15" s="1"/>
  <c r="C11" i="15"/>
  <c r="U11" i="15" s="1"/>
  <c r="E11" i="15"/>
  <c r="W11" i="15" s="1"/>
  <c r="I21" i="15"/>
  <c r="U21" i="15" s="1"/>
  <c r="I19" i="15"/>
  <c r="U19" i="15" s="1"/>
  <c r="K21" i="15"/>
  <c r="W21" i="15" s="1"/>
  <c r="K19" i="15"/>
  <c r="W19" i="15" s="1"/>
  <c r="W29" i="15" l="1"/>
  <c r="U29" i="15"/>
  <c r="U27" i="15"/>
  <c r="W27" i="15" l="1"/>
  <c r="B19" i="15"/>
  <c r="B15" i="15"/>
  <c r="C4" i="15"/>
  <c r="A2" i="15"/>
  <c r="B19" i="5"/>
  <c r="B15" i="5"/>
  <c r="B11" i="15"/>
  <c r="E61" i="15" l="1"/>
  <c r="G27" i="20" s="1"/>
  <c r="E57" i="15"/>
  <c r="B47" i="15"/>
  <c r="E53" i="15"/>
  <c r="B45" i="15"/>
  <c r="E41" i="15"/>
  <c r="B51" i="15"/>
  <c r="E19" i="20" s="1"/>
  <c r="E47" i="15"/>
  <c r="G16" i="20" s="1"/>
  <c r="B43" i="15"/>
  <c r="E12" i="20"/>
  <c r="B37" i="15"/>
  <c r="E7" i="20" s="1"/>
  <c r="B57" i="15"/>
  <c r="E24" i="20" s="1"/>
  <c r="E26" i="20"/>
  <c r="E39" i="15"/>
  <c r="G9" i="20" s="1"/>
  <c r="B35" i="15"/>
  <c r="E6" i="20" s="1"/>
  <c r="E55" i="15"/>
  <c r="E37" i="15"/>
  <c r="G7" i="20" s="1"/>
  <c r="B27" i="15"/>
  <c r="E17" i="20"/>
  <c r="G6" i="20"/>
  <c r="E59" i="15" l="1"/>
  <c r="G26" i="20" s="1"/>
  <c r="E51" i="15"/>
  <c r="G19" i="20" s="1"/>
  <c r="B39" i="15"/>
  <c r="E14" i="20"/>
  <c r="G24" i="20"/>
  <c r="G21" i="20"/>
  <c r="E45" i="15"/>
  <c r="G14" i="20" s="1"/>
  <c r="G11" i="20"/>
  <c r="E33" i="15"/>
  <c r="J23" i="25"/>
  <c r="J4" i="25"/>
  <c r="B25" i="25" l="1"/>
  <c r="B6" i="25"/>
  <c r="C4" i="5"/>
  <c r="A2" i="5"/>
  <c r="B11" i="5"/>
  <c r="B7" i="5" l="1"/>
  <c r="B7" i="15"/>
  <c r="E49" i="15" l="1"/>
  <c r="G17" i="20" s="1"/>
  <c r="B41" i="15"/>
  <c r="E11" i="20" s="1"/>
  <c r="E16" i="20"/>
  <c r="B33" i="15"/>
  <c r="B61" i="15"/>
  <c r="E27" i="20" s="1"/>
  <c r="B55" i="15"/>
  <c r="E9" i="20"/>
  <c r="G4" i="20"/>
  <c r="H13" i="25" s="1"/>
  <c r="P10" i="25" l="1"/>
  <c r="K19" i="25"/>
  <c r="J18" i="25"/>
  <c r="I17" i="25"/>
  <c r="L19" i="25"/>
  <c r="K18" i="25"/>
  <c r="J17" i="25"/>
  <c r="H19" i="25"/>
  <c r="L17" i="25"/>
  <c r="J19" i="25"/>
  <c r="I18" i="25"/>
  <c r="H17" i="25"/>
  <c r="L18" i="25"/>
  <c r="K17" i="25"/>
  <c r="I19" i="25"/>
  <c r="H18" i="25"/>
  <c r="I10" i="25"/>
  <c r="B32" i="25" l="1"/>
  <c r="H32" i="25"/>
  <c r="I37" i="25" s="1"/>
  <c r="E4" i="20"/>
  <c r="B13" i="25" s="1"/>
  <c r="J36" i="25" l="1"/>
  <c r="H36" i="25"/>
  <c r="H38" i="25"/>
  <c r="K38" i="25"/>
  <c r="L38" i="25"/>
  <c r="K36" i="25"/>
  <c r="J38" i="25"/>
  <c r="I38" i="25"/>
  <c r="P29" i="25"/>
  <c r="H37" i="25"/>
  <c r="I29" i="25"/>
  <c r="L37" i="25"/>
  <c r="L36" i="25"/>
  <c r="J37" i="25"/>
  <c r="I36" i="25"/>
  <c r="K37" i="25"/>
  <c r="B18" i="25"/>
  <c r="C19" i="25"/>
  <c r="C18" i="25"/>
  <c r="F19" i="25"/>
  <c r="E19" i="25"/>
  <c r="E17" i="25"/>
  <c r="D19" i="25"/>
  <c r="B19" i="25"/>
  <c r="P8" i="25"/>
  <c r="F17" i="25"/>
  <c r="D17" i="25"/>
  <c r="C17" i="25"/>
  <c r="B17" i="25"/>
  <c r="E18" i="25"/>
  <c r="F18" i="25"/>
  <c r="I8" i="25"/>
  <c r="D18" i="25"/>
  <c r="I27" i="25"/>
  <c r="C36" i="25"/>
  <c r="F38" i="25"/>
  <c r="C37" i="25"/>
  <c r="E37" i="25"/>
  <c r="E36" i="25"/>
  <c r="B36" i="25"/>
  <c r="D37" i="25"/>
  <c r="D38" i="25"/>
  <c r="F37" i="25"/>
  <c r="D36" i="25"/>
  <c r="E38" i="25"/>
  <c r="F36" i="25"/>
  <c r="B37" i="25"/>
  <c r="B38" i="25"/>
  <c r="C38" i="25"/>
  <c r="P27" i="25"/>
</calcChain>
</file>

<file path=xl/sharedStrings.xml><?xml version="1.0" encoding="utf-8"?>
<sst xmlns="http://schemas.openxmlformats.org/spreadsheetml/2006/main" count="627" uniqueCount="178">
  <si>
    <t>datum přihl.</t>
  </si>
  <si>
    <t>počet</t>
  </si>
  <si>
    <t>přijato</t>
  </si>
  <si>
    <t>klub</t>
  </si>
  <si>
    <t>vedoucí</t>
  </si>
  <si>
    <t>Název týmu</t>
  </si>
  <si>
    <t>r.č.</t>
  </si>
  <si>
    <t>Jméno</t>
  </si>
  <si>
    <t>č.dr.</t>
  </si>
  <si>
    <t>Kapitán</t>
  </si>
  <si>
    <t>Trenér</t>
  </si>
  <si>
    <t>Skupina</t>
  </si>
  <si>
    <t>č.d.</t>
  </si>
  <si>
    <t>A</t>
  </si>
  <si>
    <t>B</t>
  </si>
  <si>
    <t>D</t>
  </si>
  <si>
    <t>skóre sety</t>
  </si>
  <si>
    <t>body</t>
  </si>
  <si>
    <t>skóre míče</t>
  </si>
  <si>
    <t>pořadí</t>
  </si>
  <si>
    <t>:</t>
  </si>
  <si>
    <t>Výsledky zápasů</t>
  </si>
  <si>
    <t>sety</t>
  </si>
  <si>
    <t>míče</t>
  </si>
  <si>
    <t>zápas</t>
  </si>
  <si>
    <t>skupina</t>
  </si>
  <si>
    <t>kolo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</si>
  <si>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</si>
  <si>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</si>
  <si>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</si>
  <si>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</si>
  <si>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</si>
  <si>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</si>
  <si>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</si>
  <si>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</si>
  <si>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</si>
  <si>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</si>
  <si>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</si>
  <si>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</si>
  <si>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</si>
  <si>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</si>
  <si>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XV.</t>
  </si>
  <si>
    <t>Play-off</t>
  </si>
  <si>
    <t>ČF1</t>
  </si>
  <si>
    <t>ČF2</t>
  </si>
  <si>
    <t>ČF3</t>
  </si>
  <si>
    <t>ČF4</t>
  </si>
  <si>
    <t>SF1</t>
  </si>
  <si>
    <t>SF2</t>
  </si>
  <si>
    <t>3M</t>
  </si>
  <si>
    <t>F</t>
  </si>
  <si>
    <t>Čtvrtfinále</t>
  </si>
  <si>
    <t>Semifinále</t>
  </si>
  <si>
    <t>Finále</t>
  </si>
  <si>
    <t>VÍTĚZ</t>
  </si>
  <si>
    <t>A1</t>
  </si>
  <si>
    <t>B1</t>
  </si>
  <si>
    <t>Datum</t>
  </si>
  <si>
    <t>ZÁPIS O UTKÁNÍ V NOHEJBALU - jednorázové soutěže</t>
  </si>
  <si>
    <t>SOUTĚŽ:</t>
  </si>
  <si>
    <t>KATEGORIE:</t>
  </si>
  <si>
    <t>UTKÁNÍ Č.:</t>
  </si>
  <si>
    <t>SKUPINA: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</si>
  <si>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</si>
  <si>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</si>
  <si>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</si>
  <si>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</si>
  <si>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</si>
  <si>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</si>
  <si>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</si>
  <si>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</si>
  <si>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</si>
  <si>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</si>
  <si>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</si>
  <si>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T</t>
  </si>
  <si>
    <t>HOSTÉ</t>
  </si>
  <si>
    <t>MÍČE</t>
  </si>
  <si>
    <t>SETY</t>
  </si>
  <si>
    <t>ZÁPAS</t>
  </si>
  <si>
    <t>H</t>
  </si>
  <si>
    <t>1.</t>
  </si>
  <si>
    <t>2.</t>
  </si>
  <si>
    <t>3.</t>
  </si>
  <si>
    <t>REG. Č.</t>
  </si>
  <si>
    <t>POZNÁMKA</t>
  </si>
  <si>
    <t>JMÉNO</t>
  </si>
  <si>
    <t>Č. DRESU</t>
  </si>
  <si>
    <t>Bystřice nad Pernštejnem 28.10.2019</t>
  </si>
  <si>
    <t>Prezence PCNS starších žáků - trojice - Bystřice nad Pernštejnem - 28.10.2019</t>
  </si>
  <si>
    <t>B4</t>
  </si>
  <si>
    <t>A4</t>
  </si>
  <si>
    <t>A3</t>
  </si>
  <si>
    <t>B2</t>
  </si>
  <si>
    <t>A2</t>
  </si>
  <si>
    <t>B3</t>
  </si>
  <si>
    <t>3. místo</t>
  </si>
  <si>
    <t xml:space="preserve">PČNS trojic - starší žáci 28.10.2019 </t>
  </si>
  <si>
    <t>PČNS starších žáků - trojic</t>
  </si>
  <si>
    <t>TJ Baník Stříbro</t>
  </si>
  <si>
    <t>TJ Peklo A</t>
  </si>
  <si>
    <t>TJ Slavoj Český Brod</t>
  </si>
  <si>
    <t>MNK Modřice A</t>
  </si>
  <si>
    <t>UNITOP SKP Žďár nad Sázavou</t>
  </si>
  <si>
    <t>TJ Dynamo ČEZ České Budějovice</t>
  </si>
  <si>
    <t>NK Climax Vsetín</t>
  </si>
  <si>
    <t>MNK Modřice B</t>
  </si>
  <si>
    <t xml:space="preserve">SK Liapor WITTE Karlovy Vary </t>
  </si>
  <si>
    <t>TJ Peklo B</t>
  </si>
  <si>
    <t>TJ Sokol Holice</t>
  </si>
  <si>
    <t>Bystřice nad Pernštejnem</t>
  </si>
  <si>
    <t>Starší žáci - trojice</t>
  </si>
  <si>
    <t>SŽ3</t>
  </si>
  <si>
    <t>PČNS</t>
  </si>
  <si>
    <t xml:space="preserve"> </t>
  </si>
  <si>
    <t>6.</t>
  </si>
  <si>
    <t>5.</t>
  </si>
  <si>
    <t>4.</t>
  </si>
  <si>
    <t>TJ BANÍK STŘÍBRO</t>
  </si>
  <si>
    <t>TJ DYNAMO ČEZ ČESKÉ BUDĚJOVICE</t>
  </si>
  <si>
    <t>MNK MODŘICE B</t>
  </si>
  <si>
    <t>TJ SLAVOJ ČESKÝ BROD</t>
  </si>
  <si>
    <t>NK CLIMAX VSETÍN</t>
  </si>
  <si>
    <t>TJ PEKLO A</t>
  </si>
  <si>
    <t>TJ PEKLO B</t>
  </si>
  <si>
    <t>MNK MODŘICE A</t>
  </si>
  <si>
    <t>L. Tolar</t>
  </si>
  <si>
    <t>D. Nozar</t>
  </si>
  <si>
    <t>F. Sobotka</t>
  </si>
  <si>
    <t>Tolar</t>
  </si>
  <si>
    <t>D. Dvořák</t>
  </si>
  <si>
    <t>M. Tomek</t>
  </si>
  <si>
    <t>M. Zbranek</t>
  </si>
  <si>
    <t>T. Bednář</t>
  </si>
  <si>
    <t>T. Sluka</t>
  </si>
  <si>
    <t>M. Kubový</t>
  </si>
  <si>
    <t>Bednář</t>
  </si>
  <si>
    <t>2:0 (10:8, 10:4)</t>
  </si>
  <si>
    <t>TJ SOKOL HOLICE</t>
  </si>
  <si>
    <t>O. Sedlák</t>
  </si>
  <si>
    <t>S. Uhlíř</t>
  </si>
  <si>
    <t>J. Zadrabílek</t>
  </si>
  <si>
    <t>Křepelka</t>
  </si>
  <si>
    <t>SK LIAPOR WITTE KARLOVY VARY</t>
  </si>
  <si>
    <t>T. Gregor</t>
  </si>
  <si>
    <t>J. Schafer</t>
  </si>
  <si>
    <t>J. Malý</t>
  </si>
  <si>
    <t>A. Teplý</t>
  </si>
  <si>
    <t>M. Koblic</t>
  </si>
  <si>
    <t>V. Kopecký</t>
  </si>
  <si>
    <t>A. Lisková</t>
  </si>
  <si>
    <t>Hostinský</t>
  </si>
  <si>
    <t>J. Čižinský</t>
  </si>
  <si>
    <t>A. Ferebauer</t>
  </si>
  <si>
    <t>L. Kotyza</t>
  </si>
  <si>
    <t>Prachař</t>
  </si>
  <si>
    <t>M. Jedlička</t>
  </si>
  <si>
    <t>F. Růžička</t>
  </si>
  <si>
    <t>F. Seidl</t>
  </si>
  <si>
    <t>Červenka</t>
  </si>
  <si>
    <t>0:2 (6:10, 9:10)</t>
  </si>
  <si>
    <t>P. Kolouch</t>
  </si>
  <si>
    <t>Š. Nesnídal</t>
  </si>
  <si>
    <t>UNITOP SKP ŽĎÁR NAD SÁZAVOU</t>
  </si>
  <si>
    <t>O. Bukáček</t>
  </si>
  <si>
    <t>D. Krmášek</t>
  </si>
  <si>
    <t>T. Zich</t>
  </si>
  <si>
    <t>2:0 (10:3, 10:4)</t>
  </si>
  <si>
    <t>Dudka</t>
  </si>
  <si>
    <t>O. Jurka</t>
  </si>
  <si>
    <t>M. Sommer</t>
  </si>
  <si>
    <t>J. Novotný</t>
  </si>
  <si>
    <t>P. Škoda</t>
  </si>
  <si>
    <t>R. Čakan</t>
  </si>
  <si>
    <t>0:2 (4:10, 6:10)</t>
  </si>
  <si>
    <t>2:0 (10:4, 10:7)</t>
  </si>
  <si>
    <t>2:1 (9:10, 10:9, 10:8)</t>
  </si>
  <si>
    <t>2:1 (10:8, 3:10, 10:5)</t>
  </si>
  <si>
    <t>2:0 (10:9, 10:8)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</si>
</sst>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b/>
      <sz val="24"/>
      <name val="Tahoma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color theme="0"/>
      <name val="Arial CE"/>
      <charset val="238"/>
    </font>
    <font>
      <b/>
      <sz val="14"/>
      <color theme="0" tint="-0.1499984740745262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2"/>
      <color theme="0"/>
      <name val="Arial CE"/>
      <charset val="238"/>
    </font>
    <font>
      <sz val="12"/>
      <color theme="0"/>
      <name val="Arial CE"/>
      <charset val="238"/>
    </font>
    <font>
      <sz val="10"/>
      <color theme="0"/>
      <name val="Arial CE"/>
      <charset val="238"/>
    </font>
    <font>
      <sz val="12"/>
      <color theme="0"/>
      <name val="Arial CE"/>
      <family val="2"/>
      <charset val="238"/>
    </font>
    <font>
      <sz val="9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/>
  </cellStyleXfs>
  <cellXfs count="518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1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1" xfId="1" applyFont="1" applyBorder="1" applyAlignment="1">
      <alignment horizontal="center" shrinkToFit="1"/>
    </xf>
    <xf numFmtId="0" fontId="5" fillId="0" borderId="1" xfId="1" applyFont="1" applyBorder="1" applyAlignment="1">
      <alignment horizontal="left" shrinkToFit="1"/>
    </xf>
    <xf numFmtId="0" fontId="5" fillId="0" borderId="2" xfId="1" applyFont="1" applyBorder="1" applyAlignment="1">
      <alignment horizontal="center" shrinkToFit="1"/>
    </xf>
    <xf numFmtId="0" fontId="4" fillId="0" borderId="3" xfId="1" applyFont="1" applyBorder="1" applyAlignment="1">
      <alignment vertical="top" shrinkToFit="1"/>
    </xf>
    <xf numFmtId="0" fontId="2" fillId="0" borderId="2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3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3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right" shrinkToFit="1"/>
    </xf>
    <xf numFmtId="0" fontId="3" fillId="0" borderId="1" xfId="1" applyFont="1" applyBorder="1" applyAlignment="1">
      <alignment horizontal="left" shrinkToFit="1"/>
    </xf>
    <xf numFmtId="0" fontId="0" fillId="0" borderId="18" xfId="0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18" xfId="0" applyFont="1" applyBorder="1"/>
    <xf numFmtId="0" fontId="5" fillId="2" borderId="0" xfId="1" applyFill="1" applyAlignment="1">
      <alignment horizontal="center"/>
    </xf>
    <xf numFmtId="0" fontId="39" fillId="0" borderId="0" xfId="1" applyFont="1"/>
    <xf numFmtId="0" fontId="38" fillId="0" borderId="0" xfId="1" applyFont="1" applyAlignment="1">
      <alignment horizontal="center"/>
    </xf>
    <xf numFmtId="0" fontId="18" fillId="3" borderId="18" xfId="1" applyFont="1" applyFill="1" applyBorder="1" applyAlignment="1">
      <alignment horizontal="center" vertical="center"/>
    </xf>
    <xf numFmtId="0" fontId="40" fillId="3" borderId="18" xfId="1" applyFont="1" applyFill="1" applyBorder="1" applyAlignment="1">
      <alignment horizontal="center" vertical="center"/>
    </xf>
    <xf numFmtId="49" fontId="39" fillId="0" borderId="18" xfId="1" applyNumberFormat="1" applyFont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39" fillId="0" borderId="20" xfId="1" applyFont="1" applyBorder="1" applyAlignment="1">
      <alignment horizontal="center" vertical="center"/>
    </xf>
    <xf numFmtId="0" fontId="39" fillId="3" borderId="20" xfId="1" applyFont="1" applyFill="1" applyBorder="1" applyAlignment="1">
      <alignment vertical="center"/>
    </xf>
    <xf numFmtId="0" fontId="19" fillId="3" borderId="19" xfId="1" applyFont="1" applyFill="1" applyBorder="1" applyAlignment="1">
      <alignment horizontal="center" vertical="center"/>
    </xf>
    <xf numFmtId="0" fontId="39" fillId="3" borderId="16" xfId="1" applyFont="1" applyFill="1" applyBorder="1" applyAlignment="1">
      <alignment vertical="center"/>
    </xf>
    <xf numFmtId="0" fontId="39" fillId="0" borderId="19" xfId="1" applyFont="1" applyBorder="1" applyAlignment="1">
      <alignment horizontal="center" vertical="center"/>
    </xf>
    <xf numFmtId="0" fontId="38" fillId="0" borderId="14" xfId="1" applyFont="1" applyBorder="1" applyAlignment="1">
      <alignment horizontal="center" vertical="center"/>
    </xf>
    <xf numFmtId="0" fontId="22" fillId="3" borderId="21" xfId="1" applyFont="1" applyFill="1" applyBorder="1" applyAlignment="1">
      <alignment horizontal="right" vertical="center"/>
    </xf>
    <xf numFmtId="0" fontId="22" fillId="3" borderId="1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3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0" fillId="0" borderId="0" xfId="0" applyFont="1"/>
    <xf numFmtId="0" fontId="43" fillId="2" borderId="29" xfId="1" applyFont="1" applyFill="1" applyBorder="1"/>
    <xf numFmtId="0" fontId="43" fillId="2" borderId="21" xfId="1" applyFont="1" applyFill="1" applyBorder="1" applyAlignment="1"/>
    <xf numFmtId="0" fontId="43" fillId="2" borderId="18" xfId="1" applyFont="1" applyFill="1" applyBorder="1" applyAlignment="1">
      <alignment horizontal="center"/>
    </xf>
    <xf numFmtId="0" fontId="43" fillId="2" borderId="32" xfId="1" applyFont="1" applyFill="1" applyBorder="1" applyAlignment="1">
      <alignment horizontal="center"/>
    </xf>
    <xf numFmtId="0" fontId="43" fillId="2" borderId="20" xfId="1" applyFont="1" applyFill="1" applyBorder="1" applyAlignment="1">
      <alignment horizontal="center"/>
    </xf>
    <xf numFmtId="0" fontId="43" fillId="2" borderId="33" xfId="1" applyFont="1" applyFill="1" applyBorder="1" applyAlignment="1">
      <alignment horizontal="center"/>
    </xf>
    <xf numFmtId="0" fontId="43" fillId="2" borderId="24" xfId="1" applyFont="1" applyFill="1" applyBorder="1" applyAlignment="1">
      <alignment horizontal="center"/>
    </xf>
    <xf numFmtId="0" fontId="44" fillId="2" borderId="30" xfId="1" applyFont="1" applyFill="1" applyBorder="1"/>
    <xf numFmtId="0" fontId="2" fillId="0" borderId="18" xfId="3" applyBorder="1"/>
    <xf numFmtId="0" fontId="2" fillId="0" borderId="32" xfId="3" applyBorder="1"/>
    <xf numFmtId="0" fontId="2" fillId="0" borderId="20" xfId="3" applyBorder="1"/>
    <xf numFmtId="0" fontId="44" fillId="2" borderId="32" xfId="1" applyFont="1" applyFill="1" applyBorder="1" applyAlignment="1">
      <alignment horizontal="center"/>
    </xf>
    <xf numFmtId="0" fontId="44" fillId="2" borderId="20" xfId="1" applyFont="1" applyFill="1" applyBorder="1" applyAlignment="1">
      <alignment horizontal="center"/>
    </xf>
    <xf numFmtId="0" fontId="44" fillId="2" borderId="18" xfId="1" applyFont="1" applyFill="1" applyBorder="1" applyAlignment="1">
      <alignment horizontal="center"/>
    </xf>
    <xf numFmtId="0" fontId="2" fillId="0" borderId="33" xfId="3" applyBorder="1"/>
    <xf numFmtId="0" fontId="2" fillId="0" borderId="34" xfId="3" applyBorder="1"/>
    <xf numFmtId="0" fontId="45" fillId="0" borderId="40" xfId="0" applyFont="1" applyBorder="1" applyAlignment="1">
      <alignment horizontal="left" wrapText="1"/>
    </xf>
    <xf numFmtId="49" fontId="45" fillId="0" borderId="40" xfId="0" applyNumberFormat="1" applyFont="1" applyBorder="1" applyAlignment="1">
      <alignment horizontal="left" wrapText="1"/>
    </xf>
    <xf numFmtId="49" fontId="5" fillId="0" borderId="1" xfId="1" applyNumberFormat="1" applyFont="1" applyBorder="1" applyAlignment="1">
      <alignment horizontal="center" shrinkToFit="1"/>
    </xf>
    <xf numFmtId="49" fontId="3" fillId="0" borderId="1" xfId="1" applyNumberFormat="1" applyFont="1" applyBorder="1" applyAlignment="1">
      <alignment horizontal="center" shrinkToFit="1"/>
    </xf>
    <xf numFmtId="0" fontId="9" fillId="0" borderId="0" xfId="0" applyFont="1" applyBorder="1"/>
    <xf numFmtId="0" fontId="47" fillId="0" borderId="0" xfId="0" applyFont="1"/>
    <xf numFmtId="0" fontId="9" fillId="0" borderId="41" xfId="0" applyFont="1" applyBorder="1"/>
    <xf numFmtId="0" fontId="49" fillId="0" borderId="36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49" fillId="0" borderId="0" xfId="0" applyFont="1"/>
    <xf numFmtId="0" fontId="47" fillId="0" borderId="11" xfId="0" applyFont="1" applyBorder="1" applyAlignment="1">
      <alignment horizontal="center" vertical="center"/>
    </xf>
    <xf numFmtId="0" fontId="49" fillId="3" borderId="12" xfId="0" applyFont="1" applyFill="1" applyBorder="1"/>
    <xf numFmtId="0" fontId="49" fillId="3" borderId="43" xfId="0" applyFont="1" applyFill="1" applyBorder="1"/>
    <xf numFmtId="0" fontId="47" fillId="0" borderId="44" xfId="0" applyFont="1" applyBorder="1" applyAlignment="1">
      <alignment horizontal="center" vertical="center"/>
    </xf>
    <xf numFmtId="0" fontId="49" fillId="0" borderId="33" xfId="0" applyFont="1" applyBorder="1"/>
    <xf numFmtId="0" fontId="49" fillId="0" borderId="18" xfId="0" applyFont="1" applyBorder="1"/>
    <xf numFmtId="0" fontId="49" fillId="0" borderId="32" xfId="0" applyFont="1" applyBorder="1"/>
    <xf numFmtId="0" fontId="49" fillId="3" borderId="14" xfId="0" applyFont="1" applyFill="1" applyBorder="1"/>
    <xf numFmtId="0" fontId="49" fillId="3" borderId="45" xfId="0" applyFont="1" applyFill="1" applyBorder="1"/>
    <xf numFmtId="0" fontId="49" fillId="0" borderId="20" xfId="0" applyFont="1" applyBorder="1"/>
    <xf numFmtId="0" fontId="47" fillId="0" borderId="48" xfId="0" applyFont="1" applyBorder="1" applyAlignment="1">
      <alignment horizontal="center" vertical="center"/>
    </xf>
    <xf numFmtId="0" fontId="49" fillId="0" borderId="36" xfId="0" applyFont="1" applyBorder="1"/>
    <xf numFmtId="0" fontId="49" fillId="0" borderId="23" xfId="0" applyFont="1" applyBorder="1"/>
    <xf numFmtId="0" fontId="49" fillId="0" borderId="35" xfId="0" applyFont="1" applyBorder="1"/>
    <xf numFmtId="0" fontId="49" fillId="3" borderId="16" xfId="0" applyFont="1" applyFill="1" applyBorder="1"/>
    <xf numFmtId="0" fontId="49" fillId="3" borderId="49" xfId="0" applyFont="1" applyFill="1" applyBorder="1"/>
    <xf numFmtId="0" fontId="49" fillId="0" borderId="50" xfId="0" applyFont="1" applyBorder="1"/>
    <xf numFmtId="0" fontId="49" fillId="0" borderId="37" xfId="0" applyFont="1" applyBorder="1"/>
    <xf numFmtId="0" fontId="47" fillId="0" borderId="0" xfId="0" applyFont="1" applyBorder="1" applyAlignment="1">
      <alignment horizontal="left" vertical="top" indent="1"/>
    </xf>
    <xf numFmtId="0" fontId="49" fillId="0" borderId="0" xfId="0" applyFont="1" applyBorder="1"/>
    <xf numFmtId="0" fontId="49" fillId="0" borderId="2" xfId="0" applyFont="1" applyBorder="1"/>
    <xf numFmtId="0" fontId="49" fillId="3" borderId="53" xfId="0" applyFont="1" applyFill="1" applyBorder="1"/>
    <xf numFmtId="0" fontId="47" fillId="0" borderId="54" xfId="0" applyFont="1" applyBorder="1"/>
    <xf numFmtId="0" fontId="49" fillId="3" borderId="54" xfId="0" applyFont="1" applyFill="1" applyBorder="1"/>
    <xf numFmtId="0" fontId="49" fillId="0" borderId="5" xfId="0" applyFont="1" applyBorder="1"/>
    <xf numFmtId="0" fontId="49" fillId="0" borderId="7" xfId="0" applyFont="1" applyBorder="1"/>
    <xf numFmtId="0" fontId="47" fillId="0" borderId="0" xfId="0" applyFont="1" applyBorder="1"/>
    <xf numFmtId="0" fontId="49" fillId="0" borderId="0" xfId="0" applyFont="1" applyBorder="1" applyAlignment="1">
      <alignment horizontal="center" vertical="center" textRotation="90"/>
    </xf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textRotation="90"/>
    </xf>
    <xf numFmtId="0" fontId="49" fillId="0" borderId="0" xfId="0" applyFont="1" applyFill="1" applyBorder="1"/>
    <xf numFmtId="0" fontId="0" fillId="0" borderId="0" xfId="0" applyNumberFormat="1" applyFont="1" applyFill="1" applyAlignment="1">
      <alignment horizontal="center"/>
    </xf>
    <xf numFmtId="0" fontId="0" fillId="0" borderId="18" xfId="0" applyFill="1" applyBorder="1"/>
    <xf numFmtId="0" fontId="32" fillId="0" borderId="41" xfId="0" applyFont="1" applyBorder="1" applyAlignment="1">
      <alignment horizontal="center"/>
    </xf>
    <xf numFmtId="0" fontId="13" fillId="0" borderId="27" xfId="0" applyFont="1" applyBorder="1"/>
    <xf numFmtId="0" fontId="15" fillId="0" borderId="24" xfId="0" applyFont="1" applyBorder="1" applyAlignment="1">
      <alignment horizontal="right"/>
    </xf>
    <xf numFmtId="0" fontId="8" fillId="0" borderId="27" xfId="0" applyFont="1" applyBorder="1" applyAlignment="1">
      <alignment horizontal="center"/>
    </xf>
    <xf numFmtId="0" fontId="13" fillId="0" borderId="24" xfId="0" applyFont="1" applyFill="1" applyBorder="1" applyAlignment="1">
      <alignment horizontal="left"/>
    </xf>
    <xf numFmtId="0" fontId="13" fillId="0" borderId="24" xfId="0" applyFont="1" applyFill="1" applyBorder="1"/>
    <xf numFmtId="0" fontId="0" fillId="0" borderId="18" xfId="0" applyFill="1" applyBorder="1" applyAlignment="1">
      <alignment horizontal="left"/>
    </xf>
    <xf numFmtId="0" fontId="13" fillId="0" borderId="18" xfId="0" applyFont="1" applyFill="1" applyBorder="1"/>
    <xf numFmtId="0" fontId="13" fillId="0" borderId="18" xfId="0" applyFont="1" applyFill="1" applyBorder="1" applyAlignment="1">
      <alignment horizontal="left"/>
    </xf>
    <xf numFmtId="0" fontId="40" fillId="3" borderId="19" xfId="1" applyFont="1" applyFill="1" applyBorder="1" applyAlignment="1">
      <alignment horizontal="center" vertical="center"/>
    </xf>
    <xf numFmtId="0" fontId="2" fillId="0" borderId="19" xfId="3" applyFont="1" applyBorder="1" applyAlignment="1">
      <alignment horizontal="left"/>
    </xf>
    <xf numFmtId="0" fontId="2" fillId="0" borderId="19" xfId="3" applyBorder="1"/>
    <xf numFmtId="0" fontId="2" fillId="0" borderId="59" xfId="3" applyBorder="1"/>
    <xf numFmtId="49" fontId="39" fillId="0" borderId="28" xfId="1" applyNumberFormat="1" applyFont="1" applyBorder="1" applyAlignment="1">
      <alignment horizontal="center" vertical="center"/>
    </xf>
    <xf numFmtId="49" fontId="39" fillId="0" borderId="0" xfId="1" applyNumberFormat="1" applyFont="1"/>
    <xf numFmtId="49" fontId="39" fillId="3" borderId="2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2" fillId="0" borderId="19" xfId="3" applyFont="1" applyFill="1" applyBorder="1"/>
    <xf numFmtId="0" fontId="2" fillId="0" borderId="33" xfId="3" applyFont="1" applyBorder="1"/>
    <xf numFmtId="0" fontId="2" fillId="0" borderId="18" xfId="3" applyFont="1" applyBorder="1"/>
    <xf numFmtId="0" fontId="2" fillId="0" borderId="32" xfId="3" applyFont="1" applyBorder="1"/>
    <xf numFmtId="0" fontId="2" fillId="0" borderId="20" xfId="3" applyFont="1" applyBorder="1"/>
    <xf numFmtId="0" fontId="2" fillId="2" borderId="32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0" borderId="19" xfId="3" applyFont="1" applyBorder="1" applyAlignment="1">
      <alignment horizontal="right"/>
    </xf>
    <xf numFmtId="0" fontId="2" fillId="0" borderId="19" xfId="3" applyBorder="1" applyAlignment="1">
      <alignment horizontal="left"/>
    </xf>
    <xf numFmtId="0" fontId="2" fillId="0" borderId="34" xfId="3" applyBorder="1" applyAlignment="1">
      <alignment horizontal="left"/>
    </xf>
    <xf numFmtId="0" fontId="53" fillId="0" borderId="19" xfId="0" applyFont="1" applyFill="1" applyBorder="1"/>
    <xf numFmtId="0" fontId="2" fillId="2" borderId="18" xfId="1" applyFont="1" applyFill="1" applyBorder="1" applyAlignment="1">
      <alignment horizontal="left"/>
    </xf>
    <xf numFmtId="0" fontId="2" fillId="2" borderId="20" xfId="1" applyFont="1" applyFill="1" applyBorder="1" applyAlignment="1">
      <alignment horizontal="right"/>
    </xf>
    <xf numFmtId="0" fontId="32" fillId="0" borderId="62" xfId="0" applyFont="1" applyBorder="1" applyAlignment="1">
      <alignment horizontal="center"/>
    </xf>
    <xf numFmtId="49" fontId="0" fillId="0" borderId="0" xfId="0" applyNumberFormat="1"/>
    <xf numFmtId="0" fontId="15" fillId="0" borderId="22" xfId="0" applyFont="1" applyBorder="1" applyAlignment="1"/>
    <xf numFmtId="0" fontId="15" fillId="0" borderId="19" xfId="0" applyFont="1" applyBorder="1" applyAlignment="1"/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27" xfId="0" applyFont="1" applyFill="1" applyBorder="1"/>
    <xf numFmtId="0" fontId="13" fillId="0" borderId="0" xfId="0" applyFont="1" applyFill="1" applyBorder="1"/>
    <xf numFmtId="0" fontId="0" fillId="0" borderId="27" xfId="0" applyFill="1" applyBorder="1"/>
    <xf numFmtId="0" fontId="0" fillId="0" borderId="0" xfId="0" applyFill="1" applyBorder="1"/>
    <xf numFmtId="0" fontId="0" fillId="0" borderId="27" xfId="0" applyBorder="1"/>
    <xf numFmtId="0" fontId="54" fillId="7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8" fillId="3" borderId="0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35" fillId="3" borderId="68" xfId="0" applyFont="1" applyFill="1" applyBorder="1" applyAlignment="1">
      <alignment horizontal="center"/>
    </xf>
    <xf numFmtId="0" fontId="28" fillId="3" borderId="41" xfId="0" applyFont="1" applyFill="1" applyBorder="1" applyAlignment="1">
      <alignment horizontal="center" vertical="center"/>
    </xf>
    <xf numFmtId="0" fontId="28" fillId="3" borderId="42" xfId="0" applyFont="1" applyFill="1" applyBorder="1" applyAlignment="1">
      <alignment horizontal="center" vertical="center"/>
    </xf>
    <xf numFmtId="0" fontId="2" fillId="0" borderId="70" xfId="3" applyBorder="1"/>
    <xf numFmtId="0" fontId="2" fillId="0" borderId="70" xfId="3" applyBorder="1" applyAlignment="1">
      <alignment horizontal="left"/>
    </xf>
    <xf numFmtId="0" fontId="2" fillId="0" borderId="70" xfId="3" applyBorder="1" applyAlignment="1">
      <alignment horizontal="right"/>
    </xf>
    <xf numFmtId="0" fontId="32" fillId="0" borderId="42" xfId="0" applyFont="1" applyBorder="1" applyAlignment="1">
      <alignment horizontal="center"/>
    </xf>
    <xf numFmtId="20" fontId="5" fillId="0" borderId="74" xfId="1" applyNumberFormat="1" applyFont="1" applyBorder="1" applyAlignment="1">
      <alignment horizontal="left" shrinkToFit="1"/>
    </xf>
    <xf numFmtId="0" fontId="2" fillId="0" borderId="75" xfId="1" applyFont="1" applyBorder="1" applyAlignment="1">
      <alignment horizontal="left" shrinkToFit="1"/>
    </xf>
    <xf numFmtId="0" fontId="5" fillId="0" borderId="72" xfId="1" applyBorder="1" applyAlignment="1">
      <alignment shrinkToFit="1"/>
    </xf>
    <xf numFmtId="0" fontId="5" fillId="0" borderId="74" xfId="1" applyFont="1" applyBorder="1" applyAlignment="1">
      <alignment horizontal="left" shrinkToFit="1"/>
    </xf>
    <xf numFmtId="0" fontId="1" fillId="0" borderId="76" xfId="1" applyFont="1" applyBorder="1" applyAlignment="1">
      <alignment horizontal="left" shrinkToFit="1"/>
    </xf>
    <xf numFmtId="0" fontId="47" fillId="0" borderId="62" xfId="0" applyFont="1" applyBorder="1"/>
    <xf numFmtId="0" fontId="49" fillId="0" borderId="77" xfId="0" applyFont="1" applyBorder="1"/>
    <xf numFmtId="0" fontId="49" fillId="0" borderId="61" xfId="0" applyFont="1" applyBorder="1"/>
    <xf numFmtId="0" fontId="50" fillId="0" borderId="78" xfId="0" applyFont="1" applyBorder="1"/>
    <xf numFmtId="0" fontId="49" fillId="0" borderId="78" xfId="0" applyFont="1" applyBorder="1"/>
    <xf numFmtId="0" fontId="49" fillId="0" borderId="79" xfId="0" applyFont="1" applyBorder="1"/>
    <xf numFmtId="0" fontId="47" fillId="0" borderId="66" xfId="0" applyFont="1" applyBorder="1" applyAlignment="1">
      <alignment horizontal="center"/>
    </xf>
    <xf numFmtId="0" fontId="20" fillId="0" borderId="23" xfId="0" applyFont="1" applyBorder="1"/>
    <xf numFmtId="0" fontId="43" fillId="2" borderId="36" xfId="1" applyFont="1" applyFill="1" applyBorder="1" applyAlignment="1">
      <alignment horizontal="center"/>
    </xf>
    <xf numFmtId="0" fontId="43" fillId="2" borderId="23" xfId="1" applyFont="1" applyFill="1" applyBorder="1" applyAlignment="1">
      <alignment horizontal="center"/>
    </xf>
    <xf numFmtId="0" fontId="43" fillId="2" borderId="35" xfId="1" applyFont="1" applyFill="1" applyBorder="1" applyAlignment="1">
      <alignment horizontal="center"/>
    </xf>
    <xf numFmtId="0" fontId="43" fillId="2" borderId="81" xfId="1" applyFont="1" applyFill="1" applyBorder="1" applyAlignment="1">
      <alignment horizontal="center"/>
    </xf>
    <xf numFmtId="0" fontId="43" fillId="2" borderId="35" xfId="1" applyFont="1" applyFill="1" applyBorder="1" applyAlignment="1">
      <alignment horizontal="right"/>
    </xf>
    <xf numFmtId="0" fontId="43" fillId="2" borderId="36" xfId="1" applyFont="1" applyFill="1" applyBorder="1" applyAlignment="1">
      <alignment horizontal="right"/>
    </xf>
    <xf numFmtId="0" fontId="2" fillId="0" borderId="70" xfId="3" applyFont="1" applyBorder="1" applyAlignment="1">
      <alignment horizontal="left"/>
    </xf>
    <xf numFmtId="0" fontId="2" fillId="0" borderId="78" xfId="3" applyFont="1" applyBorder="1" applyAlignment="1">
      <alignment horizontal="left"/>
    </xf>
    <xf numFmtId="0" fontId="2" fillId="0" borderId="32" xfId="3" applyFont="1" applyBorder="1" applyAlignment="1">
      <alignment horizontal="left"/>
    </xf>
    <xf numFmtId="0" fontId="2" fillId="0" borderId="78" xfId="3" applyBorder="1"/>
    <xf numFmtId="0" fontId="2" fillId="0" borderId="37" xfId="3" applyBorder="1"/>
    <xf numFmtId="0" fontId="18" fillId="0" borderId="0" xfId="1" applyFont="1" applyFill="1" applyBorder="1" applyAlignment="1">
      <alignment shrinkToFit="1"/>
    </xf>
    <xf numFmtId="0" fontId="22" fillId="3" borderId="16" xfId="1" applyFont="1" applyFill="1" applyBorder="1" applyAlignment="1">
      <alignment horizontal="center" vertical="center"/>
    </xf>
    <xf numFmtId="0" fontId="22" fillId="3" borderId="21" xfId="1" applyFont="1" applyFill="1" applyBorder="1" applyAlignment="1">
      <alignment horizontal="center" vertical="center"/>
    </xf>
    <xf numFmtId="0" fontId="56" fillId="0" borderId="19" xfId="1" applyFont="1" applyBorder="1" applyAlignment="1">
      <alignment horizontal="center"/>
    </xf>
    <xf numFmtId="0" fontId="56" fillId="0" borderId="20" xfId="1" applyFont="1" applyBorder="1" applyAlignment="1">
      <alignment horizontal="center"/>
    </xf>
    <xf numFmtId="0" fontId="61" fillId="0" borderId="77" xfId="0" applyFont="1" applyBorder="1" applyAlignment="1">
      <alignment horizontal="center" vertical="center" textRotation="90"/>
    </xf>
    <xf numFmtId="0" fontId="61" fillId="0" borderId="61" xfId="0" applyFont="1" applyBorder="1" applyAlignment="1">
      <alignment horizontal="center" vertical="center" textRotation="90"/>
    </xf>
    <xf numFmtId="0" fontId="61" fillId="0" borderId="60" xfId="0" applyFont="1" applyBorder="1" applyAlignment="1">
      <alignment horizontal="center" vertical="center" textRotation="90"/>
    </xf>
    <xf numFmtId="0" fontId="61" fillId="3" borderId="43" xfId="0" applyFont="1" applyFill="1" applyBorder="1" applyAlignment="1">
      <alignment horizontal="center" vertical="center"/>
    </xf>
    <xf numFmtId="0" fontId="61" fillId="0" borderId="39" xfId="0" applyFont="1" applyBorder="1" applyAlignment="1">
      <alignment horizontal="center" vertical="center" textRotation="90"/>
    </xf>
    <xf numFmtId="0" fontId="61" fillId="0" borderId="23" xfId="0" applyFont="1" applyBorder="1" applyAlignment="1">
      <alignment horizontal="center" vertical="center" textRotation="90"/>
    </xf>
    <xf numFmtId="0" fontId="61" fillId="0" borderId="21" xfId="0" applyFont="1" applyBorder="1" applyAlignment="1">
      <alignment horizontal="center" vertical="center" textRotation="90"/>
    </xf>
    <xf numFmtId="0" fontId="61" fillId="3" borderId="49" xfId="0" applyFont="1" applyFill="1" applyBorder="1" applyAlignment="1">
      <alignment horizontal="center" vertical="center"/>
    </xf>
    <xf numFmtId="0" fontId="61" fillId="0" borderId="55" xfId="0" applyFont="1" applyBorder="1" applyAlignment="1">
      <alignment horizontal="center" vertical="center" textRotation="90"/>
    </xf>
    <xf numFmtId="0" fontId="61" fillId="0" borderId="56" xfId="0" applyFont="1" applyBorder="1" applyAlignment="1">
      <alignment horizontal="center" vertical="center" textRotation="90"/>
    </xf>
    <xf numFmtId="0" fontId="61" fillId="0" borderId="58" xfId="0" applyFont="1" applyBorder="1" applyAlignment="1">
      <alignment horizontal="center" vertical="center" textRotation="90"/>
    </xf>
    <xf numFmtId="0" fontId="61" fillId="3" borderId="54" xfId="0" applyFont="1" applyFill="1" applyBorder="1" applyAlignment="1">
      <alignment horizontal="center" vertical="center"/>
    </xf>
    <xf numFmtId="0" fontId="62" fillId="0" borderId="0" xfId="0" applyFont="1"/>
    <xf numFmtId="0" fontId="16" fillId="0" borderId="0" xfId="0" applyFont="1" applyBorder="1" applyAlignment="1">
      <alignment horizontal="center"/>
    </xf>
    <xf numFmtId="0" fontId="14" fillId="5" borderId="21" xfId="1" applyFont="1" applyFill="1" applyBorder="1" applyAlignment="1">
      <alignment horizontal="center" vertical="center" wrapText="1"/>
    </xf>
    <xf numFmtId="0" fontId="14" fillId="5" borderId="16" xfId="1" applyFont="1" applyFill="1" applyBorder="1" applyAlignment="1">
      <alignment horizontal="center" vertical="center" wrapText="1"/>
    </xf>
    <xf numFmtId="0" fontId="14" fillId="5" borderId="2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center" vertical="center" wrapText="1"/>
    </xf>
    <xf numFmtId="0" fontId="14" fillId="5" borderId="12" xfId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9" fillId="3" borderId="71" xfId="0" applyFont="1" applyFill="1" applyBorder="1" applyAlignment="1">
      <alignment horizontal="center" vertical="center"/>
    </xf>
    <xf numFmtId="0" fontId="29" fillId="3" borderId="72" xfId="0" applyFont="1" applyFill="1" applyBorder="1" applyAlignment="1">
      <alignment horizontal="center" vertical="center"/>
    </xf>
    <xf numFmtId="0" fontId="29" fillId="3" borderId="7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2" fillId="4" borderId="41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3" fillId="4" borderId="2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2" fillId="4" borderId="62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42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5" xfId="0" applyFont="1" applyFill="1" applyBorder="1" applyAlignment="1">
      <alignment horizontal="center"/>
    </xf>
    <xf numFmtId="0" fontId="32" fillId="4" borderId="69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4" fillId="3" borderId="69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62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67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1" fillId="3" borderId="69" xfId="0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58" fillId="3" borderId="69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0" fontId="58" fillId="3" borderId="6" xfId="0" applyFont="1" applyFill="1" applyBorder="1" applyAlignment="1">
      <alignment horizontal="center" vertical="center" wrapText="1"/>
    </xf>
    <xf numFmtId="10" fontId="29" fillId="3" borderId="62" xfId="0" applyNumberFormat="1" applyFont="1" applyFill="1" applyBorder="1" applyAlignment="1">
      <alignment horizontal="center" vertical="center" wrapText="1"/>
    </xf>
    <xf numFmtId="10" fontId="29" fillId="3" borderId="41" xfId="0" applyNumberFormat="1" applyFont="1" applyFill="1" applyBorder="1" applyAlignment="1">
      <alignment horizontal="center" vertical="center" wrapText="1"/>
    </xf>
    <xf numFmtId="10" fontId="29" fillId="3" borderId="42" xfId="0" applyNumberFormat="1" applyFont="1" applyFill="1" applyBorder="1" applyAlignment="1">
      <alignment horizontal="center" vertical="center" wrapText="1"/>
    </xf>
    <xf numFmtId="10" fontId="29" fillId="3" borderId="3" xfId="0" applyNumberFormat="1" applyFont="1" applyFill="1" applyBorder="1" applyAlignment="1">
      <alignment horizontal="center" vertical="center" wrapText="1"/>
    </xf>
    <xf numFmtId="10" fontId="29" fillId="3" borderId="0" xfId="0" applyNumberFormat="1" applyFont="1" applyFill="1" applyBorder="1" applyAlignment="1">
      <alignment horizontal="center" vertical="center" wrapText="1"/>
    </xf>
    <xf numFmtId="10" fontId="29" fillId="3" borderId="2" xfId="0" applyNumberFormat="1" applyFont="1" applyFill="1" applyBorder="1" applyAlignment="1">
      <alignment horizontal="center" vertical="center" wrapText="1"/>
    </xf>
    <xf numFmtId="10" fontId="29" fillId="3" borderId="4" xfId="0" applyNumberFormat="1" applyFont="1" applyFill="1" applyBorder="1" applyAlignment="1">
      <alignment horizontal="center" vertical="center" wrapText="1"/>
    </xf>
    <xf numFmtId="10" fontId="29" fillId="3" borderId="5" xfId="0" applyNumberFormat="1" applyFont="1" applyFill="1" applyBorder="1" applyAlignment="1">
      <alignment horizontal="center" vertical="center" wrapText="1"/>
    </xf>
    <xf numFmtId="10" fontId="29" fillId="3" borderId="7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31" fillId="3" borderId="62" xfId="0" applyFont="1" applyFill="1" applyBorder="1" applyAlignment="1">
      <alignment horizontal="center" vertical="center"/>
    </xf>
    <xf numFmtId="0" fontId="31" fillId="3" borderId="41" xfId="0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3" borderId="62" xfId="0" applyFont="1" applyFill="1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/>
    </xf>
    <xf numFmtId="0" fontId="28" fillId="3" borderId="4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30" fillId="3" borderId="71" xfId="0" applyFont="1" applyFill="1" applyBorder="1" applyAlignment="1">
      <alignment horizontal="center" vertical="center"/>
    </xf>
    <xf numFmtId="0" fontId="30" fillId="3" borderId="73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35" fillId="3" borderId="66" xfId="0" applyFont="1" applyFill="1" applyBorder="1" applyAlignment="1">
      <alignment horizontal="center"/>
    </xf>
    <xf numFmtId="0" fontId="35" fillId="3" borderId="67" xfId="0" applyFont="1" applyFill="1" applyBorder="1" applyAlignment="1">
      <alignment horizontal="center"/>
    </xf>
    <xf numFmtId="0" fontId="35" fillId="3" borderId="68" xfId="0" applyFont="1" applyFill="1" applyBorder="1" applyAlignment="1">
      <alignment horizontal="center"/>
    </xf>
    <xf numFmtId="0" fontId="35" fillId="3" borderId="4" xfId="0" applyFont="1" applyFill="1" applyBorder="1" applyAlignment="1">
      <alignment horizontal="center"/>
    </xf>
    <xf numFmtId="0" fontId="35" fillId="3" borderId="5" xfId="0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10" fontId="34" fillId="3" borderId="62" xfId="0" applyNumberFormat="1" applyFont="1" applyFill="1" applyBorder="1" applyAlignment="1">
      <alignment horizontal="center" vertical="center" wrapText="1"/>
    </xf>
    <xf numFmtId="10" fontId="34" fillId="3" borderId="41" xfId="0" applyNumberFormat="1" applyFont="1" applyFill="1" applyBorder="1" applyAlignment="1">
      <alignment horizontal="center" vertical="center" wrapText="1"/>
    </xf>
    <xf numFmtId="10" fontId="34" fillId="3" borderId="42" xfId="0" applyNumberFormat="1" applyFont="1" applyFill="1" applyBorder="1" applyAlignment="1">
      <alignment horizontal="center" vertical="center" wrapText="1"/>
    </xf>
    <xf numFmtId="10" fontId="34" fillId="3" borderId="3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2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7" xfId="0" applyNumberFormat="1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/>
    </xf>
    <xf numFmtId="0" fontId="29" fillId="3" borderId="42" xfId="0" applyFont="1" applyFill="1" applyBorder="1" applyAlignment="1">
      <alignment horizontal="center" vertical="center"/>
    </xf>
    <xf numFmtId="0" fontId="29" fillId="3" borderId="62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2" fillId="4" borderId="62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42" fillId="4" borderId="69" xfId="0" applyFont="1" applyFill="1" applyBorder="1" applyAlignment="1">
      <alignment horizontal="center" vertical="center"/>
    </xf>
    <xf numFmtId="0" fontId="42" fillId="4" borderId="6" xfId="0" applyFont="1" applyFill="1" applyBorder="1" applyAlignment="1">
      <alignment horizontal="center" vertical="center"/>
    </xf>
    <xf numFmtId="0" fontId="28" fillId="3" borderId="69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51" fillId="3" borderId="69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0" fillId="3" borderId="62" xfId="0" applyFont="1" applyFill="1" applyBorder="1" applyAlignment="1">
      <alignment horizontal="center" vertical="center"/>
    </xf>
    <xf numFmtId="0" fontId="30" fillId="3" borderId="42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6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center" vertical="center"/>
    </xf>
    <xf numFmtId="0" fontId="33" fillId="0" borderId="63" xfId="0" applyFont="1" applyFill="1" applyBorder="1" applyAlignment="1">
      <alignment horizontal="center" vertical="center"/>
    </xf>
    <xf numFmtId="0" fontId="32" fillId="0" borderId="66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0" fontId="33" fillId="0" borderId="65" xfId="0" applyFont="1" applyFill="1" applyBorder="1" applyAlignment="1">
      <alignment horizontal="center" vertical="center"/>
    </xf>
    <xf numFmtId="0" fontId="33" fillId="0" borderId="6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57" fillId="3" borderId="69" xfId="0" applyFont="1" applyFill="1" applyBorder="1" applyAlignment="1">
      <alignment horizontal="center" vertical="center" wrapText="1"/>
    </xf>
    <xf numFmtId="0" fontId="57" fillId="3" borderId="13" xfId="0" applyFont="1" applyFill="1" applyBorder="1" applyAlignment="1">
      <alignment horizontal="center" vertical="center" wrapText="1"/>
    </xf>
    <xf numFmtId="0" fontId="57" fillId="3" borderId="6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2" fillId="0" borderId="68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3" fillId="3" borderId="18" xfId="1" applyFont="1" applyFill="1" applyBorder="1" applyAlignment="1">
      <alignment horizontal="center" vertical="center"/>
    </xf>
    <xf numFmtId="0" fontId="60" fillId="0" borderId="41" xfId="0" applyFont="1" applyBorder="1" applyAlignment="1">
      <alignment horizontal="center"/>
    </xf>
    <xf numFmtId="0" fontId="60" fillId="0" borderId="4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7" xfId="0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0" fontId="60" fillId="0" borderId="7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59" fillId="0" borderId="41" xfId="0" applyFont="1" applyBorder="1" applyAlignment="1">
      <alignment horizontal="center"/>
    </xf>
    <xf numFmtId="0" fontId="59" fillId="0" borderId="42" xfId="0" applyFont="1" applyBorder="1" applyAlignment="1">
      <alignment horizontal="center"/>
    </xf>
    <xf numFmtId="0" fontId="49" fillId="0" borderId="80" xfId="0" applyFont="1" applyBorder="1" applyAlignment="1">
      <alignment horizontal="center"/>
    </xf>
    <xf numFmtId="0" fontId="49" fillId="0" borderId="46" xfId="0" applyFont="1" applyBorder="1" applyAlignment="1">
      <alignment horizontal="center"/>
    </xf>
    <xf numFmtId="0" fontId="49" fillId="0" borderId="51" xfId="0" applyFont="1" applyBorder="1" applyAlignment="1">
      <alignment horizontal="center"/>
    </xf>
    <xf numFmtId="0" fontId="49" fillId="0" borderId="57" xfId="0" applyFont="1" applyBorder="1" applyAlignment="1">
      <alignment horizontal="center"/>
    </xf>
    <xf numFmtId="0" fontId="49" fillId="0" borderId="47" xfId="0" applyFont="1" applyBorder="1" applyAlignment="1">
      <alignment horizontal="center"/>
    </xf>
    <xf numFmtId="0" fontId="49" fillId="0" borderId="52" xfId="0" applyFont="1" applyBorder="1" applyAlignment="1">
      <alignment horizontal="center"/>
    </xf>
    <xf numFmtId="0" fontId="47" fillId="0" borderId="69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62" xfId="0" applyFont="1" applyBorder="1" applyAlignment="1">
      <alignment horizontal="left"/>
    </xf>
    <xf numFmtId="0" fontId="47" fillId="0" borderId="41" xfId="0" applyFont="1" applyBorder="1" applyAlignment="1">
      <alignment horizontal="left"/>
    </xf>
    <xf numFmtId="0" fontId="47" fillId="0" borderId="42" xfId="0" applyFont="1" applyBorder="1" applyAlignment="1">
      <alignment horizontal="left"/>
    </xf>
    <xf numFmtId="0" fontId="47" fillId="3" borderId="41" xfId="0" applyFont="1" applyFill="1" applyBorder="1" applyAlignment="1">
      <alignment horizontal="center" vertical="center"/>
    </xf>
    <xf numFmtId="0" fontId="47" fillId="3" borderId="5" xfId="0" applyFont="1" applyFill="1" applyBorder="1" applyAlignment="1">
      <alignment horizontal="center" vertical="center"/>
    </xf>
    <xf numFmtId="0" fontId="47" fillId="0" borderId="77" xfId="0" applyFont="1" applyBorder="1" applyAlignment="1">
      <alignment horizontal="center"/>
    </xf>
    <xf numFmtId="0" fontId="47" fillId="0" borderId="78" xfId="0" applyFont="1" applyBorder="1" applyAlignment="1">
      <alignment horizontal="center"/>
    </xf>
    <xf numFmtId="0" fontId="63" fillId="0" borderId="4" xfId="0" applyFont="1" applyBorder="1" applyAlignment="1">
      <alignment horizontal="center" wrapText="1"/>
    </xf>
    <xf numFmtId="0" fontId="63" fillId="0" borderId="5" xfId="0" applyFont="1" applyBorder="1" applyAlignment="1">
      <alignment horizontal="center" wrapText="1"/>
    </xf>
    <xf numFmtId="0" fontId="63" fillId="0" borderId="7" xfId="0" applyFont="1" applyBorder="1" applyAlignment="1">
      <alignment horizontal="center" wrapTex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62" fillId="0" borderId="41" xfId="0" applyFont="1" applyBorder="1" applyAlignment="1">
      <alignment horizontal="center" vertical="center"/>
    </xf>
    <xf numFmtId="0" fontId="62" fillId="0" borderId="42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62" fillId="0" borderId="7" xfId="0" applyFont="1" applyBorder="1" applyAlignment="1">
      <alignment horizontal="center" vertical="center"/>
    </xf>
    <xf numFmtId="0" fontId="59" fillId="0" borderId="42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2" fillId="0" borderId="62" xfId="0" applyFont="1" applyBorder="1" applyAlignment="1">
      <alignment horizontal="center" vertical="center"/>
    </xf>
    <xf numFmtId="0" fontId="52" fillId="0" borderId="41" xfId="0" applyFont="1" applyBorder="1" applyAlignment="1"/>
    <xf numFmtId="0" fontId="52" fillId="0" borderId="4" xfId="0" applyFont="1" applyBorder="1" applyAlignment="1"/>
    <xf numFmtId="0" fontId="52" fillId="0" borderId="5" xfId="0" applyFont="1" applyBorder="1" applyAlignment="1"/>
    <xf numFmtId="14" fontId="11" fillId="0" borderId="41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46" fillId="0" borderId="0" xfId="0" applyFont="1" applyBorder="1" applyAlignment="1">
      <alignment horizontal="center"/>
    </xf>
    <xf numFmtId="0" fontId="59" fillId="6" borderId="41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0" fillId="0" borderId="41" xfId="0" applyBorder="1" applyAlignment="1"/>
    <xf numFmtId="0" fontId="52" fillId="0" borderId="4" xfId="0" applyFont="1" applyBorder="1" applyAlignment="1">
      <alignment horizontal="center" vertical="center"/>
    </xf>
    <xf numFmtId="0" fontId="0" fillId="0" borderId="5" xfId="0" applyBorder="1" applyAlignment="1"/>
    <xf numFmtId="0" fontId="59" fillId="6" borderId="42" xfId="0" applyFont="1" applyFill="1" applyBorder="1" applyAlignment="1">
      <alignment horizontal="center" vertical="center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718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130255</xdr:rowOff>
    </xdr:from>
    <xdr:to>
      <xdr:col>10</xdr:col>
      <xdr:colOff>230367</xdr:colOff>
      <xdr:row>17</xdr:row>
      <xdr:rowOff>80591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111" y="3194468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86682</xdr:colOff>
      <xdr:row>26</xdr:row>
      <xdr:rowOff>104315</xdr:rowOff>
    </xdr:from>
    <xdr:to>
      <xdr:col>19</xdr:col>
      <xdr:colOff>253066</xdr:colOff>
      <xdr:row>29</xdr:row>
      <xdr:rowOff>78970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0256" y="5503166"/>
          <a:ext cx="563597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72958</xdr:colOff>
      <xdr:row>18</xdr:row>
      <xdr:rowOff>105383</xdr:rowOff>
    </xdr:from>
    <xdr:to>
      <xdr:col>13</xdr:col>
      <xdr:colOff>239342</xdr:colOff>
      <xdr:row>21</xdr:row>
      <xdr:rowOff>55719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2235" y="3947809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60960</xdr:colOff>
      <xdr:row>26</xdr:row>
      <xdr:rowOff>129540</xdr:rowOff>
    </xdr:from>
    <xdr:to>
      <xdr:col>19</xdr:col>
      <xdr:colOff>228317</xdr:colOff>
      <xdr:row>29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3721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76200</xdr:colOff>
      <xdr:row>18</xdr:row>
      <xdr:rowOff>121920</xdr:rowOff>
    </xdr:from>
    <xdr:to>
      <xdr:col>13</xdr:col>
      <xdr:colOff>243557</xdr:colOff>
      <xdr:row>21</xdr:row>
      <xdr:rowOff>76797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794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F28" sqref="F28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35.42578125" bestFit="1" customWidth="1"/>
    <col min="7" max="7" width="6.2851562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35.42578125" bestFit="1" customWidth="1"/>
    <col min="263" max="263" width="6.2851562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35.42578125" bestFit="1" customWidth="1"/>
    <col min="519" max="519" width="6.2851562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35.42578125" bestFit="1" customWidth="1"/>
    <col min="775" max="775" width="6.2851562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35.42578125" bestFit="1" customWidth="1"/>
    <col min="1031" max="1031" width="6.2851562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35.42578125" bestFit="1" customWidth="1"/>
    <col min="1287" max="1287" width="6.2851562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35.42578125" bestFit="1" customWidth="1"/>
    <col min="1543" max="1543" width="6.2851562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35.42578125" bestFit="1" customWidth="1"/>
    <col min="1799" max="1799" width="6.2851562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35.42578125" bestFit="1" customWidth="1"/>
    <col min="2055" max="2055" width="6.2851562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35.42578125" bestFit="1" customWidth="1"/>
    <col min="2311" max="2311" width="6.2851562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35.42578125" bestFit="1" customWidth="1"/>
    <col min="2567" max="2567" width="6.2851562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35.42578125" bestFit="1" customWidth="1"/>
    <col min="2823" max="2823" width="6.2851562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35.42578125" bestFit="1" customWidth="1"/>
    <col min="3079" max="3079" width="6.2851562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35.42578125" bestFit="1" customWidth="1"/>
    <col min="3335" max="3335" width="6.2851562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35.42578125" bestFit="1" customWidth="1"/>
    <col min="3591" max="3591" width="6.2851562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35.42578125" bestFit="1" customWidth="1"/>
    <col min="3847" max="3847" width="6.2851562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35.42578125" bestFit="1" customWidth="1"/>
    <col min="4103" max="4103" width="6.2851562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35.42578125" bestFit="1" customWidth="1"/>
    <col min="4359" max="4359" width="6.2851562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35.42578125" bestFit="1" customWidth="1"/>
    <col min="4615" max="4615" width="6.2851562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35.42578125" bestFit="1" customWidth="1"/>
    <col min="4871" max="4871" width="6.2851562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35.42578125" bestFit="1" customWidth="1"/>
    <col min="5127" max="5127" width="6.2851562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35.42578125" bestFit="1" customWidth="1"/>
    <col min="5383" max="5383" width="6.2851562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35.42578125" bestFit="1" customWidth="1"/>
    <col min="5639" max="5639" width="6.2851562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35.42578125" bestFit="1" customWidth="1"/>
    <col min="5895" max="5895" width="6.2851562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35.42578125" bestFit="1" customWidth="1"/>
    <col min="6151" max="6151" width="6.2851562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35.42578125" bestFit="1" customWidth="1"/>
    <col min="6407" max="6407" width="6.2851562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35.42578125" bestFit="1" customWidth="1"/>
    <col min="6663" max="6663" width="6.2851562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35.42578125" bestFit="1" customWidth="1"/>
    <col min="6919" max="6919" width="6.2851562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35.42578125" bestFit="1" customWidth="1"/>
    <col min="7175" max="7175" width="6.2851562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35.42578125" bestFit="1" customWidth="1"/>
    <col min="7431" max="7431" width="6.2851562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35.42578125" bestFit="1" customWidth="1"/>
    <col min="7687" max="7687" width="6.2851562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35.42578125" bestFit="1" customWidth="1"/>
    <col min="7943" max="7943" width="6.2851562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35.42578125" bestFit="1" customWidth="1"/>
    <col min="8199" max="8199" width="6.2851562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35.42578125" bestFit="1" customWidth="1"/>
    <col min="8455" max="8455" width="6.2851562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35.42578125" bestFit="1" customWidth="1"/>
    <col min="8711" max="8711" width="6.2851562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35.42578125" bestFit="1" customWidth="1"/>
    <col min="8967" max="8967" width="6.2851562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35.42578125" bestFit="1" customWidth="1"/>
    <col min="9223" max="9223" width="6.2851562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35.42578125" bestFit="1" customWidth="1"/>
    <col min="9479" max="9479" width="6.2851562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35.42578125" bestFit="1" customWidth="1"/>
    <col min="9735" max="9735" width="6.2851562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35.42578125" bestFit="1" customWidth="1"/>
    <col min="9991" max="9991" width="6.2851562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35.42578125" bestFit="1" customWidth="1"/>
    <col min="10247" max="10247" width="6.2851562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35.42578125" bestFit="1" customWidth="1"/>
    <col min="10503" max="10503" width="6.2851562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35.42578125" bestFit="1" customWidth="1"/>
    <col min="10759" max="10759" width="6.2851562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35.42578125" bestFit="1" customWidth="1"/>
    <col min="11015" max="11015" width="6.2851562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35.42578125" bestFit="1" customWidth="1"/>
    <col min="11271" max="11271" width="6.2851562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35.42578125" bestFit="1" customWidth="1"/>
    <col min="11527" max="11527" width="6.2851562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35.42578125" bestFit="1" customWidth="1"/>
    <col min="11783" max="11783" width="6.2851562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35.42578125" bestFit="1" customWidth="1"/>
    <col min="12039" max="12039" width="6.2851562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35.42578125" bestFit="1" customWidth="1"/>
    <col min="12295" max="12295" width="6.2851562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35.42578125" bestFit="1" customWidth="1"/>
    <col min="12551" max="12551" width="6.2851562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35.42578125" bestFit="1" customWidth="1"/>
    <col min="12807" max="12807" width="6.2851562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35.42578125" bestFit="1" customWidth="1"/>
    <col min="13063" max="13063" width="6.2851562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35.42578125" bestFit="1" customWidth="1"/>
    <col min="13319" max="13319" width="6.2851562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35.42578125" bestFit="1" customWidth="1"/>
    <col min="13575" max="13575" width="6.2851562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35.42578125" bestFit="1" customWidth="1"/>
    <col min="13831" max="13831" width="6.2851562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35.42578125" bestFit="1" customWidth="1"/>
    <col min="14087" max="14087" width="6.2851562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35.42578125" bestFit="1" customWidth="1"/>
    <col min="14343" max="14343" width="6.2851562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35.42578125" bestFit="1" customWidth="1"/>
    <col min="14599" max="14599" width="6.2851562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35.42578125" bestFit="1" customWidth="1"/>
    <col min="14855" max="14855" width="6.2851562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35.42578125" bestFit="1" customWidth="1"/>
    <col min="15111" max="15111" width="6.2851562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35.42578125" bestFit="1" customWidth="1"/>
    <col min="15367" max="15367" width="6.2851562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35.42578125" bestFit="1" customWidth="1"/>
    <col min="15623" max="15623" width="6.2851562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35.42578125" bestFit="1" customWidth="1"/>
    <col min="15879" max="15879" width="6.2851562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35.42578125" bestFit="1" customWidth="1"/>
    <col min="16135" max="16135" width="6.28515625" customWidth="1"/>
    <col min="16137" max="16137" width="15.5703125" customWidth="1"/>
    <col min="16138" max="16138" width="11.140625" customWidth="1"/>
  </cols>
  <sheetData>
    <row r="1" spans="1:10" ht="20.25" x14ac:dyDescent="0.3">
      <c r="A1" s="238" t="s">
        <v>96</v>
      </c>
      <c r="B1" s="238"/>
      <c r="C1" s="238"/>
      <c r="D1" s="238"/>
      <c r="E1" s="238"/>
      <c r="F1" s="238"/>
      <c r="G1" s="238"/>
    </row>
    <row r="2" spans="1:10" ht="15.75" thickBot="1" x14ac:dyDescent="0.3">
      <c r="A2" s="59"/>
      <c r="B2" s="59" t="s">
        <v>0</v>
      </c>
      <c r="C2" s="59" t="s">
        <v>1</v>
      </c>
      <c r="D2" s="59" t="s">
        <v>2</v>
      </c>
      <c r="E2" s="59" t="s">
        <v>3</v>
      </c>
      <c r="F2" s="59" t="s">
        <v>4</v>
      </c>
      <c r="G2" s="59"/>
    </row>
    <row r="3" spans="1:10" x14ac:dyDescent="0.25">
      <c r="A3" s="60"/>
      <c r="B3" s="61"/>
      <c r="C3" s="60"/>
      <c r="D3" s="59"/>
      <c r="E3" s="62"/>
    </row>
    <row r="4" spans="1:10" x14ac:dyDescent="0.25">
      <c r="A4" s="60"/>
      <c r="B4" s="63"/>
      <c r="C4" s="64"/>
      <c r="D4" s="65"/>
    </row>
    <row r="5" spans="1:10" x14ac:dyDescent="0.25">
      <c r="A5" s="60"/>
      <c r="B5" s="63"/>
      <c r="C5" s="64"/>
      <c r="D5" s="65"/>
      <c r="G5" s="66"/>
      <c r="H5" s="66"/>
    </row>
    <row r="6" spans="1:10" x14ac:dyDescent="0.25">
      <c r="A6" s="60"/>
      <c r="B6" s="63"/>
      <c r="C6" s="64"/>
      <c r="D6" s="65"/>
    </row>
    <row r="7" spans="1:10" s="68" customFormat="1" x14ac:dyDescent="0.25">
      <c r="A7" s="60"/>
      <c r="B7" s="63"/>
      <c r="C7" s="64"/>
      <c r="D7" s="65"/>
      <c r="E7"/>
      <c r="F7"/>
      <c r="G7"/>
      <c r="I7"/>
      <c r="J7"/>
    </row>
    <row r="8" spans="1:10" ht="15" customHeight="1" x14ac:dyDescent="0.25">
      <c r="A8" s="60"/>
      <c r="B8" s="63"/>
      <c r="C8" s="64"/>
      <c r="D8" s="65"/>
    </row>
    <row r="9" spans="1:10" x14ac:dyDescent="0.25">
      <c r="A9" s="60"/>
      <c r="B9" s="63"/>
      <c r="C9" s="64"/>
      <c r="D9" s="65"/>
    </row>
    <row r="10" spans="1:10" x14ac:dyDescent="0.25">
      <c r="A10" s="60"/>
      <c r="B10" s="63"/>
      <c r="C10" s="64"/>
      <c r="D10" s="65"/>
    </row>
    <row r="11" spans="1:10" x14ac:dyDescent="0.25">
      <c r="A11" s="60"/>
      <c r="B11" s="63"/>
      <c r="C11" s="64"/>
      <c r="D11" s="65"/>
      <c r="G11" s="68"/>
    </row>
    <row r="12" spans="1:10" x14ac:dyDescent="0.25">
      <c r="A12" s="60"/>
      <c r="B12" s="63"/>
      <c r="C12" s="64"/>
      <c r="D12" s="65"/>
      <c r="G12" s="68"/>
    </row>
    <row r="13" spans="1:10" x14ac:dyDescent="0.25">
      <c r="A13" s="171"/>
      <c r="B13" s="63"/>
      <c r="C13" s="64"/>
      <c r="D13" s="65"/>
      <c r="E13" s="67"/>
      <c r="G13" s="68"/>
      <c r="H13" s="66"/>
    </row>
    <row r="14" spans="1:10" ht="13.5" customHeight="1" x14ac:dyDescent="0.25">
      <c r="A14" s="67"/>
      <c r="B14" s="63"/>
      <c r="C14" s="64"/>
      <c r="D14" s="65"/>
      <c r="E14" s="67"/>
    </row>
    <row r="15" spans="1:10" ht="13.15" customHeight="1" x14ac:dyDescent="0.25">
      <c r="B15" s="63"/>
      <c r="C15" s="64"/>
      <c r="D15" s="65"/>
    </row>
    <row r="16" spans="1:10" x14ac:dyDescent="0.25">
      <c r="A16" s="69"/>
      <c r="B16" s="63"/>
      <c r="C16" s="64"/>
      <c r="D16" s="65"/>
      <c r="E16" s="127"/>
      <c r="F16" s="69"/>
    </row>
    <row r="17" spans="1:6" x14ac:dyDescent="0.25">
      <c r="A17" s="69"/>
      <c r="B17" s="63"/>
      <c r="C17" s="64"/>
      <c r="D17" s="65"/>
      <c r="E17" s="127"/>
      <c r="F17" s="69"/>
    </row>
    <row r="18" spans="1:6" x14ac:dyDescent="0.25">
      <c r="A18" s="69"/>
      <c r="B18" s="63"/>
      <c r="C18" s="64"/>
      <c r="D18" s="65"/>
      <c r="E18" s="69"/>
      <c r="F18" s="69"/>
    </row>
    <row r="19" spans="1:6" x14ac:dyDescent="0.25">
      <c r="A19" s="69"/>
      <c r="B19" s="69"/>
      <c r="C19" s="69"/>
      <c r="D19" s="69"/>
      <c r="E19" s="69"/>
      <c r="F19" s="69"/>
    </row>
    <row r="20" spans="1:6" ht="13.15" customHeight="1" x14ac:dyDescent="0.25">
      <c r="F20" s="69"/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9"/>
  <sheetViews>
    <sheetView showGridLines="0" workbookViewId="0">
      <selection activeCell="W20" sqref="W20"/>
    </sheetView>
  </sheetViews>
  <sheetFormatPr defaultRowHeight="15" x14ac:dyDescent="0.2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 x14ac:dyDescent="0.2">
      <c r="A1" s="2" t="s">
        <v>57</v>
      </c>
      <c r="B1" s="510">
        <v>43766</v>
      </c>
      <c r="C1" s="510"/>
      <c r="D1" s="510"/>
    </row>
    <row r="2" spans="1:24" ht="15.75" x14ac:dyDescent="0.25">
      <c r="A2" s="511" t="s">
        <v>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</row>
    <row r="3" spans="1:24" ht="6.75" customHeight="1" thickBo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24" ht="13.5" customHeight="1" x14ac:dyDescent="0.2">
      <c r="A4" s="491" t="s">
        <v>59</v>
      </c>
      <c r="B4" s="487" t="s">
        <v>112</v>
      </c>
      <c r="C4" s="487"/>
      <c r="D4" s="487"/>
      <c r="E4" s="487"/>
      <c r="F4" s="488"/>
      <c r="G4" s="491" t="s">
        <v>60</v>
      </c>
      <c r="H4" s="493"/>
      <c r="I4" s="493"/>
      <c r="J4" s="495" t="str">
        <f>'Nasazení do skupin'!$A$2</f>
        <v>SŽ3</v>
      </c>
      <c r="K4" s="495"/>
      <c r="L4" s="495"/>
      <c r="M4" s="496"/>
      <c r="N4" s="491" t="s">
        <v>61</v>
      </c>
      <c r="O4" s="493"/>
      <c r="P4" s="512">
        <v>33</v>
      </c>
      <c r="Q4" s="501" t="s">
        <v>62</v>
      </c>
      <c r="R4" s="514"/>
      <c r="S4" s="517" t="str">
        <f>VLOOKUP(P4,Zápasy!B4:G53,2,0)</f>
        <v>F</v>
      </c>
    </row>
    <row r="5" spans="1:24" ht="13.5" customHeight="1" thickBot="1" x14ac:dyDescent="0.25">
      <c r="A5" s="492"/>
      <c r="B5" s="489"/>
      <c r="C5" s="489"/>
      <c r="D5" s="489"/>
      <c r="E5" s="489"/>
      <c r="F5" s="490"/>
      <c r="G5" s="492"/>
      <c r="H5" s="494"/>
      <c r="I5" s="494"/>
      <c r="J5" s="497"/>
      <c r="K5" s="497"/>
      <c r="L5" s="497"/>
      <c r="M5" s="498"/>
      <c r="N5" s="492"/>
      <c r="O5" s="494"/>
      <c r="P5" s="513"/>
      <c r="Q5" s="515"/>
      <c r="R5" s="516"/>
      <c r="S5" s="500"/>
    </row>
    <row r="6" spans="1:24" ht="13.5" customHeight="1" x14ac:dyDescent="0.2">
      <c r="A6" s="491" t="s">
        <v>63</v>
      </c>
      <c r="B6" s="505">
        <f>$B$1</f>
        <v>43766</v>
      </c>
      <c r="C6" s="506"/>
      <c r="D6" s="506"/>
      <c r="E6" s="506"/>
      <c r="F6" s="507"/>
      <c r="G6" s="491" t="s">
        <v>64</v>
      </c>
      <c r="H6" s="493"/>
      <c r="I6" s="493"/>
      <c r="J6" s="506"/>
      <c r="K6" s="506"/>
      <c r="L6" s="506"/>
      <c r="M6" s="507"/>
      <c r="N6" s="491" t="s">
        <v>65</v>
      </c>
      <c r="O6" s="493"/>
      <c r="P6" s="487"/>
      <c r="Q6" s="487"/>
      <c r="R6" s="487"/>
      <c r="S6" s="488"/>
      <c r="V6" s="91"/>
      <c r="X6" s="91"/>
    </row>
    <row r="7" spans="1:24" ht="13.15" customHeight="1" thickBot="1" x14ac:dyDescent="0.25">
      <c r="A7" s="492"/>
      <c r="B7" s="508"/>
      <c r="C7" s="508"/>
      <c r="D7" s="508"/>
      <c r="E7" s="508"/>
      <c r="F7" s="509"/>
      <c r="G7" s="492"/>
      <c r="H7" s="494"/>
      <c r="I7" s="494"/>
      <c r="J7" s="508"/>
      <c r="K7" s="508"/>
      <c r="L7" s="508"/>
      <c r="M7" s="509"/>
      <c r="N7" s="492"/>
      <c r="O7" s="494"/>
      <c r="P7" s="489"/>
      <c r="Q7" s="489"/>
      <c r="R7" s="489"/>
      <c r="S7" s="490"/>
      <c r="V7" s="91"/>
      <c r="X7" s="91"/>
    </row>
    <row r="8" spans="1:24" ht="18.75" customHeight="1" x14ac:dyDescent="0.25">
      <c r="A8" s="201" t="s">
        <v>66</v>
      </c>
      <c r="B8" s="465"/>
      <c r="C8" s="465"/>
      <c r="D8" s="465"/>
      <c r="E8" s="465"/>
      <c r="F8" s="466"/>
      <c r="G8" s="201" t="s">
        <v>67</v>
      </c>
      <c r="H8" s="92"/>
      <c r="I8" s="467">
        <f>VLOOKUP(B13,'Nasazení do skupin'!$B$5:$S$37,18,0)</f>
        <v>0</v>
      </c>
      <c r="J8" s="467"/>
      <c r="K8" s="467"/>
      <c r="L8" s="467"/>
      <c r="M8" s="468"/>
      <c r="N8" s="201" t="s">
        <v>68</v>
      </c>
      <c r="O8" s="92"/>
      <c r="P8" s="455">
        <f>VLOOKUP(B13,'Nasazení do skupin'!$B$5:$S$37,17,0)</f>
        <v>0</v>
      </c>
      <c r="Q8" s="455"/>
      <c r="R8" s="455"/>
      <c r="S8" s="456"/>
      <c r="V8" s="91"/>
      <c r="X8" s="91"/>
    </row>
    <row r="9" spans="1:24" ht="16.5" thickBot="1" x14ac:dyDescent="0.3">
      <c r="A9" s="188" t="s">
        <v>69</v>
      </c>
      <c r="B9" s="457"/>
      <c r="C9" s="457"/>
      <c r="D9" s="457"/>
      <c r="E9" s="457"/>
      <c r="F9" s="458"/>
      <c r="G9" s="459" t="s">
        <v>69</v>
      </c>
      <c r="H9" s="460"/>
      <c r="I9" s="461"/>
      <c r="J9" s="461"/>
      <c r="K9" s="461"/>
      <c r="L9" s="461"/>
      <c r="M9" s="462"/>
      <c r="N9" s="459" t="s">
        <v>69</v>
      </c>
      <c r="O9" s="460"/>
      <c r="P9" s="463"/>
      <c r="Q9" s="463"/>
      <c r="R9" s="463"/>
      <c r="S9" s="464"/>
      <c r="V9" s="91"/>
      <c r="X9" s="91"/>
    </row>
    <row r="10" spans="1:24" ht="18.75" customHeight="1" x14ac:dyDescent="0.25">
      <c r="A10" s="201" t="s">
        <v>66</v>
      </c>
      <c r="B10" s="465"/>
      <c r="C10" s="465"/>
      <c r="D10" s="465"/>
      <c r="E10" s="465"/>
      <c r="F10" s="466"/>
      <c r="G10" s="201" t="s">
        <v>70</v>
      </c>
      <c r="H10" s="92"/>
      <c r="I10" s="467">
        <f>VLOOKUP(H13,'Nasazení do skupin'!$B$5:$S$37,18,0)</f>
        <v>0</v>
      </c>
      <c r="J10" s="467"/>
      <c r="K10" s="467"/>
      <c r="L10" s="467"/>
      <c r="M10" s="468"/>
      <c r="N10" s="201" t="s">
        <v>71</v>
      </c>
      <c r="O10" s="92"/>
      <c r="P10" s="455">
        <f>VLOOKUP(H13,'Nasazení do skupin'!$B$5:$S$37,17,0)</f>
        <v>0</v>
      </c>
      <c r="Q10" s="455"/>
      <c r="R10" s="455"/>
      <c r="S10" s="456"/>
      <c r="V10" s="91"/>
      <c r="X10" s="91"/>
    </row>
    <row r="11" spans="1:24" ht="16.5" thickBot="1" x14ac:dyDescent="0.3">
      <c r="A11" s="188" t="s">
        <v>69</v>
      </c>
      <c r="B11" s="457"/>
      <c r="C11" s="457"/>
      <c r="D11" s="457"/>
      <c r="E11" s="457"/>
      <c r="F11" s="458"/>
      <c r="G11" s="459" t="s">
        <v>69</v>
      </c>
      <c r="H11" s="460"/>
      <c r="I11" s="461"/>
      <c r="J11" s="461"/>
      <c r="K11" s="461"/>
      <c r="L11" s="461"/>
      <c r="M11" s="462"/>
      <c r="N11" s="459" t="s">
        <v>69</v>
      </c>
      <c r="O11" s="460"/>
      <c r="P11" s="463"/>
      <c r="Q11" s="463"/>
      <c r="R11" s="463"/>
      <c r="S11" s="464"/>
    </row>
    <row r="12" spans="1:24" ht="12" customHeight="1" x14ac:dyDescent="0.2">
      <c r="A12" s="475" t="s">
        <v>72</v>
      </c>
      <c r="B12" s="477" t="s">
        <v>73</v>
      </c>
      <c r="C12" s="478"/>
      <c r="D12" s="478"/>
      <c r="E12" s="478"/>
      <c r="F12" s="479"/>
      <c r="G12" s="480" t="s">
        <v>74</v>
      </c>
      <c r="H12" s="477" t="s">
        <v>75</v>
      </c>
      <c r="I12" s="478"/>
      <c r="J12" s="478"/>
      <c r="K12" s="478"/>
      <c r="L12" s="479"/>
      <c r="M12" s="480" t="s">
        <v>74</v>
      </c>
      <c r="N12" s="482" t="s">
        <v>76</v>
      </c>
      <c r="O12" s="483"/>
      <c r="P12" s="482" t="s">
        <v>77</v>
      </c>
      <c r="Q12" s="483"/>
      <c r="R12" s="482" t="s">
        <v>78</v>
      </c>
      <c r="S12" s="483"/>
    </row>
    <row r="13" spans="1:24" s="95" customFormat="1" ht="24" customHeight="1" thickBot="1" x14ac:dyDescent="0.25">
      <c r="A13" s="476"/>
      <c r="B13" s="484" t="str">
        <f>VLOOKUP(P4,Zápasy!$B$4:$G$46,4,0)</f>
        <v>TJ BANÍK STŘÍBRO</v>
      </c>
      <c r="C13" s="485"/>
      <c r="D13" s="485"/>
      <c r="E13" s="485"/>
      <c r="F13" s="486"/>
      <c r="G13" s="481"/>
      <c r="H13" s="484" t="str">
        <f>VLOOKUP(P4,Zápasy!$B$4:$G$45,6,0)</f>
        <v>NK CLIMAX VSETÍN</v>
      </c>
      <c r="I13" s="485"/>
      <c r="J13" s="485"/>
      <c r="K13" s="485"/>
      <c r="L13" s="486"/>
      <c r="M13" s="481"/>
      <c r="N13" s="93" t="s">
        <v>15</v>
      </c>
      <c r="O13" s="94" t="s">
        <v>79</v>
      </c>
      <c r="P13" s="93" t="s">
        <v>15</v>
      </c>
      <c r="Q13" s="94" t="s">
        <v>79</v>
      </c>
      <c r="R13" s="93" t="s">
        <v>15</v>
      </c>
      <c r="S13" s="94" t="s">
        <v>79</v>
      </c>
    </row>
    <row r="14" spans="1:24" s="95" customFormat="1" ht="18" customHeight="1" x14ac:dyDescent="0.25">
      <c r="A14" s="96" t="s">
        <v>80</v>
      </c>
      <c r="B14" s="202"/>
      <c r="C14" s="203"/>
      <c r="D14" s="203"/>
      <c r="E14" s="203"/>
      <c r="F14" s="204"/>
      <c r="G14" s="97"/>
      <c r="H14" s="202"/>
      <c r="I14" s="203"/>
      <c r="J14" s="203"/>
      <c r="K14" s="203"/>
      <c r="L14" s="205"/>
      <c r="M14" s="98"/>
      <c r="N14" s="206"/>
      <c r="O14" s="205"/>
      <c r="P14" s="469"/>
      <c r="Q14" s="472"/>
      <c r="R14" s="469"/>
      <c r="S14" s="472"/>
    </row>
    <row r="15" spans="1:24" s="95" customFormat="1" ht="18" customHeight="1" x14ac:dyDescent="0.2">
      <c r="A15" s="99" t="s">
        <v>81</v>
      </c>
      <c r="B15" s="100"/>
      <c r="C15" s="101"/>
      <c r="D15" s="101"/>
      <c r="E15" s="101"/>
      <c r="F15" s="102"/>
      <c r="G15" s="103"/>
      <c r="H15" s="100"/>
      <c r="I15" s="101"/>
      <c r="J15" s="101"/>
      <c r="K15" s="101"/>
      <c r="L15" s="102"/>
      <c r="M15" s="104"/>
      <c r="N15" s="105"/>
      <c r="O15" s="102"/>
      <c r="P15" s="470"/>
      <c r="Q15" s="473"/>
      <c r="R15" s="470"/>
      <c r="S15" s="473"/>
    </row>
    <row r="16" spans="1:24" s="95" customFormat="1" ht="18" customHeight="1" thickBot="1" x14ac:dyDescent="0.25">
      <c r="A16" s="106" t="s">
        <v>82</v>
      </c>
      <c r="B16" s="107"/>
      <c r="C16" s="108"/>
      <c r="D16" s="108"/>
      <c r="E16" s="108"/>
      <c r="F16" s="109"/>
      <c r="G16" s="110"/>
      <c r="H16" s="107"/>
      <c r="I16" s="108"/>
      <c r="J16" s="108"/>
      <c r="K16" s="108"/>
      <c r="L16" s="109"/>
      <c r="M16" s="111"/>
      <c r="N16" s="112"/>
      <c r="O16" s="113"/>
      <c r="P16" s="471"/>
      <c r="Q16" s="474"/>
      <c r="R16" s="471"/>
      <c r="S16" s="474"/>
    </row>
    <row r="17" spans="1:24" s="95" customFormat="1" ht="27.6" customHeight="1" x14ac:dyDescent="0.2">
      <c r="A17" s="207" t="s">
        <v>83</v>
      </c>
      <c r="B17" s="225">
        <f>VLOOKUP(B13,'Nasazení do skupin'!$B$5:$S$37,2,0)</f>
        <v>0</v>
      </c>
      <c r="C17" s="226">
        <f>VLOOKUP(B13,'Nasazení do skupin'!$B$5:$S$37,5,0)</f>
        <v>0</v>
      </c>
      <c r="D17" s="226">
        <f>VLOOKUP(B13,'Nasazení do skupin'!$B$5:$S$37,8,0)</f>
        <v>0</v>
      </c>
      <c r="E17" s="226">
        <f>VLOOKUP(B13,'Nasazení do skupin'!$B$5:$S$37,11,0)</f>
        <v>0</v>
      </c>
      <c r="F17" s="227">
        <f>VLOOKUP(B13,'Nasazení do skupin'!$B$5:$S$37,14,0)</f>
        <v>0</v>
      </c>
      <c r="G17" s="228"/>
      <c r="H17" s="225">
        <f>VLOOKUP(H13,'Nasazení do skupin'!$B$5:$S$37,2,0)</f>
        <v>0</v>
      </c>
      <c r="I17" s="226">
        <f>VLOOKUP(H13,'Nasazení do skupin'!$B$5:$S$37,5,0)</f>
        <v>0</v>
      </c>
      <c r="J17" s="226">
        <f>VLOOKUP(H13,'Nasazení do skupin'!$B$5:$S$37,8,0)</f>
        <v>0</v>
      </c>
      <c r="K17" s="226">
        <f>VLOOKUP(H13,'Nasazení do skupin'!$B$5:$S$37,11,0)</f>
        <v>0</v>
      </c>
      <c r="L17" s="226">
        <f>VLOOKUP(H13,'Nasazení do skupin'!$B$5:$S$37,14,0)</f>
        <v>0</v>
      </c>
      <c r="M17" s="98"/>
      <c r="N17" s="114" t="s">
        <v>84</v>
      </c>
      <c r="O17" s="115"/>
      <c r="P17" s="115"/>
      <c r="Q17" s="115"/>
      <c r="R17" s="115"/>
      <c r="S17" s="116"/>
    </row>
    <row r="18" spans="1:24" s="95" customFormat="1" ht="88.15" customHeight="1" thickBot="1" x14ac:dyDescent="0.25">
      <c r="A18" s="106" t="s">
        <v>85</v>
      </c>
      <c r="B18" s="229">
        <f>VLOOKUP(B13,'Nasazení do skupin'!$B$5:$S$37,3,0)</f>
        <v>0</v>
      </c>
      <c r="C18" s="230">
        <f>VLOOKUP(B13,'Nasazení do skupin'!$B$5:$S$37,6,0)</f>
        <v>0</v>
      </c>
      <c r="D18" s="230">
        <f>VLOOKUP(B13,'Nasazení do skupin'!$B$5:$S$37,9,0)</f>
        <v>0</v>
      </c>
      <c r="E18" s="230">
        <f>VLOOKUP(B13,'Nasazení do skupin'!$B$5:$S$37,12,0)</f>
        <v>0</v>
      </c>
      <c r="F18" s="231">
        <f>VLOOKUP(B13,'Nasazení do skupin'!$B$5:$S$37,15,0)</f>
        <v>0</v>
      </c>
      <c r="G18" s="232"/>
      <c r="H18" s="229">
        <f>VLOOKUP(H13,'Nasazení do skupin'!$B$5:$S$37,3,0)</f>
        <v>0</v>
      </c>
      <c r="I18" s="230">
        <f>VLOOKUP(H13,'Nasazení do skupin'!$B$5:$S$37,6,0)</f>
        <v>0</v>
      </c>
      <c r="J18" s="230">
        <f>VLOOKUP(H13,'Nasazení do skupin'!$B$5:$S$37,9,0)</f>
        <v>0</v>
      </c>
      <c r="K18" s="230">
        <f>VLOOKUP(H13,'Nasazení do skupin'!$B$5:$S$37,12,0)</f>
        <v>0</v>
      </c>
      <c r="L18" s="230">
        <f>VLOOKUP(H13,'Nasazení do skupin'!$B$5:$S$37,15,0)</f>
        <v>0</v>
      </c>
      <c r="M18" s="117"/>
      <c r="N18" s="115"/>
      <c r="O18" s="115"/>
      <c r="P18" s="115"/>
      <c r="Q18" s="115"/>
      <c r="R18" s="115"/>
      <c r="S18" s="116"/>
    </row>
    <row r="19" spans="1:24" s="95" customFormat="1" ht="19.149999999999999" customHeight="1" thickBot="1" x14ac:dyDescent="0.25">
      <c r="A19" s="118" t="s">
        <v>86</v>
      </c>
      <c r="B19" s="233">
        <f>VLOOKUP(B13,'Nasazení do skupin'!$B$5:$S$37,4,0)</f>
        <v>0</v>
      </c>
      <c r="C19" s="234">
        <f>VLOOKUP(B13,'Nasazení do skupin'!$B$5:$S$37,7,0)</f>
        <v>0</v>
      </c>
      <c r="D19" s="234">
        <f>VLOOKUP(B13,'Nasazení do skupin'!$B$5:$S$37,10,0)</f>
        <v>0</v>
      </c>
      <c r="E19" s="234">
        <f>VLOOKUP(B13,'Nasazení do skupin'!$B$5:$S$37,13,0)</f>
        <v>0</v>
      </c>
      <c r="F19" s="235">
        <f>VLOOKUP(B13,'Nasazení do skupin'!$B$5:$S$37,16,0)</f>
        <v>0</v>
      </c>
      <c r="G19" s="236"/>
      <c r="H19" s="233">
        <f>VLOOKUP(H13,'Nasazení do skupin'!$B$5:$S$37,4,0)</f>
        <v>0</v>
      </c>
      <c r="I19" s="234">
        <f>VLOOKUP(H13,'Nasazení do skupin'!$B$5:$S$37,7,0)</f>
        <v>0</v>
      </c>
      <c r="J19" s="234">
        <f>VLOOKUP(H13,'Nasazení do skupin'!$B$5:$S$37,10,0)</f>
        <v>0</v>
      </c>
      <c r="K19" s="234">
        <f>VLOOKUP(H13,'Nasazení do skupin'!$B$5:$S$37,13,0)</f>
        <v>0</v>
      </c>
      <c r="L19" s="234">
        <f>VLOOKUP(H13,'Nasazení do skupin'!$B$5:$S$37,16,0)</f>
        <v>0</v>
      </c>
      <c r="M19" s="119"/>
      <c r="N19" s="120"/>
      <c r="O19" s="120"/>
      <c r="P19" s="120"/>
      <c r="Q19" s="120"/>
      <c r="R19" s="120"/>
      <c r="S19" s="121"/>
    </row>
    <row r="20" spans="1:24" s="95" customFormat="1" ht="33.6" customHeight="1" x14ac:dyDescent="0.2"/>
    <row r="21" spans="1:24" ht="15.75" x14ac:dyDescent="0.25">
      <c r="A21" s="511" t="s">
        <v>58</v>
      </c>
      <c r="B21" s="511"/>
      <c r="C21" s="511"/>
      <c r="D21" s="511"/>
      <c r="E21" s="511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</row>
    <row r="22" spans="1:24" ht="6.75" customHeight="1" thickBot="1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W22" s="237"/>
    </row>
    <row r="23" spans="1:24" ht="13.5" customHeight="1" x14ac:dyDescent="0.2">
      <c r="A23" s="491" t="s">
        <v>59</v>
      </c>
      <c r="B23" s="487" t="s">
        <v>112</v>
      </c>
      <c r="C23" s="487"/>
      <c r="D23" s="487"/>
      <c r="E23" s="487"/>
      <c r="F23" s="488"/>
      <c r="G23" s="491" t="s">
        <v>60</v>
      </c>
      <c r="H23" s="493"/>
      <c r="I23" s="493"/>
      <c r="J23" s="495" t="str">
        <f>'Nasazení do skupin'!$A$2</f>
        <v>SŽ3</v>
      </c>
      <c r="K23" s="495"/>
      <c r="L23" s="495"/>
      <c r="M23" s="496"/>
      <c r="N23" s="491" t="s">
        <v>61</v>
      </c>
      <c r="O23" s="493"/>
      <c r="P23" s="499">
        <v>32</v>
      </c>
      <c r="Q23" s="501" t="s">
        <v>62</v>
      </c>
      <c r="R23" s="502"/>
      <c r="S23" s="499" t="str">
        <f>VLOOKUP(P23,Zápasy!B4:G53,2,0)</f>
        <v>3M</v>
      </c>
    </row>
    <row r="24" spans="1:24" ht="13.5" customHeight="1" thickBot="1" x14ac:dyDescent="0.25">
      <c r="A24" s="492"/>
      <c r="B24" s="489"/>
      <c r="C24" s="489"/>
      <c r="D24" s="489"/>
      <c r="E24" s="489"/>
      <c r="F24" s="490"/>
      <c r="G24" s="492"/>
      <c r="H24" s="494"/>
      <c r="I24" s="494"/>
      <c r="J24" s="497"/>
      <c r="K24" s="497"/>
      <c r="L24" s="497"/>
      <c r="M24" s="498"/>
      <c r="N24" s="492"/>
      <c r="O24" s="494"/>
      <c r="P24" s="500"/>
      <c r="Q24" s="503"/>
      <c r="R24" s="504"/>
      <c r="S24" s="500"/>
    </row>
    <row r="25" spans="1:24" ht="13.5" customHeight="1" x14ac:dyDescent="0.2">
      <c r="A25" s="491" t="s">
        <v>63</v>
      </c>
      <c r="B25" s="505">
        <f>$B$1</f>
        <v>43766</v>
      </c>
      <c r="C25" s="506"/>
      <c r="D25" s="506"/>
      <c r="E25" s="506"/>
      <c r="F25" s="507"/>
      <c r="G25" s="491" t="s">
        <v>64</v>
      </c>
      <c r="H25" s="493"/>
      <c r="I25" s="493"/>
      <c r="J25" s="506"/>
      <c r="K25" s="506"/>
      <c r="L25" s="506"/>
      <c r="M25" s="507"/>
      <c r="N25" s="491" t="s">
        <v>65</v>
      </c>
      <c r="O25" s="493"/>
      <c r="P25" s="487"/>
      <c r="Q25" s="487"/>
      <c r="R25" s="487"/>
      <c r="S25" s="488"/>
      <c r="T25" s="237"/>
      <c r="V25" s="91"/>
      <c r="X25" s="91"/>
    </row>
    <row r="26" spans="1:24" ht="13.15" customHeight="1" thickBot="1" x14ac:dyDescent="0.25">
      <c r="A26" s="492"/>
      <c r="B26" s="508"/>
      <c r="C26" s="508"/>
      <c r="D26" s="508"/>
      <c r="E26" s="508"/>
      <c r="F26" s="509"/>
      <c r="G26" s="492"/>
      <c r="H26" s="494"/>
      <c r="I26" s="494"/>
      <c r="J26" s="508"/>
      <c r="K26" s="508"/>
      <c r="L26" s="508"/>
      <c r="M26" s="509"/>
      <c r="N26" s="492"/>
      <c r="O26" s="494"/>
      <c r="P26" s="489"/>
      <c r="Q26" s="489"/>
      <c r="R26" s="489"/>
      <c r="S26" s="490"/>
      <c r="V26" s="91"/>
      <c r="X26" s="91"/>
    </row>
    <row r="27" spans="1:24" ht="18.75" customHeight="1" x14ac:dyDescent="0.25">
      <c r="A27" s="201" t="s">
        <v>66</v>
      </c>
      <c r="B27" s="465"/>
      <c r="C27" s="465"/>
      <c r="D27" s="465"/>
      <c r="E27" s="465"/>
      <c r="F27" s="466"/>
      <c r="G27" s="201" t="s">
        <v>67</v>
      </c>
      <c r="H27" s="92"/>
      <c r="I27" s="467">
        <f>VLOOKUP(B32,'Nasazení do skupin'!$B$5:$S$37,18,0)</f>
        <v>0</v>
      </c>
      <c r="J27" s="467"/>
      <c r="K27" s="467"/>
      <c r="L27" s="467"/>
      <c r="M27" s="468"/>
      <c r="N27" s="201" t="s">
        <v>68</v>
      </c>
      <c r="O27" s="92"/>
      <c r="P27" s="455">
        <f>VLOOKUP(B32,'Nasazení do skupin'!$B$5:$S$37,17,0)</f>
        <v>0</v>
      </c>
      <c r="Q27" s="455"/>
      <c r="R27" s="455"/>
      <c r="S27" s="456"/>
      <c r="V27" s="91"/>
      <c r="X27" s="91"/>
    </row>
    <row r="28" spans="1:24" ht="16.5" thickBot="1" x14ac:dyDescent="0.3">
      <c r="A28" s="188" t="s">
        <v>69</v>
      </c>
      <c r="B28" s="457"/>
      <c r="C28" s="457"/>
      <c r="D28" s="457"/>
      <c r="E28" s="457"/>
      <c r="F28" s="458"/>
      <c r="G28" s="459" t="s">
        <v>69</v>
      </c>
      <c r="H28" s="460"/>
      <c r="I28" s="461"/>
      <c r="J28" s="461"/>
      <c r="K28" s="461"/>
      <c r="L28" s="461"/>
      <c r="M28" s="462"/>
      <c r="N28" s="459" t="s">
        <v>69</v>
      </c>
      <c r="O28" s="460"/>
      <c r="P28" s="463"/>
      <c r="Q28" s="463"/>
      <c r="R28" s="463"/>
      <c r="S28" s="464"/>
      <c r="V28" s="91"/>
      <c r="X28" s="91"/>
    </row>
    <row r="29" spans="1:24" ht="18.75" customHeight="1" x14ac:dyDescent="0.25">
      <c r="A29" s="201" t="s">
        <v>66</v>
      </c>
      <c r="B29" s="465"/>
      <c r="C29" s="465"/>
      <c r="D29" s="465"/>
      <c r="E29" s="465"/>
      <c r="F29" s="466"/>
      <c r="G29" s="201" t="s">
        <v>70</v>
      </c>
      <c r="H29" s="92"/>
      <c r="I29" s="467">
        <f>VLOOKUP(H32,'Nasazení do skupin'!$B$5:$S$37,18,0)</f>
        <v>0</v>
      </c>
      <c r="J29" s="467"/>
      <c r="K29" s="467"/>
      <c r="L29" s="467"/>
      <c r="M29" s="468"/>
      <c r="N29" s="201" t="s">
        <v>71</v>
      </c>
      <c r="O29" s="92"/>
      <c r="P29" s="455">
        <f>VLOOKUP(H32,'Nasazení do skupin'!$B$5:$S$37,17,0)</f>
        <v>0</v>
      </c>
      <c r="Q29" s="455"/>
      <c r="R29" s="455"/>
      <c r="S29" s="456"/>
      <c r="V29" s="91"/>
      <c r="X29" s="91"/>
    </row>
    <row r="30" spans="1:24" ht="16.5" thickBot="1" x14ac:dyDescent="0.3">
      <c r="A30" s="188" t="s">
        <v>69</v>
      </c>
      <c r="B30" s="457"/>
      <c r="C30" s="457"/>
      <c r="D30" s="457"/>
      <c r="E30" s="457"/>
      <c r="F30" s="458"/>
      <c r="G30" s="459" t="s">
        <v>69</v>
      </c>
      <c r="H30" s="460"/>
      <c r="I30" s="461"/>
      <c r="J30" s="461"/>
      <c r="K30" s="461"/>
      <c r="L30" s="461"/>
      <c r="M30" s="462"/>
      <c r="N30" s="459" t="s">
        <v>69</v>
      </c>
      <c r="O30" s="460"/>
      <c r="P30" s="463"/>
      <c r="Q30" s="463"/>
      <c r="R30" s="463"/>
      <c r="S30" s="464"/>
    </row>
    <row r="31" spans="1:24" ht="12" customHeight="1" x14ac:dyDescent="0.2">
      <c r="A31" s="475" t="s">
        <v>72</v>
      </c>
      <c r="B31" s="477" t="s">
        <v>73</v>
      </c>
      <c r="C31" s="478"/>
      <c r="D31" s="478"/>
      <c r="E31" s="478"/>
      <c r="F31" s="479"/>
      <c r="G31" s="480" t="s">
        <v>74</v>
      </c>
      <c r="H31" s="477" t="s">
        <v>75</v>
      </c>
      <c r="I31" s="478"/>
      <c r="J31" s="478"/>
      <c r="K31" s="478"/>
      <c r="L31" s="479"/>
      <c r="M31" s="480" t="s">
        <v>74</v>
      </c>
      <c r="N31" s="482" t="s">
        <v>76</v>
      </c>
      <c r="O31" s="483"/>
      <c r="P31" s="482" t="s">
        <v>77</v>
      </c>
      <c r="Q31" s="483"/>
      <c r="R31" s="482" t="s">
        <v>78</v>
      </c>
      <c r="S31" s="483"/>
    </row>
    <row r="32" spans="1:24" s="95" customFormat="1" ht="24" customHeight="1" thickBot="1" x14ac:dyDescent="0.25">
      <c r="A32" s="476"/>
      <c r="B32" s="484" t="str">
        <f>VLOOKUP(P23,Zápasy!$B$4:$G$45,4,0)</f>
        <v>TJ SLAVOJ ČESKÝ BROD</v>
      </c>
      <c r="C32" s="485"/>
      <c r="D32" s="485"/>
      <c r="E32" s="485"/>
      <c r="F32" s="486"/>
      <c r="G32" s="481"/>
      <c r="H32" s="484" t="str">
        <f>VLOOKUP(P23,Zápasy!$B$4:$G$45,6,0)</f>
        <v>MNK MODŘICE A</v>
      </c>
      <c r="I32" s="485"/>
      <c r="J32" s="485"/>
      <c r="K32" s="485"/>
      <c r="L32" s="486"/>
      <c r="M32" s="481"/>
      <c r="N32" s="93" t="s">
        <v>15</v>
      </c>
      <c r="O32" s="94" t="s">
        <v>79</v>
      </c>
      <c r="P32" s="93" t="s">
        <v>15</v>
      </c>
      <c r="Q32" s="94" t="s">
        <v>79</v>
      </c>
      <c r="R32" s="93" t="s">
        <v>15</v>
      </c>
      <c r="S32" s="94" t="s">
        <v>79</v>
      </c>
    </row>
    <row r="33" spans="1:19" s="95" customFormat="1" ht="18" customHeight="1" x14ac:dyDescent="0.25">
      <c r="A33" s="96" t="s">
        <v>80</v>
      </c>
      <c r="B33" s="202"/>
      <c r="C33" s="203"/>
      <c r="D33" s="203"/>
      <c r="E33" s="203"/>
      <c r="F33" s="204"/>
      <c r="G33" s="97"/>
      <c r="H33" s="202"/>
      <c r="I33" s="203"/>
      <c r="J33" s="203"/>
      <c r="K33" s="203"/>
      <c r="L33" s="205"/>
      <c r="M33" s="98"/>
      <c r="N33" s="206"/>
      <c r="O33" s="205"/>
      <c r="P33" s="469"/>
      <c r="Q33" s="472"/>
      <c r="R33" s="469"/>
      <c r="S33" s="472"/>
    </row>
    <row r="34" spans="1:19" s="95" customFormat="1" ht="18" customHeight="1" x14ac:dyDescent="0.2">
      <c r="A34" s="99" t="s">
        <v>81</v>
      </c>
      <c r="B34" s="100"/>
      <c r="C34" s="101"/>
      <c r="D34" s="101"/>
      <c r="E34" s="101"/>
      <c r="F34" s="102"/>
      <c r="G34" s="103"/>
      <c r="H34" s="100"/>
      <c r="I34" s="101"/>
      <c r="J34" s="101"/>
      <c r="K34" s="101"/>
      <c r="L34" s="102"/>
      <c r="M34" s="104"/>
      <c r="N34" s="105"/>
      <c r="O34" s="102"/>
      <c r="P34" s="470"/>
      <c r="Q34" s="473"/>
      <c r="R34" s="470"/>
      <c r="S34" s="473"/>
    </row>
    <row r="35" spans="1:19" s="95" customFormat="1" ht="18" customHeight="1" thickBot="1" x14ac:dyDescent="0.25">
      <c r="A35" s="106" t="s">
        <v>82</v>
      </c>
      <c r="B35" s="107"/>
      <c r="C35" s="108"/>
      <c r="D35" s="108"/>
      <c r="E35" s="108"/>
      <c r="F35" s="109"/>
      <c r="G35" s="110"/>
      <c r="H35" s="107"/>
      <c r="I35" s="108"/>
      <c r="J35" s="108"/>
      <c r="K35" s="108"/>
      <c r="L35" s="109"/>
      <c r="M35" s="111"/>
      <c r="N35" s="112"/>
      <c r="O35" s="113"/>
      <c r="P35" s="471"/>
      <c r="Q35" s="474"/>
      <c r="R35" s="471"/>
      <c r="S35" s="474"/>
    </row>
    <row r="36" spans="1:19" s="95" customFormat="1" ht="27.6" customHeight="1" x14ac:dyDescent="0.2">
      <c r="A36" s="207" t="s">
        <v>83</v>
      </c>
      <c r="B36" s="225">
        <f>VLOOKUP(B32,'Nasazení do skupin'!$B$5:$S$37,2,0)</f>
        <v>0</v>
      </c>
      <c r="C36" s="226">
        <f>VLOOKUP(B32,'Nasazení do skupin'!$B$5:$S$37,5,0)</f>
        <v>0</v>
      </c>
      <c r="D36" s="226">
        <f>VLOOKUP(B32,'Nasazení do skupin'!$B$5:$S$37,8,0)</f>
        <v>0</v>
      </c>
      <c r="E36" s="226">
        <f>VLOOKUP(B32,'Nasazení do skupin'!$B$5:$S$37,11,0)</f>
        <v>0</v>
      </c>
      <c r="F36" s="227">
        <f>VLOOKUP(B32,'Nasazení do skupin'!$B$5:$S$37,14,0)</f>
        <v>0</v>
      </c>
      <c r="G36" s="228"/>
      <c r="H36" s="225">
        <f>VLOOKUP(H32,'Nasazení do skupin'!$B$5:$S$37,2,0)</f>
        <v>0</v>
      </c>
      <c r="I36" s="226">
        <f>VLOOKUP(H32,'Nasazení do skupin'!$B$5:$S$37,5,0)</f>
        <v>0</v>
      </c>
      <c r="J36" s="226">
        <f>VLOOKUP(H32,'Nasazení do skupin'!$B$5:$S$37,8,0)</f>
        <v>0</v>
      </c>
      <c r="K36" s="226">
        <f>VLOOKUP(H32,'Nasazení do skupin'!$B$5:$S$37,11,0)</f>
        <v>0</v>
      </c>
      <c r="L36" s="226">
        <f>VLOOKUP(H32,'Nasazení do skupin'!$B$5:$S$37,14,0)</f>
        <v>0</v>
      </c>
      <c r="M36" s="98"/>
      <c r="N36" s="114" t="s">
        <v>84</v>
      </c>
      <c r="O36" s="115"/>
      <c r="P36" s="115"/>
      <c r="Q36" s="115"/>
      <c r="R36" s="115"/>
      <c r="S36" s="116"/>
    </row>
    <row r="37" spans="1:19" s="95" customFormat="1" ht="88.15" customHeight="1" thickBot="1" x14ac:dyDescent="0.25">
      <c r="A37" s="106" t="s">
        <v>85</v>
      </c>
      <c r="B37" s="229">
        <f>VLOOKUP(B32,'Nasazení do skupin'!$B$5:$S$37,3,0)</f>
        <v>0</v>
      </c>
      <c r="C37" s="230">
        <f>VLOOKUP(B32,'Nasazení do skupin'!$B$5:$S$37,6,0)</f>
        <v>0</v>
      </c>
      <c r="D37" s="230">
        <f>VLOOKUP(B32,'Nasazení do skupin'!$B$5:$S$37,9,0)</f>
        <v>0</v>
      </c>
      <c r="E37" s="230">
        <f>VLOOKUP(B32,'Nasazení do skupin'!$B$5:$S$37,12,0)</f>
        <v>0</v>
      </c>
      <c r="F37" s="231">
        <f>VLOOKUP(B32,'Nasazení do skupin'!$B$5:$S$37,15,0)</f>
        <v>0</v>
      </c>
      <c r="G37" s="232"/>
      <c r="H37" s="229">
        <f>VLOOKUP(H32,'Nasazení do skupin'!$B$5:$S$37,3,0)</f>
        <v>0</v>
      </c>
      <c r="I37" s="230">
        <f>VLOOKUP(H32,'Nasazení do skupin'!$B$5:$S$37,6,0)</f>
        <v>0</v>
      </c>
      <c r="J37" s="230">
        <f>VLOOKUP(H32,'Nasazení do skupin'!$B$5:$S$37,9,0)</f>
        <v>0</v>
      </c>
      <c r="K37" s="230">
        <f>VLOOKUP(H32,'Nasazení do skupin'!$B$5:$S$37,12,0)</f>
        <v>0</v>
      </c>
      <c r="L37" s="230">
        <f>VLOOKUP(H32,'Nasazení do skupin'!$B$5:$S$37,15,0)</f>
        <v>0</v>
      </c>
      <c r="M37" s="117"/>
      <c r="N37" s="115"/>
      <c r="O37" s="115"/>
      <c r="P37" s="115"/>
      <c r="Q37" s="115"/>
      <c r="R37" s="115"/>
      <c r="S37" s="116"/>
    </row>
    <row r="38" spans="1:19" s="95" customFormat="1" ht="18" customHeight="1" thickBot="1" x14ac:dyDescent="0.25">
      <c r="A38" s="118" t="s">
        <v>86</v>
      </c>
      <c r="B38" s="233">
        <f>VLOOKUP(B32,'Nasazení do skupin'!$B$5:$S$37,4,0)</f>
        <v>0</v>
      </c>
      <c r="C38" s="234">
        <f>VLOOKUP(B32,'Nasazení do skupin'!$B$5:$S$37,7,0)</f>
        <v>0</v>
      </c>
      <c r="D38" s="234">
        <f>VLOOKUP(B32,'Nasazení do skupin'!$B$5:$S$37,10,0)</f>
        <v>0</v>
      </c>
      <c r="E38" s="234">
        <f>VLOOKUP(B32,'Nasazení do skupin'!$B$5:$S$37,13,0)</f>
        <v>0</v>
      </c>
      <c r="F38" s="235">
        <f>VLOOKUP(B32,'Nasazení do skupin'!$B$5:$S$37,16,0)</f>
        <v>0</v>
      </c>
      <c r="G38" s="236"/>
      <c r="H38" s="233">
        <f>VLOOKUP(H32,'Nasazení do skupin'!$B$5:$S$37,4,0)</f>
        <v>0</v>
      </c>
      <c r="I38" s="234">
        <f>VLOOKUP(H32,'Nasazení do skupin'!$B$5:$S$37,7,0)</f>
        <v>0</v>
      </c>
      <c r="J38" s="234">
        <f>VLOOKUP(H32,'Nasazení do skupin'!$B$5:$S$37,10,0)</f>
        <v>0</v>
      </c>
      <c r="K38" s="234">
        <f>VLOOKUP(H32,'Nasazení do skupin'!$B$5:$S$37,13,0)</f>
        <v>0</v>
      </c>
      <c r="L38" s="234">
        <f>VLOOKUP(H32,'Nasazení do skupin'!$B$5:$S$37,16,0)</f>
        <v>0</v>
      </c>
      <c r="M38" s="119"/>
      <c r="N38" s="120"/>
      <c r="O38" s="120"/>
      <c r="P38" s="120"/>
      <c r="Q38" s="120"/>
      <c r="R38" s="120"/>
      <c r="S38" s="121"/>
    </row>
    <row r="39" spans="1:19" s="95" customFormat="1" ht="12.75" x14ac:dyDescent="0.2">
      <c r="A39" s="122"/>
      <c r="B39" s="123"/>
      <c r="C39" s="123"/>
      <c r="D39" s="123"/>
      <c r="E39" s="123"/>
      <c r="F39" s="123"/>
      <c r="G39" s="124"/>
      <c r="H39" s="125"/>
      <c r="I39" s="125"/>
      <c r="J39" s="125"/>
      <c r="K39" s="125"/>
      <c r="L39" s="125"/>
      <c r="M39" s="126"/>
      <c r="N39" s="115"/>
      <c r="O39" s="115"/>
      <c r="P39" s="115"/>
      <c r="Q39" s="115"/>
      <c r="R39" s="115"/>
      <c r="S39" s="115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A6:A7"/>
    <mergeCell ref="B6:F7"/>
    <mergeCell ref="G6:I7"/>
    <mergeCell ref="J6:M7"/>
    <mergeCell ref="N6:O7"/>
    <mergeCell ref="P10:S10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P25:S26"/>
    <mergeCell ref="A23:A24"/>
    <mergeCell ref="B23:F24"/>
    <mergeCell ref="G23:I24"/>
    <mergeCell ref="J23:M24"/>
    <mergeCell ref="N23:O24"/>
    <mergeCell ref="P23:P24"/>
    <mergeCell ref="Q23:R24"/>
    <mergeCell ref="A25:A26"/>
    <mergeCell ref="B25:F26"/>
    <mergeCell ref="G25:I26"/>
    <mergeCell ref="J25:M26"/>
    <mergeCell ref="N25:O26"/>
    <mergeCell ref="S23:S24"/>
    <mergeCell ref="I28:M28"/>
    <mergeCell ref="N28:O28"/>
    <mergeCell ref="P28:S28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9"/>
  <sheetViews>
    <sheetView zoomScaleNormal="100" workbookViewId="0">
      <selection activeCell="H5" sqref="H5"/>
    </sheetView>
  </sheetViews>
  <sheetFormatPr defaultRowHeight="12.75" x14ac:dyDescent="0.2"/>
  <cols>
    <col min="1" max="1" width="3" style="33" customWidth="1"/>
    <col min="2" max="2" width="38" style="33" bestFit="1" customWidth="1"/>
    <col min="3" max="3" width="5.85546875" style="33" customWidth="1"/>
    <col min="4" max="4" width="16" style="33" customWidth="1"/>
    <col min="5" max="5" width="4.7109375" style="33" customWidth="1"/>
    <col min="6" max="6" width="5.85546875" style="33" customWidth="1"/>
    <col min="7" max="7" width="16" style="33" customWidth="1"/>
    <col min="8" max="8" width="4.7109375" style="44" customWidth="1"/>
    <col min="9" max="9" width="5.85546875" style="44" customWidth="1"/>
    <col min="10" max="10" width="16" style="44" customWidth="1"/>
    <col min="11" max="11" width="4.7109375" style="44" customWidth="1"/>
    <col min="12" max="12" width="5.85546875" style="44" customWidth="1"/>
    <col min="13" max="13" width="16" style="44" customWidth="1"/>
    <col min="14" max="14" width="4.7109375" style="44" customWidth="1"/>
    <col min="15" max="15" width="5.5703125" style="44" customWidth="1"/>
    <col min="16" max="16" width="16" style="44" customWidth="1"/>
    <col min="17" max="17" width="4.7109375" style="44" customWidth="1"/>
    <col min="18" max="18" width="12" style="44" customWidth="1"/>
    <col min="19" max="267" width="8.85546875" style="33"/>
    <col min="268" max="268" width="3" style="33" customWidth="1"/>
    <col min="269" max="270" width="8.85546875" style="33"/>
    <col min="271" max="271" width="17.42578125" style="33" customWidth="1"/>
    <col min="272" max="273" width="8.85546875" style="33"/>
    <col min="274" max="274" width="36.85546875" style="33" customWidth="1"/>
    <col min="275" max="523" width="8.85546875" style="33"/>
    <col min="524" max="524" width="3" style="33" customWidth="1"/>
    <col min="525" max="526" width="8.85546875" style="33"/>
    <col min="527" max="527" width="17.42578125" style="33" customWidth="1"/>
    <col min="528" max="529" width="8.85546875" style="33"/>
    <col min="530" max="530" width="36.85546875" style="33" customWidth="1"/>
    <col min="531" max="779" width="8.85546875" style="33"/>
    <col min="780" max="780" width="3" style="33" customWidth="1"/>
    <col min="781" max="782" width="8.85546875" style="33"/>
    <col min="783" max="783" width="17.42578125" style="33" customWidth="1"/>
    <col min="784" max="785" width="8.85546875" style="33"/>
    <col min="786" max="786" width="36.85546875" style="33" customWidth="1"/>
    <col min="787" max="1035" width="8.85546875" style="33"/>
    <col min="1036" max="1036" width="3" style="33" customWidth="1"/>
    <col min="1037" max="1038" width="8.85546875" style="33"/>
    <col min="1039" max="1039" width="17.42578125" style="33" customWidth="1"/>
    <col min="1040" max="1041" width="8.85546875" style="33"/>
    <col min="1042" max="1042" width="36.85546875" style="33" customWidth="1"/>
    <col min="1043" max="1291" width="8.85546875" style="33"/>
    <col min="1292" max="1292" width="3" style="33" customWidth="1"/>
    <col min="1293" max="1294" width="8.85546875" style="33"/>
    <col min="1295" max="1295" width="17.42578125" style="33" customWidth="1"/>
    <col min="1296" max="1297" width="8.85546875" style="33"/>
    <col min="1298" max="1298" width="36.85546875" style="33" customWidth="1"/>
    <col min="1299" max="1547" width="8.85546875" style="33"/>
    <col min="1548" max="1548" width="3" style="33" customWidth="1"/>
    <col min="1549" max="1550" width="8.85546875" style="33"/>
    <col min="1551" max="1551" width="17.42578125" style="33" customWidth="1"/>
    <col min="1552" max="1553" width="8.85546875" style="33"/>
    <col min="1554" max="1554" width="36.85546875" style="33" customWidth="1"/>
    <col min="1555" max="1803" width="8.85546875" style="33"/>
    <col min="1804" max="1804" width="3" style="33" customWidth="1"/>
    <col min="1805" max="1806" width="8.85546875" style="33"/>
    <col min="1807" max="1807" width="17.42578125" style="33" customWidth="1"/>
    <col min="1808" max="1809" width="8.85546875" style="33"/>
    <col min="1810" max="1810" width="36.85546875" style="33" customWidth="1"/>
    <col min="1811" max="2059" width="8.85546875" style="33"/>
    <col min="2060" max="2060" width="3" style="33" customWidth="1"/>
    <col min="2061" max="2062" width="8.85546875" style="33"/>
    <col min="2063" max="2063" width="17.42578125" style="33" customWidth="1"/>
    <col min="2064" max="2065" width="8.85546875" style="33"/>
    <col min="2066" max="2066" width="36.85546875" style="33" customWidth="1"/>
    <col min="2067" max="2315" width="8.85546875" style="33"/>
    <col min="2316" max="2316" width="3" style="33" customWidth="1"/>
    <col min="2317" max="2318" width="8.85546875" style="33"/>
    <col min="2319" max="2319" width="17.42578125" style="33" customWidth="1"/>
    <col min="2320" max="2321" width="8.85546875" style="33"/>
    <col min="2322" max="2322" width="36.85546875" style="33" customWidth="1"/>
    <col min="2323" max="2571" width="8.85546875" style="33"/>
    <col min="2572" max="2572" width="3" style="33" customWidth="1"/>
    <col min="2573" max="2574" width="8.85546875" style="33"/>
    <col min="2575" max="2575" width="17.42578125" style="33" customWidth="1"/>
    <col min="2576" max="2577" width="8.85546875" style="33"/>
    <col min="2578" max="2578" width="36.85546875" style="33" customWidth="1"/>
    <col min="2579" max="2827" width="8.85546875" style="33"/>
    <col min="2828" max="2828" width="3" style="33" customWidth="1"/>
    <col min="2829" max="2830" width="8.85546875" style="33"/>
    <col min="2831" max="2831" width="17.42578125" style="33" customWidth="1"/>
    <col min="2832" max="2833" width="8.85546875" style="33"/>
    <col min="2834" max="2834" width="36.85546875" style="33" customWidth="1"/>
    <col min="2835" max="3083" width="8.85546875" style="33"/>
    <col min="3084" max="3084" width="3" style="33" customWidth="1"/>
    <col min="3085" max="3086" width="8.85546875" style="33"/>
    <col min="3087" max="3087" width="17.42578125" style="33" customWidth="1"/>
    <col min="3088" max="3089" width="8.85546875" style="33"/>
    <col min="3090" max="3090" width="36.85546875" style="33" customWidth="1"/>
    <col min="3091" max="3339" width="8.85546875" style="33"/>
    <col min="3340" max="3340" width="3" style="33" customWidth="1"/>
    <col min="3341" max="3342" width="8.85546875" style="33"/>
    <col min="3343" max="3343" width="17.42578125" style="33" customWidth="1"/>
    <col min="3344" max="3345" width="8.85546875" style="33"/>
    <col min="3346" max="3346" width="36.85546875" style="33" customWidth="1"/>
    <col min="3347" max="3595" width="8.85546875" style="33"/>
    <col min="3596" max="3596" width="3" style="33" customWidth="1"/>
    <col min="3597" max="3598" width="8.85546875" style="33"/>
    <col min="3599" max="3599" width="17.42578125" style="33" customWidth="1"/>
    <col min="3600" max="3601" width="8.85546875" style="33"/>
    <col min="3602" max="3602" width="36.85546875" style="33" customWidth="1"/>
    <col min="3603" max="3851" width="8.85546875" style="33"/>
    <col min="3852" max="3852" width="3" style="33" customWidth="1"/>
    <col min="3853" max="3854" width="8.85546875" style="33"/>
    <col min="3855" max="3855" width="17.42578125" style="33" customWidth="1"/>
    <col min="3856" max="3857" width="8.85546875" style="33"/>
    <col min="3858" max="3858" width="36.85546875" style="33" customWidth="1"/>
    <col min="3859" max="4107" width="8.85546875" style="33"/>
    <col min="4108" max="4108" width="3" style="33" customWidth="1"/>
    <col min="4109" max="4110" width="8.85546875" style="33"/>
    <col min="4111" max="4111" width="17.42578125" style="33" customWidth="1"/>
    <col min="4112" max="4113" width="8.85546875" style="33"/>
    <col min="4114" max="4114" width="36.85546875" style="33" customWidth="1"/>
    <col min="4115" max="4363" width="8.85546875" style="33"/>
    <col min="4364" max="4364" width="3" style="33" customWidth="1"/>
    <col min="4365" max="4366" width="8.85546875" style="33"/>
    <col min="4367" max="4367" width="17.42578125" style="33" customWidth="1"/>
    <col min="4368" max="4369" width="8.85546875" style="33"/>
    <col min="4370" max="4370" width="36.85546875" style="33" customWidth="1"/>
    <col min="4371" max="4619" width="8.85546875" style="33"/>
    <col min="4620" max="4620" width="3" style="33" customWidth="1"/>
    <col min="4621" max="4622" width="8.85546875" style="33"/>
    <col min="4623" max="4623" width="17.42578125" style="33" customWidth="1"/>
    <col min="4624" max="4625" width="8.85546875" style="33"/>
    <col min="4626" max="4626" width="36.85546875" style="33" customWidth="1"/>
    <col min="4627" max="4875" width="8.85546875" style="33"/>
    <col min="4876" max="4876" width="3" style="33" customWidth="1"/>
    <col min="4877" max="4878" width="8.85546875" style="33"/>
    <col min="4879" max="4879" width="17.42578125" style="33" customWidth="1"/>
    <col min="4880" max="4881" width="8.85546875" style="33"/>
    <col min="4882" max="4882" width="36.85546875" style="33" customWidth="1"/>
    <col min="4883" max="5131" width="8.85546875" style="33"/>
    <col min="5132" max="5132" width="3" style="33" customWidth="1"/>
    <col min="5133" max="5134" width="8.85546875" style="33"/>
    <col min="5135" max="5135" width="17.42578125" style="33" customWidth="1"/>
    <col min="5136" max="5137" width="8.85546875" style="33"/>
    <col min="5138" max="5138" width="36.85546875" style="33" customWidth="1"/>
    <col min="5139" max="5387" width="8.85546875" style="33"/>
    <col min="5388" max="5388" width="3" style="33" customWidth="1"/>
    <col min="5389" max="5390" width="8.85546875" style="33"/>
    <col min="5391" max="5391" width="17.42578125" style="33" customWidth="1"/>
    <col min="5392" max="5393" width="8.85546875" style="33"/>
    <col min="5394" max="5394" width="36.85546875" style="33" customWidth="1"/>
    <col min="5395" max="5643" width="8.85546875" style="33"/>
    <col min="5644" max="5644" width="3" style="33" customWidth="1"/>
    <col min="5645" max="5646" width="8.85546875" style="33"/>
    <col min="5647" max="5647" width="17.42578125" style="33" customWidth="1"/>
    <col min="5648" max="5649" width="8.85546875" style="33"/>
    <col min="5650" max="5650" width="36.85546875" style="33" customWidth="1"/>
    <col min="5651" max="5899" width="8.85546875" style="33"/>
    <col min="5900" max="5900" width="3" style="33" customWidth="1"/>
    <col min="5901" max="5902" width="8.85546875" style="33"/>
    <col min="5903" max="5903" width="17.42578125" style="33" customWidth="1"/>
    <col min="5904" max="5905" width="8.85546875" style="33"/>
    <col min="5906" max="5906" width="36.85546875" style="33" customWidth="1"/>
    <col min="5907" max="6155" width="8.85546875" style="33"/>
    <col min="6156" max="6156" width="3" style="33" customWidth="1"/>
    <col min="6157" max="6158" width="8.85546875" style="33"/>
    <col min="6159" max="6159" width="17.42578125" style="33" customWidth="1"/>
    <col min="6160" max="6161" width="8.85546875" style="33"/>
    <col min="6162" max="6162" width="36.85546875" style="33" customWidth="1"/>
    <col min="6163" max="6411" width="8.85546875" style="33"/>
    <col min="6412" max="6412" width="3" style="33" customWidth="1"/>
    <col min="6413" max="6414" width="8.85546875" style="33"/>
    <col min="6415" max="6415" width="17.42578125" style="33" customWidth="1"/>
    <col min="6416" max="6417" width="8.85546875" style="33"/>
    <col min="6418" max="6418" width="36.85546875" style="33" customWidth="1"/>
    <col min="6419" max="6667" width="8.85546875" style="33"/>
    <col min="6668" max="6668" width="3" style="33" customWidth="1"/>
    <col min="6669" max="6670" width="8.85546875" style="33"/>
    <col min="6671" max="6671" width="17.42578125" style="33" customWidth="1"/>
    <col min="6672" max="6673" width="8.85546875" style="33"/>
    <col min="6674" max="6674" width="36.85546875" style="33" customWidth="1"/>
    <col min="6675" max="6923" width="8.85546875" style="33"/>
    <col min="6924" max="6924" width="3" style="33" customWidth="1"/>
    <col min="6925" max="6926" width="8.85546875" style="33"/>
    <col min="6927" max="6927" width="17.42578125" style="33" customWidth="1"/>
    <col min="6928" max="6929" width="8.85546875" style="33"/>
    <col min="6930" max="6930" width="36.85546875" style="33" customWidth="1"/>
    <col min="6931" max="7179" width="8.85546875" style="33"/>
    <col min="7180" max="7180" width="3" style="33" customWidth="1"/>
    <col min="7181" max="7182" width="8.85546875" style="33"/>
    <col min="7183" max="7183" width="17.42578125" style="33" customWidth="1"/>
    <col min="7184" max="7185" width="8.85546875" style="33"/>
    <col min="7186" max="7186" width="36.85546875" style="33" customWidth="1"/>
    <col min="7187" max="7435" width="8.85546875" style="33"/>
    <col min="7436" max="7436" width="3" style="33" customWidth="1"/>
    <col min="7437" max="7438" width="8.85546875" style="33"/>
    <col min="7439" max="7439" width="17.42578125" style="33" customWidth="1"/>
    <col min="7440" max="7441" width="8.85546875" style="33"/>
    <col min="7442" max="7442" width="36.85546875" style="33" customWidth="1"/>
    <col min="7443" max="7691" width="8.85546875" style="33"/>
    <col min="7692" max="7692" width="3" style="33" customWidth="1"/>
    <col min="7693" max="7694" width="8.85546875" style="33"/>
    <col min="7695" max="7695" width="17.42578125" style="33" customWidth="1"/>
    <col min="7696" max="7697" width="8.85546875" style="33"/>
    <col min="7698" max="7698" width="36.85546875" style="33" customWidth="1"/>
    <col min="7699" max="7947" width="8.85546875" style="33"/>
    <col min="7948" max="7948" width="3" style="33" customWidth="1"/>
    <col min="7949" max="7950" width="8.85546875" style="33"/>
    <col min="7951" max="7951" width="17.42578125" style="33" customWidth="1"/>
    <col min="7952" max="7953" width="8.85546875" style="33"/>
    <col min="7954" max="7954" width="36.85546875" style="33" customWidth="1"/>
    <col min="7955" max="8203" width="8.85546875" style="33"/>
    <col min="8204" max="8204" width="3" style="33" customWidth="1"/>
    <col min="8205" max="8206" width="8.85546875" style="33"/>
    <col min="8207" max="8207" width="17.42578125" style="33" customWidth="1"/>
    <col min="8208" max="8209" width="8.85546875" style="33"/>
    <col min="8210" max="8210" width="36.85546875" style="33" customWidth="1"/>
    <col min="8211" max="8459" width="8.85546875" style="33"/>
    <col min="8460" max="8460" width="3" style="33" customWidth="1"/>
    <col min="8461" max="8462" width="8.85546875" style="33"/>
    <col min="8463" max="8463" width="17.42578125" style="33" customWidth="1"/>
    <col min="8464" max="8465" width="8.85546875" style="33"/>
    <col min="8466" max="8466" width="36.85546875" style="33" customWidth="1"/>
    <col min="8467" max="8715" width="8.85546875" style="33"/>
    <col min="8716" max="8716" width="3" style="33" customWidth="1"/>
    <col min="8717" max="8718" width="8.85546875" style="33"/>
    <col min="8719" max="8719" width="17.42578125" style="33" customWidth="1"/>
    <col min="8720" max="8721" width="8.85546875" style="33"/>
    <col min="8722" max="8722" width="36.85546875" style="33" customWidth="1"/>
    <col min="8723" max="8971" width="8.85546875" style="33"/>
    <col min="8972" max="8972" width="3" style="33" customWidth="1"/>
    <col min="8973" max="8974" width="8.85546875" style="33"/>
    <col min="8975" max="8975" width="17.42578125" style="33" customWidth="1"/>
    <col min="8976" max="8977" width="8.85546875" style="33"/>
    <col min="8978" max="8978" width="36.85546875" style="33" customWidth="1"/>
    <col min="8979" max="9227" width="8.85546875" style="33"/>
    <col min="9228" max="9228" width="3" style="33" customWidth="1"/>
    <col min="9229" max="9230" width="8.85546875" style="33"/>
    <col min="9231" max="9231" width="17.42578125" style="33" customWidth="1"/>
    <col min="9232" max="9233" width="8.85546875" style="33"/>
    <col min="9234" max="9234" width="36.85546875" style="33" customWidth="1"/>
    <col min="9235" max="9483" width="8.85546875" style="33"/>
    <col min="9484" max="9484" width="3" style="33" customWidth="1"/>
    <col min="9485" max="9486" width="8.85546875" style="33"/>
    <col min="9487" max="9487" width="17.42578125" style="33" customWidth="1"/>
    <col min="9488" max="9489" width="8.85546875" style="33"/>
    <col min="9490" max="9490" width="36.85546875" style="33" customWidth="1"/>
    <col min="9491" max="9739" width="8.85546875" style="33"/>
    <col min="9740" max="9740" width="3" style="33" customWidth="1"/>
    <col min="9741" max="9742" width="8.85546875" style="33"/>
    <col min="9743" max="9743" width="17.42578125" style="33" customWidth="1"/>
    <col min="9744" max="9745" width="8.85546875" style="33"/>
    <col min="9746" max="9746" width="36.85546875" style="33" customWidth="1"/>
    <col min="9747" max="9995" width="8.85546875" style="33"/>
    <col min="9996" max="9996" width="3" style="33" customWidth="1"/>
    <col min="9997" max="9998" width="8.85546875" style="33"/>
    <col min="9999" max="9999" width="17.42578125" style="33" customWidth="1"/>
    <col min="10000" max="10001" width="8.85546875" style="33"/>
    <col min="10002" max="10002" width="36.85546875" style="33" customWidth="1"/>
    <col min="10003" max="10251" width="8.85546875" style="33"/>
    <col min="10252" max="10252" width="3" style="33" customWidth="1"/>
    <col min="10253" max="10254" width="8.85546875" style="33"/>
    <col min="10255" max="10255" width="17.42578125" style="33" customWidth="1"/>
    <col min="10256" max="10257" width="8.85546875" style="33"/>
    <col min="10258" max="10258" width="36.85546875" style="33" customWidth="1"/>
    <col min="10259" max="10507" width="8.85546875" style="33"/>
    <col min="10508" max="10508" width="3" style="33" customWidth="1"/>
    <col min="10509" max="10510" width="8.85546875" style="33"/>
    <col min="10511" max="10511" width="17.42578125" style="33" customWidth="1"/>
    <col min="10512" max="10513" width="8.85546875" style="33"/>
    <col min="10514" max="10514" width="36.85546875" style="33" customWidth="1"/>
    <col min="10515" max="10763" width="8.85546875" style="33"/>
    <col min="10764" max="10764" width="3" style="33" customWidth="1"/>
    <col min="10765" max="10766" width="8.85546875" style="33"/>
    <col min="10767" max="10767" width="17.42578125" style="33" customWidth="1"/>
    <col min="10768" max="10769" width="8.85546875" style="33"/>
    <col min="10770" max="10770" width="36.85546875" style="33" customWidth="1"/>
    <col min="10771" max="11019" width="8.85546875" style="33"/>
    <col min="11020" max="11020" width="3" style="33" customWidth="1"/>
    <col min="11021" max="11022" width="8.85546875" style="33"/>
    <col min="11023" max="11023" width="17.42578125" style="33" customWidth="1"/>
    <col min="11024" max="11025" width="8.85546875" style="33"/>
    <col min="11026" max="11026" width="36.85546875" style="33" customWidth="1"/>
    <col min="11027" max="11275" width="8.85546875" style="33"/>
    <col min="11276" max="11276" width="3" style="33" customWidth="1"/>
    <col min="11277" max="11278" width="8.85546875" style="33"/>
    <col min="11279" max="11279" width="17.42578125" style="33" customWidth="1"/>
    <col min="11280" max="11281" width="8.85546875" style="33"/>
    <col min="11282" max="11282" width="36.85546875" style="33" customWidth="1"/>
    <col min="11283" max="11531" width="8.85546875" style="33"/>
    <col min="11532" max="11532" width="3" style="33" customWidth="1"/>
    <col min="11533" max="11534" width="8.85546875" style="33"/>
    <col min="11535" max="11535" width="17.42578125" style="33" customWidth="1"/>
    <col min="11536" max="11537" width="8.85546875" style="33"/>
    <col min="11538" max="11538" width="36.85546875" style="33" customWidth="1"/>
    <col min="11539" max="11787" width="8.85546875" style="33"/>
    <col min="11788" max="11788" width="3" style="33" customWidth="1"/>
    <col min="11789" max="11790" width="8.85546875" style="33"/>
    <col min="11791" max="11791" width="17.42578125" style="33" customWidth="1"/>
    <col min="11792" max="11793" width="8.85546875" style="33"/>
    <col min="11794" max="11794" width="36.85546875" style="33" customWidth="1"/>
    <col min="11795" max="12043" width="8.85546875" style="33"/>
    <col min="12044" max="12044" width="3" style="33" customWidth="1"/>
    <col min="12045" max="12046" width="8.85546875" style="33"/>
    <col min="12047" max="12047" width="17.42578125" style="33" customWidth="1"/>
    <col min="12048" max="12049" width="8.85546875" style="33"/>
    <col min="12050" max="12050" width="36.85546875" style="33" customWidth="1"/>
    <col min="12051" max="12299" width="8.85546875" style="33"/>
    <col min="12300" max="12300" width="3" style="33" customWidth="1"/>
    <col min="12301" max="12302" width="8.85546875" style="33"/>
    <col min="12303" max="12303" width="17.42578125" style="33" customWidth="1"/>
    <col min="12304" max="12305" width="8.85546875" style="33"/>
    <col min="12306" max="12306" width="36.85546875" style="33" customWidth="1"/>
    <col min="12307" max="12555" width="8.85546875" style="33"/>
    <col min="12556" max="12556" width="3" style="33" customWidth="1"/>
    <col min="12557" max="12558" width="8.85546875" style="33"/>
    <col min="12559" max="12559" width="17.42578125" style="33" customWidth="1"/>
    <col min="12560" max="12561" width="8.85546875" style="33"/>
    <col min="12562" max="12562" width="36.85546875" style="33" customWidth="1"/>
    <col min="12563" max="12811" width="8.85546875" style="33"/>
    <col min="12812" max="12812" width="3" style="33" customWidth="1"/>
    <col min="12813" max="12814" width="8.85546875" style="33"/>
    <col min="12815" max="12815" width="17.42578125" style="33" customWidth="1"/>
    <col min="12816" max="12817" width="8.85546875" style="33"/>
    <col min="12818" max="12818" width="36.85546875" style="33" customWidth="1"/>
    <col min="12819" max="13067" width="8.85546875" style="33"/>
    <col min="13068" max="13068" width="3" style="33" customWidth="1"/>
    <col min="13069" max="13070" width="8.85546875" style="33"/>
    <col min="13071" max="13071" width="17.42578125" style="33" customWidth="1"/>
    <col min="13072" max="13073" width="8.85546875" style="33"/>
    <col min="13074" max="13074" width="36.85546875" style="33" customWidth="1"/>
    <col min="13075" max="13323" width="8.85546875" style="33"/>
    <col min="13324" max="13324" width="3" style="33" customWidth="1"/>
    <col min="13325" max="13326" width="8.85546875" style="33"/>
    <col min="13327" max="13327" width="17.42578125" style="33" customWidth="1"/>
    <col min="13328" max="13329" width="8.85546875" style="33"/>
    <col min="13330" max="13330" width="36.85546875" style="33" customWidth="1"/>
    <col min="13331" max="13579" width="8.85546875" style="33"/>
    <col min="13580" max="13580" width="3" style="33" customWidth="1"/>
    <col min="13581" max="13582" width="8.85546875" style="33"/>
    <col min="13583" max="13583" width="17.42578125" style="33" customWidth="1"/>
    <col min="13584" max="13585" width="8.85546875" style="33"/>
    <col min="13586" max="13586" width="36.85546875" style="33" customWidth="1"/>
    <col min="13587" max="13835" width="8.85546875" style="33"/>
    <col min="13836" max="13836" width="3" style="33" customWidth="1"/>
    <col min="13837" max="13838" width="8.85546875" style="33"/>
    <col min="13839" max="13839" width="17.42578125" style="33" customWidth="1"/>
    <col min="13840" max="13841" width="8.85546875" style="33"/>
    <col min="13842" max="13842" width="36.85546875" style="33" customWidth="1"/>
    <col min="13843" max="14091" width="8.85546875" style="33"/>
    <col min="14092" max="14092" width="3" style="33" customWidth="1"/>
    <col min="14093" max="14094" width="8.85546875" style="33"/>
    <col min="14095" max="14095" width="17.42578125" style="33" customWidth="1"/>
    <col min="14096" max="14097" width="8.85546875" style="33"/>
    <col min="14098" max="14098" width="36.85546875" style="33" customWidth="1"/>
    <col min="14099" max="14347" width="8.85546875" style="33"/>
    <col min="14348" max="14348" width="3" style="33" customWidth="1"/>
    <col min="14349" max="14350" width="8.85546875" style="33"/>
    <col min="14351" max="14351" width="17.42578125" style="33" customWidth="1"/>
    <col min="14352" max="14353" width="8.85546875" style="33"/>
    <col min="14354" max="14354" width="36.85546875" style="33" customWidth="1"/>
    <col min="14355" max="14603" width="8.85546875" style="33"/>
    <col min="14604" max="14604" width="3" style="33" customWidth="1"/>
    <col min="14605" max="14606" width="8.85546875" style="33"/>
    <col min="14607" max="14607" width="17.42578125" style="33" customWidth="1"/>
    <col min="14608" max="14609" width="8.85546875" style="33"/>
    <col min="14610" max="14610" width="36.85546875" style="33" customWidth="1"/>
    <col min="14611" max="14859" width="8.85546875" style="33"/>
    <col min="14860" max="14860" width="3" style="33" customWidth="1"/>
    <col min="14861" max="14862" width="8.85546875" style="33"/>
    <col min="14863" max="14863" width="17.42578125" style="33" customWidth="1"/>
    <col min="14864" max="14865" width="8.85546875" style="33"/>
    <col min="14866" max="14866" width="36.85546875" style="33" customWidth="1"/>
    <col min="14867" max="15115" width="8.85546875" style="33"/>
    <col min="15116" max="15116" width="3" style="33" customWidth="1"/>
    <col min="15117" max="15118" width="8.85546875" style="33"/>
    <col min="15119" max="15119" width="17.42578125" style="33" customWidth="1"/>
    <col min="15120" max="15121" width="8.85546875" style="33"/>
    <col min="15122" max="15122" width="36.85546875" style="33" customWidth="1"/>
    <col min="15123" max="15371" width="8.85546875" style="33"/>
    <col min="15372" max="15372" width="3" style="33" customWidth="1"/>
    <col min="15373" max="15374" width="8.85546875" style="33"/>
    <col min="15375" max="15375" width="17.42578125" style="33" customWidth="1"/>
    <col min="15376" max="15377" width="8.85546875" style="33"/>
    <col min="15378" max="15378" width="36.85546875" style="33" customWidth="1"/>
    <col min="15379" max="15627" width="8.85546875" style="33"/>
    <col min="15628" max="15628" width="3" style="33" customWidth="1"/>
    <col min="15629" max="15630" width="8.85546875" style="33"/>
    <col min="15631" max="15631" width="17.42578125" style="33" customWidth="1"/>
    <col min="15632" max="15633" width="8.85546875" style="33"/>
    <col min="15634" max="15634" width="36.85546875" style="33" customWidth="1"/>
    <col min="15635" max="15883" width="8.85546875" style="33"/>
    <col min="15884" max="15884" width="3" style="33" customWidth="1"/>
    <col min="15885" max="15886" width="8.85546875" style="33"/>
    <col min="15887" max="15887" width="17.42578125" style="33" customWidth="1"/>
    <col min="15888" max="15889" width="8.85546875" style="33"/>
    <col min="15890" max="15890" width="36.85546875" style="33" customWidth="1"/>
    <col min="15891" max="16139" width="8.85546875" style="33"/>
    <col min="16140" max="16140" width="3" style="33" customWidth="1"/>
    <col min="16141" max="16142" width="8.85546875" style="33"/>
    <col min="16143" max="16143" width="17.42578125" style="33" customWidth="1"/>
    <col min="16144" max="16145" width="8.85546875" style="33"/>
    <col min="16146" max="16146" width="36.85546875" style="33" customWidth="1"/>
    <col min="16147" max="16384" width="8.85546875" style="33"/>
  </cols>
  <sheetData>
    <row r="1" spans="1:19" ht="13.15" customHeight="1" x14ac:dyDescent="0.2">
      <c r="A1" s="239" t="s">
        <v>88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1:19" ht="13.15" customHeight="1" x14ac:dyDescent="0.2">
      <c r="A2" s="24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19" ht="24.6" customHeight="1" x14ac:dyDescent="0.2">
      <c r="A3" s="243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</row>
    <row r="4" spans="1:19" s="34" customFormat="1" ht="14.25" x14ac:dyDescent="0.2">
      <c r="A4" s="70"/>
      <c r="B4" s="71" t="s">
        <v>5</v>
      </c>
      <c r="C4" s="75" t="s">
        <v>6</v>
      </c>
      <c r="D4" s="72" t="s">
        <v>7</v>
      </c>
      <c r="E4" s="73" t="s">
        <v>8</v>
      </c>
      <c r="F4" s="74" t="s">
        <v>6</v>
      </c>
      <c r="G4" s="72" t="s">
        <v>7</v>
      </c>
      <c r="H4" s="73" t="s">
        <v>8</v>
      </c>
      <c r="I4" s="74" t="s">
        <v>6</v>
      </c>
      <c r="J4" s="72" t="s">
        <v>7</v>
      </c>
      <c r="K4" s="73" t="s">
        <v>8</v>
      </c>
      <c r="L4" s="75" t="s">
        <v>6</v>
      </c>
      <c r="M4" s="72" t="s">
        <v>7</v>
      </c>
      <c r="N4" s="73" t="s">
        <v>8</v>
      </c>
      <c r="O4" s="74" t="s">
        <v>6</v>
      </c>
      <c r="P4" s="72" t="s">
        <v>7</v>
      </c>
      <c r="Q4" s="73" t="s">
        <v>8</v>
      </c>
      <c r="R4" s="76" t="s">
        <v>9</v>
      </c>
      <c r="S4" s="76" t="s">
        <v>10</v>
      </c>
    </row>
    <row r="5" spans="1:19" ht="14.45" customHeight="1" x14ac:dyDescent="0.25">
      <c r="A5" s="77">
        <v>1</v>
      </c>
      <c r="B5" s="146" t="s">
        <v>117</v>
      </c>
      <c r="C5" s="147">
        <v>3726</v>
      </c>
      <c r="D5" s="148" t="s">
        <v>125</v>
      </c>
      <c r="E5" s="149"/>
      <c r="F5" s="150">
        <v>3727</v>
      </c>
      <c r="G5" s="148" t="s">
        <v>126</v>
      </c>
      <c r="H5" s="151"/>
      <c r="I5" s="158">
        <v>4527</v>
      </c>
      <c r="J5" s="157" t="s">
        <v>127</v>
      </c>
      <c r="K5" s="151"/>
      <c r="L5" s="147"/>
      <c r="M5" s="148"/>
      <c r="N5" s="151"/>
      <c r="O5" s="150"/>
      <c r="P5" s="148"/>
      <c r="Q5" s="151"/>
      <c r="R5" s="152"/>
      <c r="S5" s="152" t="s">
        <v>128</v>
      </c>
    </row>
    <row r="6" spans="1:19" ht="15" x14ac:dyDescent="0.25">
      <c r="A6" s="77">
        <v>2</v>
      </c>
      <c r="B6" s="146" t="s">
        <v>121</v>
      </c>
      <c r="C6" s="147">
        <v>4386</v>
      </c>
      <c r="D6" s="148" t="s">
        <v>129</v>
      </c>
      <c r="E6" s="149"/>
      <c r="F6" s="150">
        <v>4391</v>
      </c>
      <c r="G6" s="148" t="s">
        <v>130</v>
      </c>
      <c r="H6" s="151"/>
      <c r="I6" s="158">
        <v>6639</v>
      </c>
      <c r="J6" s="157" t="s">
        <v>131</v>
      </c>
      <c r="K6" s="151"/>
      <c r="L6" s="147"/>
      <c r="M6" s="148"/>
      <c r="N6" s="151"/>
      <c r="O6" s="150"/>
      <c r="P6" s="148"/>
      <c r="Q6" s="151"/>
      <c r="R6" s="152"/>
      <c r="S6" s="152" t="s">
        <v>129</v>
      </c>
    </row>
    <row r="7" spans="1:19" ht="15" x14ac:dyDescent="0.25">
      <c r="A7" s="77">
        <v>3</v>
      </c>
      <c r="B7" s="146" t="s">
        <v>119</v>
      </c>
      <c r="C7" s="147">
        <v>5288</v>
      </c>
      <c r="D7" s="148" t="s">
        <v>132</v>
      </c>
      <c r="E7" s="149"/>
      <c r="F7" s="150">
        <v>6006</v>
      </c>
      <c r="G7" s="148" t="s">
        <v>133</v>
      </c>
      <c r="H7" s="151"/>
      <c r="I7" s="158">
        <v>6057</v>
      </c>
      <c r="J7" s="157" t="s">
        <v>134</v>
      </c>
      <c r="K7" s="151"/>
      <c r="L7" s="147"/>
      <c r="M7" s="148"/>
      <c r="N7" s="151"/>
      <c r="O7" s="150"/>
      <c r="P7" s="148"/>
      <c r="Q7" s="151"/>
      <c r="R7" s="152"/>
      <c r="S7" s="152" t="s">
        <v>135</v>
      </c>
    </row>
    <row r="8" spans="1:19" ht="15" x14ac:dyDescent="0.25">
      <c r="A8" s="77">
        <v>4</v>
      </c>
      <c r="B8" s="146" t="s">
        <v>137</v>
      </c>
      <c r="C8" s="147">
        <v>6404</v>
      </c>
      <c r="D8" s="148" t="s">
        <v>138</v>
      </c>
      <c r="E8" s="149"/>
      <c r="F8" s="150">
        <v>6647</v>
      </c>
      <c r="G8" s="148" t="s">
        <v>139</v>
      </c>
      <c r="H8" s="151"/>
      <c r="I8" s="158">
        <v>6669</v>
      </c>
      <c r="J8" s="157" t="s">
        <v>140</v>
      </c>
      <c r="K8" s="151"/>
      <c r="L8" s="147"/>
      <c r="M8" s="148"/>
      <c r="N8" s="151"/>
      <c r="O8" s="150"/>
      <c r="P8" s="148"/>
      <c r="Q8" s="151"/>
      <c r="R8" s="152"/>
      <c r="S8" s="152" t="s">
        <v>141</v>
      </c>
    </row>
    <row r="9" spans="1:19" ht="15" x14ac:dyDescent="0.25">
      <c r="A9" s="77">
        <v>5</v>
      </c>
      <c r="B9" s="146" t="s">
        <v>142</v>
      </c>
      <c r="C9" s="147">
        <v>6227</v>
      </c>
      <c r="D9" s="148" t="s">
        <v>143</v>
      </c>
      <c r="E9" s="149"/>
      <c r="F9" s="150">
        <v>6289</v>
      </c>
      <c r="G9" s="148" t="s">
        <v>144</v>
      </c>
      <c r="H9" s="151"/>
      <c r="I9" s="158">
        <v>6790</v>
      </c>
      <c r="J9" s="157" t="s">
        <v>145</v>
      </c>
      <c r="K9" s="151"/>
      <c r="L9" s="147"/>
      <c r="M9" s="148"/>
      <c r="N9" s="151"/>
      <c r="O9" s="150"/>
      <c r="P9" s="148"/>
      <c r="Q9" s="151"/>
      <c r="R9" s="152"/>
      <c r="S9" s="152" t="s">
        <v>167</v>
      </c>
    </row>
    <row r="10" spans="1:19" ht="15" x14ac:dyDescent="0.25">
      <c r="A10" s="77">
        <v>6</v>
      </c>
      <c r="B10" s="146" t="s">
        <v>123</v>
      </c>
      <c r="C10" s="147">
        <v>4654</v>
      </c>
      <c r="D10" s="148" t="s">
        <v>146</v>
      </c>
      <c r="E10" s="149"/>
      <c r="F10" s="150">
        <v>6039</v>
      </c>
      <c r="G10" s="148" t="s">
        <v>147</v>
      </c>
      <c r="H10" s="151"/>
      <c r="I10" s="158">
        <v>6041</v>
      </c>
      <c r="J10" s="157" t="s">
        <v>148</v>
      </c>
      <c r="K10" s="151"/>
      <c r="L10" s="147">
        <v>4705</v>
      </c>
      <c r="M10" s="148" t="s">
        <v>149</v>
      </c>
      <c r="N10" s="151"/>
      <c r="O10" s="150"/>
      <c r="P10" s="148"/>
      <c r="Q10" s="151"/>
      <c r="R10" s="152"/>
      <c r="S10" s="152" t="s">
        <v>150</v>
      </c>
    </row>
    <row r="11" spans="1:19" ht="15" x14ac:dyDescent="0.25">
      <c r="A11" s="77">
        <v>7</v>
      </c>
      <c r="B11" s="156" t="s">
        <v>122</v>
      </c>
      <c r="C11" s="147">
        <v>3072</v>
      </c>
      <c r="D11" s="148" t="s">
        <v>151</v>
      </c>
      <c r="E11" s="149"/>
      <c r="F11" s="150">
        <v>4653</v>
      </c>
      <c r="G11" s="148" t="s">
        <v>152</v>
      </c>
      <c r="H11" s="151"/>
      <c r="I11" s="158">
        <v>6037</v>
      </c>
      <c r="J11" s="157" t="s">
        <v>153</v>
      </c>
      <c r="K11" s="151"/>
      <c r="L11" s="147"/>
      <c r="M11" s="148"/>
      <c r="N11" s="151"/>
      <c r="O11" s="150"/>
      <c r="P11" s="148"/>
      <c r="Q11" s="151"/>
      <c r="R11" s="152"/>
      <c r="S11" s="152" t="s">
        <v>154</v>
      </c>
    </row>
    <row r="12" spans="1:19" ht="15" x14ac:dyDescent="0.25">
      <c r="A12" s="77">
        <v>8</v>
      </c>
      <c r="B12" s="146" t="s">
        <v>120</v>
      </c>
      <c r="C12" s="147">
        <v>5903</v>
      </c>
      <c r="D12" s="148" t="s">
        <v>155</v>
      </c>
      <c r="E12" s="149"/>
      <c r="F12" s="150">
        <v>5908</v>
      </c>
      <c r="G12" s="148" t="s">
        <v>156</v>
      </c>
      <c r="H12" s="151"/>
      <c r="I12" s="158">
        <v>3984</v>
      </c>
      <c r="J12" s="157" t="s">
        <v>157</v>
      </c>
      <c r="K12" s="151"/>
      <c r="L12" s="147"/>
      <c r="M12" s="148"/>
      <c r="N12" s="151"/>
      <c r="O12" s="150"/>
      <c r="P12" s="148"/>
      <c r="Q12" s="151"/>
      <c r="R12" s="152"/>
      <c r="S12" s="152" t="s">
        <v>158</v>
      </c>
    </row>
    <row r="13" spans="1:19" ht="15" x14ac:dyDescent="0.25">
      <c r="A13" s="77">
        <v>9</v>
      </c>
      <c r="B13" s="146" t="s">
        <v>124</v>
      </c>
      <c r="C13" s="147">
        <v>5264</v>
      </c>
      <c r="D13" s="148" t="s">
        <v>168</v>
      </c>
      <c r="E13" s="149"/>
      <c r="F13" s="150">
        <v>5268</v>
      </c>
      <c r="G13" s="148" t="s">
        <v>160</v>
      </c>
      <c r="H13" s="151"/>
      <c r="I13" s="158">
        <v>5277</v>
      </c>
      <c r="J13" s="157" t="s">
        <v>161</v>
      </c>
      <c r="K13" s="151"/>
      <c r="L13" s="147"/>
      <c r="M13" s="148"/>
      <c r="N13" s="151"/>
      <c r="O13" s="150"/>
      <c r="P13" s="148"/>
      <c r="Q13" s="151"/>
      <c r="R13" s="152"/>
      <c r="S13" s="152" t="s">
        <v>135</v>
      </c>
    </row>
    <row r="14" spans="1:19" ht="15" x14ac:dyDescent="0.25">
      <c r="A14" s="77">
        <v>10</v>
      </c>
      <c r="B14" s="146" t="s">
        <v>162</v>
      </c>
      <c r="C14" s="147">
        <v>3963</v>
      </c>
      <c r="D14" s="148" t="s">
        <v>163</v>
      </c>
      <c r="E14" s="149"/>
      <c r="F14" s="150">
        <v>5960</v>
      </c>
      <c r="G14" s="148" t="s">
        <v>164</v>
      </c>
      <c r="H14" s="151"/>
      <c r="I14" s="158">
        <v>6689</v>
      </c>
      <c r="J14" s="157" t="s">
        <v>165</v>
      </c>
      <c r="K14" s="151"/>
      <c r="L14" s="147"/>
      <c r="M14" s="148"/>
      <c r="N14" s="151"/>
      <c r="O14" s="150"/>
      <c r="P14" s="148"/>
      <c r="Q14" s="151"/>
      <c r="R14" s="152"/>
      <c r="S14" s="152" t="s">
        <v>169</v>
      </c>
    </row>
    <row r="15" spans="1:19" ht="15" x14ac:dyDescent="0.25">
      <c r="A15" s="77">
        <v>11</v>
      </c>
      <c r="B15" s="146" t="s">
        <v>118</v>
      </c>
      <c r="C15" s="147">
        <v>5857</v>
      </c>
      <c r="D15" s="148" t="s">
        <v>170</v>
      </c>
      <c r="E15" s="149"/>
      <c r="F15" s="150">
        <v>6642</v>
      </c>
      <c r="G15" s="148" t="s">
        <v>171</v>
      </c>
      <c r="H15" s="151"/>
      <c r="I15" s="158">
        <v>6643</v>
      </c>
      <c r="J15" s="157" t="s">
        <v>172</v>
      </c>
      <c r="K15" s="151"/>
      <c r="L15" s="147"/>
      <c r="M15" s="148"/>
      <c r="N15" s="151"/>
      <c r="O15" s="150"/>
      <c r="P15" s="148"/>
      <c r="Q15" s="151"/>
      <c r="R15" s="152"/>
      <c r="S15" s="152"/>
    </row>
    <row r="16" spans="1:19" ht="15" x14ac:dyDescent="0.25">
      <c r="A16" s="77">
        <v>12</v>
      </c>
      <c r="B16" s="146"/>
      <c r="C16" s="147"/>
      <c r="D16" s="148"/>
      <c r="E16" s="149"/>
      <c r="F16" s="150"/>
      <c r="G16" s="148"/>
      <c r="H16" s="151"/>
      <c r="I16" s="158"/>
      <c r="J16" s="157"/>
      <c r="K16" s="151"/>
      <c r="L16" s="147"/>
      <c r="M16" s="148"/>
      <c r="N16" s="151"/>
      <c r="O16" s="150"/>
      <c r="P16" s="148"/>
      <c r="Q16" s="151"/>
      <c r="R16" s="152"/>
      <c r="S16" s="152"/>
    </row>
    <row r="17" spans="1:19" ht="15" x14ac:dyDescent="0.25">
      <c r="A17" s="77">
        <v>13</v>
      </c>
      <c r="B17" s="146"/>
      <c r="C17" s="147"/>
      <c r="D17" s="148"/>
      <c r="E17" s="149"/>
      <c r="F17" s="150"/>
      <c r="G17" s="148"/>
      <c r="H17" s="151"/>
      <c r="I17" s="158"/>
      <c r="J17" s="157"/>
      <c r="K17" s="151"/>
      <c r="L17" s="147"/>
      <c r="M17" s="148"/>
      <c r="N17" s="151"/>
      <c r="O17" s="150"/>
      <c r="P17" s="148"/>
      <c r="Q17" s="151"/>
      <c r="R17" s="152"/>
      <c r="S17" s="152"/>
    </row>
    <row r="18" spans="1:19" ht="15" x14ac:dyDescent="0.25">
      <c r="A18" s="77">
        <v>14</v>
      </c>
      <c r="B18" s="146"/>
      <c r="C18" s="147"/>
      <c r="D18" s="148"/>
      <c r="E18" s="149"/>
      <c r="F18" s="150"/>
      <c r="G18" s="148"/>
      <c r="H18" s="151"/>
      <c r="I18" s="158"/>
      <c r="J18" s="157"/>
      <c r="K18" s="151"/>
      <c r="L18" s="147"/>
      <c r="M18" s="148"/>
      <c r="N18" s="151"/>
      <c r="O18" s="150"/>
      <c r="P18" s="148"/>
      <c r="Q18" s="151"/>
      <c r="R18" s="152"/>
      <c r="S18" s="152"/>
    </row>
    <row r="19" spans="1:19" ht="15" x14ac:dyDescent="0.25">
      <c r="A19" s="77">
        <v>15</v>
      </c>
      <c r="B19" s="146"/>
      <c r="C19" s="147"/>
      <c r="D19" s="148"/>
      <c r="E19" s="149"/>
      <c r="F19" s="150"/>
      <c r="G19" s="148"/>
      <c r="H19" s="151"/>
      <c r="I19" s="158"/>
      <c r="J19" s="157"/>
      <c r="K19" s="151"/>
      <c r="L19" s="147"/>
      <c r="M19" s="148"/>
      <c r="N19" s="151"/>
      <c r="O19" s="150"/>
      <c r="P19" s="148"/>
      <c r="Q19" s="151"/>
      <c r="R19" s="152"/>
      <c r="S19" s="152"/>
    </row>
    <row r="20" spans="1:19" ht="15" x14ac:dyDescent="0.25">
      <c r="A20" s="77">
        <v>16</v>
      </c>
      <c r="B20" s="146"/>
      <c r="C20" s="147"/>
      <c r="D20" s="148"/>
      <c r="E20" s="149"/>
      <c r="F20" s="150"/>
      <c r="G20" s="148"/>
      <c r="H20" s="151"/>
      <c r="I20" s="158"/>
      <c r="J20" s="157"/>
      <c r="K20" s="151"/>
      <c r="L20" s="147"/>
      <c r="M20" s="148"/>
      <c r="N20" s="151"/>
      <c r="O20" s="150"/>
      <c r="P20" s="148"/>
      <c r="Q20" s="151"/>
      <c r="R20" s="152"/>
      <c r="S20" s="152"/>
    </row>
    <row r="21" spans="1:19" ht="14.45" customHeight="1" x14ac:dyDescent="0.25">
      <c r="A21" s="77">
        <v>17</v>
      </c>
      <c r="B21" s="146"/>
      <c r="C21" s="147"/>
      <c r="D21" s="148"/>
      <c r="E21" s="149"/>
      <c r="F21" s="150"/>
      <c r="G21" s="148"/>
      <c r="H21" s="151"/>
      <c r="I21" s="158"/>
      <c r="J21" s="157"/>
      <c r="K21" s="151"/>
      <c r="L21" s="147"/>
      <c r="M21" s="148"/>
      <c r="N21" s="151"/>
      <c r="O21" s="150"/>
      <c r="P21" s="148"/>
      <c r="Q21" s="151"/>
      <c r="R21" s="152"/>
      <c r="S21" s="152"/>
    </row>
    <row r="22" spans="1:19" ht="15" x14ac:dyDescent="0.25">
      <c r="A22" s="77">
        <v>18</v>
      </c>
      <c r="B22" s="146"/>
      <c r="C22" s="147"/>
      <c r="D22" s="148"/>
      <c r="E22" s="149"/>
      <c r="F22" s="150"/>
      <c r="G22" s="148"/>
      <c r="H22" s="151"/>
      <c r="I22" s="158"/>
      <c r="J22" s="157"/>
      <c r="K22" s="151"/>
      <c r="L22" s="147"/>
      <c r="M22" s="148"/>
      <c r="N22" s="151"/>
      <c r="O22" s="150"/>
      <c r="P22" s="148"/>
      <c r="Q22" s="151"/>
      <c r="R22" s="152"/>
      <c r="S22" s="152"/>
    </row>
    <row r="23" spans="1:19" ht="15" x14ac:dyDescent="0.25">
      <c r="A23" s="77">
        <v>19</v>
      </c>
      <c r="B23" s="146"/>
      <c r="C23" s="147"/>
      <c r="D23" s="148"/>
      <c r="E23" s="149"/>
      <c r="F23" s="150"/>
      <c r="G23" s="148"/>
      <c r="H23" s="151"/>
      <c r="I23" s="158"/>
      <c r="J23" s="157"/>
      <c r="K23" s="151"/>
      <c r="L23" s="147"/>
      <c r="M23" s="148"/>
      <c r="N23" s="151"/>
      <c r="O23" s="150"/>
      <c r="P23" s="148"/>
      <c r="Q23" s="151"/>
      <c r="R23" s="152"/>
      <c r="S23" s="152"/>
    </row>
    <row r="24" spans="1:19" ht="15" x14ac:dyDescent="0.25">
      <c r="A24" s="77">
        <v>20</v>
      </c>
      <c r="B24" s="146"/>
      <c r="C24" s="147"/>
      <c r="D24" s="148"/>
      <c r="E24" s="149"/>
      <c r="F24" s="150"/>
      <c r="G24" s="148"/>
      <c r="H24" s="151"/>
      <c r="I24" s="158"/>
      <c r="J24" s="157"/>
      <c r="K24" s="151"/>
      <c r="L24" s="147"/>
      <c r="M24" s="148"/>
      <c r="N24" s="151"/>
      <c r="O24" s="150"/>
      <c r="P24" s="148"/>
      <c r="Q24" s="151"/>
      <c r="R24" s="152"/>
      <c r="S24" s="152"/>
    </row>
    <row r="25" spans="1:19" ht="15" x14ac:dyDescent="0.25">
      <c r="A25" s="77">
        <v>21</v>
      </c>
      <c r="B25" s="146"/>
      <c r="C25" s="147"/>
      <c r="D25" s="148"/>
      <c r="E25" s="149"/>
      <c r="F25" s="150"/>
      <c r="G25" s="148"/>
      <c r="H25" s="151"/>
      <c r="I25" s="158"/>
      <c r="J25" s="157"/>
      <c r="K25" s="151"/>
      <c r="L25" s="147"/>
      <c r="M25" s="148"/>
      <c r="N25" s="151"/>
      <c r="O25" s="150"/>
      <c r="P25" s="148"/>
      <c r="Q25" s="151"/>
      <c r="R25" s="152"/>
      <c r="S25" s="152"/>
    </row>
    <row r="26" spans="1:19" ht="15" x14ac:dyDescent="0.25">
      <c r="A26" s="77">
        <v>22</v>
      </c>
      <c r="B26" s="140"/>
      <c r="C26" s="84"/>
      <c r="D26" s="78"/>
      <c r="E26" s="79"/>
      <c r="F26" s="80"/>
      <c r="G26" s="78"/>
      <c r="H26" s="81"/>
      <c r="I26" s="82"/>
      <c r="J26" s="83"/>
      <c r="K26" s="81"/>
      <c r="L26" s="84"/>
      <c r="M26" s="78"/>
      <c r="N26" s="81"/>
      <c r="O26" s="80"/>
      <c r="P26" s="78"/>
      <c r="Q26" s="81"/>
      <c r="R26" s="83"/>
      <c r="S26" s="83"/>
    </row>
    <row r="27" spans="1:19" ht="15" x14ac:dyDescent="0.25">
      <c r="A27" s="77">
        <v>23</v>
      </c>
      <c r="B27" s="140"/>
      <c r="C27" s="84"/>
      <c r="D27" s="78"/>
      <c r="E27" s="79"/>
      <c r="F27" s="80"/>
      <c r="G27" s="78"/>
      <c r="H27" s="81"/>
      <c r="I27" s="82"/>
      <c r="J27" s="83"/>
      <c r="K27" s="81"/>
      <c r="L27" s="84"/>
      <c r="M27" s="78"/>
      <c r="N27" s="81"/>
      <c r="O27" s="80"/>
      <c r="P27" s="78"/>
      <c r="Q27" s="81"/>
      <c r="R27" s="83"/>
      <c r="S27" s="83"/>
    </row>
    <row r="28" spans="1:19" ht="15" x14ac:dyDescent="0.25">
      <c r="A28" s="77">
        <v>24</v>
      </c>
      <c r="B28" s="140"/>
      <c r="C28" s="84"/>
      <c r="D28" s="78"/>
      <c r="E28" s="79"/>
      <c r="F28" s="80"/>
      <c r="G28" s="78"/>
      <c r="H28" s="81"/>
      <c r="I28" s="82"/>
      <c r="J28" s="83"/>
      <c r="K28" s="81"/>
      <c r="L28" s="84"/>
      <c r="M28" s="78"/>
      <c r="N28" s="81"/>
      <c r="O28" s="80"/>
      <c r="P28" s="78"/>
      <c r="Q28" s="81"/>
      <c r="R28" s="83"/>
      <c r="S28" s="83"/>
    </row>
    <row r="29" spans="1:19" ht="15" x14ac:dyDescent="0.25">
      <c r="A29" s="77">
        <v>25</v>
      </c>
      <c r="B29" s="140"/>
      <c r="C29" s="84"/>
      <c r="D29" s="78"/>
      <c r="E29" s="79"/>
      <c r="F29" s="80"/>
      <c r="G29" s="78"/>
      <c r="H29" s="81"/>
      <c r="I29" s="82"/>
      <c r="J29" s="83"/>
      <c r="K29" s="81"/>
      <c r="L29" s="84"/>
      <c r="M29" s="78"/>
      <c r="N29" s="81"/>
      <c r="O29" s="80"/>
      <c r="P29" s="78"/>
      <c r="Q29" s="81"/>
      <c r="R29" s="83"/>
      <c r="S29" s="83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S15"/>
  <sheetViews>
    <sheetView workbookViewId="0">
      <selection activeCell="D25" sqref="D25"/>
    </sheetView>
  </sheetViews>
  <sheetFormatPr defaultRowHeight="15" x14ac:dyDescent="0.25"/>
  <cols>
    <col min="1" max="1" width="9.5703125" bestFit="1" customWidth="1"/>
    <col min="2" max="2" width="38" style="33" bestFit="1" customWidth="1"/>
    <col min="3" max="3" width="5.85546875" style="33" customWidth="1"/>
    <col min="4" max="4" width="16" style="33" customWidth="1"/>
    <col min="5" max="5" width="4.7109375" style="33" customWidth="1"/>
    <col min="6" max="6" width="5.85546875" style="33" customWidth="1"/>
    <col min="7" max="7" width="16" style="33" customWidth="1"/>
    <col min="8" max="8" width="4.7109375" style="44" customWidth="1"/>
    <col min="9" max="9" width="5.85546875" style="44" customWidth="1"/>
    <col min="10" max="10" width="16" style="44" customWidth="1"/>
    <col min="11" max="11" width="4.7109375" style="44" customWidth="1"/>
    <col min="12" max="12" width="5.7109375" style="44" customWidth="1"/>
    <col min="13" max="13" width="16" style="44" customWidth="1"/>
    <col min="14" max="14" width="4.7109375" style="44" customWidth="1"/>
    <col min="15" max="15" width="5.42578125" style="44" customWidth="1"/>
    <col min="16" max="16" width="16" style="44" customWidth="1"/>
    <col min="17" max="17" width="4.7109375" style="44" customWidth="1"/>
    <col min="18" max="18" width="9.7109375" style="44" customWidth="1"/>
    <col min="19" max="19" width="8.85546875" style="33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24.95" customHeight="1" x14ac:dyDescent="0.25">
      <c r="A2" s="252" t="s">
        <v>111</v>
      </c>
      <c r="B2" s="245" t="s">
        <v>97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19" ht="24.95" customHeight="1" x14ac:dyDescent="0.25">
      <c r="A3" s="253"/>
      <c r="B3" s="246" t="s">
        <v>87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24.95" customHeight="1" thickBot="1" x14ac:dyDescent="0.3">
      <c r="A4" s="208" t="s">
        <v>11</v>
      </c>
      <c r="B4" s="71" t="s">
        <v>5</v>
      </c>
      <c r="C4" s="209" t="s">
        <v>6</v>
      </c>
      <c r="D4" s="210" t="s">
        <v>7</v>
      </c>
      <c r="E4" s="211" t="s">
        <v>12</v>
      </c>
      <c r="F4" s="209" t="s">
        <v>6</v>
      </c>
      <c r="G4" s="210" t="s">
        <v>7</v>
      </c>
      <c r="H4" s="211" t="s">
        <v>12</v>
      </c>
      <c r="I4" s="212" t="s">
        <v>6</v>
      </c>
      <c r="J4" s="210" t="s">
        <v>7</v>
      </c>
      <c r="K4" s="213" t="s">
        <v>12</v>
      </c>
      <c r="L4" s="214" t="s">
        <v>6</v>
      </c>
      <c r="M4" s="210" t="s">
        <v>7</v>
      </c>
      <c r="N4" s="211" t="s">
        <v>12</v>
      </c>
      <c r="O4" s="209" t="s">
        <v>6</v>
      </c>
      <c r="P4" s="210" t="s">
        <v>7</v>
      </c>
      <c r="Q4" s="211" t="s">
        <v>12</v>
      </c>
      <c r="R4" s="209" t="s">
        <v>9</v>
      </c>
      <c r="S4" s="210" t="s">
        <v>10</v>
      </c>
    </row>
    <row r="5" spans="1:19" ht="24.95" customHeight="1" x14ac:dyDescent="0.25">
      <c r="A5" s="247" t="s">
        <v>13</v>
      </c>
      <c r="B5" s="215" t="s">
        <v>98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6"/>
    </row>
    <row r="6" spans="1:19" ht="24.95" customHeight="1" x14ac:dyDescent="0.25">
      <c r="A6" s="248"/>
      <c r="B6" s="139" t="s">
        <v>104</v>
      </c>
      <c r="C6" s="153"/>
      <c r="D6" s="139"/>
      <c r="E6" s="153"/>
      <c r="F6" s="153"/>
      <c r="G6" s="139"/>
      <c r="H6" s="153"/>
      <c r="I6" s="153"/>
      <c r="J6" s="139"/>
      <c r="K6" s="153"/>
      <c r="L6" s="153"/>
      <c r="M6" s="139"/>
      <c r="N6" s="153"/>
      <c r="O6" s="153"/>
      <c r="P6" s="139"/>
      <c r="Q6" s="153"/>
      <c r="R6" s="139"/>
      <c r="S6" s="217"/>
    </row>
    <row r="7" spans="1:19" ht="24.95" customHeight="1" x14ac:dyDescent="0.25">
      <c r="A7" s="249"/>
      <c r="B7" s="139" t="s">
        <v>105</v>
      </c>
      <c r="C7" s="153"/>
      <c r="D7" s="139"/>
      <c r="E7" s="153"/>
      <c r="F7" s="153"/>
      <c r="G7" s="139"/>
      <c r="H7" s="153"/>
      <c r="I7" s="153"/>
      <c r="J7" s="139"/>
      <c r="K7" s="153"/>
      <c r="L7" s="153"/>
      <c r="M7" s="139"/>
      <c r="N7" s="153"/>
      <c r="O7" s="153"/>
      <c r="P7" s="139"/>
      <c r="Q7" s="153"/>
      <c r="R7" s="139"/>
      <c r="S7" s="217"/>
    </row>
    <row r="8" spans="1:19" ht="24.95" customHeight="1" x14ac:dyDescent="0.25">
      <c r="A8" s="249"/>
      <c r="B8" s="139" t="s">
        <v>108</v>
      </c>
      <c r="C8" s="153"/>
      <c r="D8" s="139"/>
      <c r="E8" s="153"/>
      <c r="F8" s="153"/>
      <c r="G8" s="139"/>
      <c r="H8" s="153"/>
      <c r="I8" s="153"/>
      <c r="J8" s="139"/>
      <c r="K8" s="153"/>
      <c r="L8" s="153"/>
      <c r="M8" s="139"/>
      <c r="N8" s="153"/>
      <c r="O8" s="153"/>
      <c r="P8" s="139"/>
      <c r="Q8" s="153"/>
      <c r="R8" s="139"/>
      <c r="S8" s="217"/>
    </row>
    <row r="9" spans="1:19" ht="24.95" customHeight="1" x14ac:dyDescent="0.25">
      <c r="A9" s="249"/>
      <c r="B9" s="139" t="s">
        <v>106</v>
      </c>
      <c r="C9" s="153"/>
      <c r="D9" s="139"/>
      <c r="E9" s="153"/>
      <c r="F9" s="153"/>
      <c r="G9" s="139"/>
      <c r="H9" s="153"/>
      <c r="I9" s="153"/>
      <c r="J9" s="139"/>
      <c r="K9" s="153"/>
      <c r="L9" s="153"/>
      <c r="M9" s="139"/>
      <c r="N9" s="153"/>
      <c r="O9" s="153"/>
      <c r="P9" s="139"/>
      <c r="Q9" s="153"/>
      <c r="R9" s="139"/>
      <c r="S9" s="217"/>
    </row>
    <row r="10" spans="1:19" ht="24.95" customHeight="1" thickBot="1" x14ac:dyDescent="0.3">
      <c r="A10" s="250"/>
      <c r="B10" s="139" t="s">
        <v>107</v>
      </c>
      <c r="C10" s="153"/>
      <c r="D10" s="139"/>
      <c r="E10" s="153"/>
      <c r="F10" s="153"/>
      <c r="G10" s="139"/>
      <c r="H10" s="153"/>
      <c r="I10" s="153"/>
      <c r="J10" s="139"/>
      <c r="K10" s="153"/>
      <c r="L10" s="153"/>
      <c r="M10" s="139"/>
      <c r="N10" s="153"/>
      <c r="O10" s="153"/>
      <c r="P10" s="139"/>
      <c r="Q10" s="153"/>
      <c r="R10" s="139"/>
      <c r="S10" s="217"/>
    </row>
    <row r="11" spans="1:19" ht="24.95" customHeight="1" x14ac:dyDescent="0.25">
      <c r="A11" s="251" t="s">
        <v>14</v>
      </c>
      <c r="B11" s="192" t="s">
        <v>99</v>
      </c>
      <c r="C11" s="192"/>
      <c r="D11" s="192"/>
      <c r="E11" s="192"/>
      <c r="F11" s="192"/>
      <c r="G11" s="192"/>
      <c r="H11" s="192"/>
      <c r="I11" s="192"/>
      <c r="J11" s="193"/>
      <c r="K11" s="194"/>
      <c r="L11" s="194"/>
      <c r="M11" s="193"/>
      <c r="N11" s="192"/>
      <c r="O11" s="192"/>
      <c r="P11" s="193"/>
      <c r="Q11" s="192"/>
      <c r="R11" s="192"/>
      <c r="S11" s="218"/>
    </row>
    <row r="12" spans="1:19" ht="24.95" customHeight="1" x14ac:dyDescent="0.25">
      <c r="A12" s="248"/>
      <c r="B12" s="140" t="s">
        <v>100</v>
      </c>
      <c r="C12" s="140"/>
      <c r="D12" s="140"/>
      <c r="E12" s="140"/>
      <c r="F12" s="140"/>
      <c r="G12" s="140"/>
      <c r="H12" s="140"/>
      <c r="I12" s="140"/>
      <c r="J12" s="154"/>
      <c r="K12" s="140"/>
      <c r="L12" s="140"/>
      <c r="M12" s="154"/>
      <c r="N12" s="140"/>
      <c r="O12" s="140"/>
      <c r="P12" s="154"/>
      <c r="Q12" s="140"/>
      <c r="R12" s="140"/>
      <c r="S12" s="79"/>
    </row>
    <row r="13" spans="1:19" ht="24.95" customHeight="1" x14ac:dyDescent="0.25">
      <c r="A13" s="249"/>
      <c r="B13" s="140" t="s">
        <v>101</v>
      </c>
      <c r="C13" s="140"/>
      <c r="D13" s="140"/>
      <c r="E13" s="140"/>
      <c r="F13" s="140"/>
      <c r="G13" s="140"/>
      <c r="H13" s="140"/>
      <c r="I13" s="140"/>
      <c r="J13" s="154"/>
      <c r="K13" s="140"/>
      <c r="L13" s="140"/>
      <c r="M13" s="154"/>
      <c r="N13" s="140"/>
      <c r="O13" s="140"/>
      <c r="P13" s="154"/>
      <c r="Q13" s="140"/>
      <c r="R13" s="140"/>
      <c r="S13" s="79"/>
    </row>
    <row r="14" spans="1:19" ht="24.95" customHeight="1" x14ac:dyDescent="0.25">
      <c r="A14" s="249"/>
      <c r="B14" s="140" t="s">
        <v>102</v>
      </c>
      <c r="C14" s="140"/>
      <c r="D14" s="140"/>
      <c r="E14" s="140"/>
      <c r="F14" s="140"/>
      <c r="G14" s="140"/>
      <c r="H14" s="140"/>
      <c r="I14" s="140"/>
      <c r="J14" s="154"/>
      <c r="K14" s="140"/>
      <c r="L14" s="140"/>
      <c r="M14" s="154"/>
      <c r="N14" s="140"/>
      <c r="O14" s="140"/>
      <c r="P14" s="154"/>
      <c r="Q14" s="140"/>
      <c r="R14" s="140"/>
      <c r="S14" s="79"/>
    </row>
    <row r="15" spans="1:19" ht="24.95" customHeight="1" thickBot="1" x14ac:dyDescent="0.3">
      <c r="A15" s="250"/>
      <c r="B15" s="141" t="s">
        <v>103</v>
      </c>
      <c r="C15" s="85"/>
      <c r="D15" s="85"/>
      <c r="E15" s="85"/>
      <c r="F15" s="85"/>
      <c r="G15" s="85"/>
      <c r="H15" s="85"/>
      <c r="I15" s="85"/>
      <c r="J15" s="155"/>
      <c r="K15" s="85"/>
      <c r="L15" s="85"/>
      <c r="M15" s="155"/>
      <c r="N15" s="85"/>
      <c r="O15" s="85"/>
      <c r="P15" s="155"/>
      <c r="Q15" s="85"/>
      <c r="R15" s="141"/>
      <c r="S15" s="219"/>
    </row>
  </sheetData>
  <mergeCells count="5">
    <mergeCell ref="B2:S2"/>
    <mergeCell ref="B3:S3"/>
    <mergeCell ref="A5:A10"/>
    <mergeCell ref="A11:A15"/>
    <mergeCell ref="A2:A3"/>
  </mergeCells>
  <pageMargins left="0.7" right="0.7" top="0.78740157499999996" bottom="0.78740157499999996" header="0.3" footer="0.3"/>
  <pageSetup paperSize="9" scale="66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BH92"/>
  <sheetViews>
    <sheetView showGridLines="0" zoomScale="94" zoomScaleNormal="94" workbookViewId="0">
      <selection activeCell="AN15" sqref="AN15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8" width="4.28515625" customWidth="1"/>
    <col min="19" max="19" width="1.42578125" customWidth="1"/>
    <col min="20" max="20" width="4.28515625" customWidth="1"/>
    <col min="21" max="21" width="4.7109375" customWidth="1"/>
    <col min="22" max="22" width="1.42578125" customWidth="1"/>
    <col min="23" max="23" width="4.7109375" customWidth="1"/>
    <col min="24" max="24" width="6.42578125" customWidth="1"/>
    <col min="26" max="34" width="2.7109375" customWidth="1"/>
    <col min="35" max="35" width="3" bestFit="1" customWidth="1"/>
    <col min="36" max="46" width="2.7109375" customWidth="1"/>
    <col min="47" max="47" width="3" bestFit="1" customWidth="1"/>
    <col min="48" max="58" width="2.7109375" customWidth="1"/>
    <col min="59" max="59" width="3" bestFit="1" customWidth="1"/>
    <col min="60" max="60" width="2.7109375" customWidth="1"/>
    <col min="263" max="263" width="4" customWidth="1"/>
    <col min="264" max="264" width="35.28515625" bestFit="1" customWidth="1"/>
    <col min="265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4" width="4.28515625" customWidth="1"/>
    <col min="275" max="275" width="1.42578125" customWidth="1"/>
    <col min="276" max="276" width="4.28515625" customWidth="1"/>
    <col min="277" max="277" width="4.7109375" customWidth="1"/>
    <col min="278" max="278" width="1.42578125" customWidth="1"/>
    <col min="279" max="279" width="4.7109375" customWidth="1"/>
    <col min="280" max="280" width="6.7109375" bestFit="1" customWidth="1"/>
    <col min="519" max="519" width="4" customWidth="1"/>
    <col min="520" max="520" width="35.28515625" bestFit="1" customWidth="1"/>
    <col min="521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30" width="4.28515625" customWidth="1"/>
    <col min="531" max="531" width="1.42578125" customWidth="1"/>
    <col min="532" max="532" width="4.28515625" customWidth="1"/>
    <col min="533" max="533" width="4.7109375" customWidth="1"/>
    <col min="534" max="534" width="1.42578125" customWidth="1"/>
    <col min="535" max="535" width="4.7109375" customWidth="1"/>
    <col min="536" max="536" width="6.7109375" bestFit="1" customWidth="1"/>
    <col min="775" max="775" width="4" customWidth="1"/>
    <col min="776" max="776" width="35.28515625" bestFit="1" customWidth="1"/>
    <col min="777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6" width="4.28515625" customWidth="1"/>
    <col min="787" max="787" width="1.42578125" customWidth="1"/>
    <col min="788" max="788" width="4.28515625" customWidth="1"/>
    <col min="789" max="789" width="4.7109375" customWidth="1"/>
    <col min="790" max="790" width="1.42578125" customWidth="1"/>
    <col min="791" max="791" width="4.7109375" customWidth="1"/>
    <col min="792" max="792" width="6.7109375" bestFit="1" customWidth="1"/>
    <col min="1031" max="1031" width="4" customWidth="1"/>
    <col min="1032" max="1032" width="35.28515625" bestFit="1" customWidth="1"/>
    <col min="1033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2" width="4.28515625" customWidth="1"/>
    <col min="1043" max="1043" width="1.42578125" customWidth="1"/>
    <col min="1044" max="1044" width="4.28515625" customWidth="1"/>
    <col min="1045" max="1045" width="4.7109375" customWidth="1"/>
    <col min="1046" max="1046" width="1.42578125" customWidth="1"/>
    <col min="1047" max="1047" width="4.7109375" customWidth="1"/>
    <col min="1048" max="1048" width="6.7109375" bestFit="1" customWidth="1"/>
    <col min="1287" max="1287" width="4" customWidth="1"/>
    <col min="1288" max="1288" width="35.28515625" bestFit="1" customWidth="1"/>
    <col min="1289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8" width="4.28515625" customWidth="1"/>
    <col min="1299" max="1299" width="1.42578125" customWidth="1"/>
    <col min="1300" max="1300" width="4.28515625" customWidth="1"/>
    <col min="1301" max="1301" width="4.7109375" customWidth="1"/>
    <col min="1302" max="1302" width="1.42578125" customWidth="1"/>
    <col min="1303" max="1303" width="4.7109375" customWidth="1"/>
    <col min="1304" max="1304" width="6.7109375" bestFit="1" customWidth="1"/>
    <col min="1543" max="1543" width="4" customWidth="1"/>
    <col min="1544" max="1544" width="35.28515625" bestFit="1" customWidth="1"/>
    <col min="1545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4" width="4.28515625" customWidth="1"/>
    <col min="1555" max="1555" width="1.42578125" customWidth="1"/>
    <col min="1556" max="1556" width="4.28515625" customWidth="1"/>
    <col min="1557" max="1557" width="4.7109375" customWidth="1"/>
    <col min="1558" max="1558" width="1.42578125" customWidth="1"/>
    <col min="1559" max="1559" width="4.7109375" customWidth="1"/>
    <col min="1560" max="1560" width="6.7109375" bestFit="1" customWidth="1"/>
    <col min="1799" max="1799" width="4" customWidth="1"/>
    <col min="1800" max="1800" width="35.28515625" bestFit="1" customWidth="1"/>
    <col min="1801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10" width="4.28515625" customWidth="1"/>
    <col min="1811" max="1811" width="1.42578125" customWidth="1"/>
    <col min="1812" max="1812" width="4.28515625" customWidth="1"/>
    <col min="1813" max="1813" width="4.7109375" customWidth="1"/>
    <col min="1814" max="1814" width="1.42578125" customWidth="1"/>
    <col min="1815" max="1815" width="4.7109375" customWidth="1"/>
    <col min="1816" max="1816" width="6.7109375" bestFit="1" customWidth="1"/>
    <col min="2055" max="2055" width="4" customWidth="1"/>
    <col min="2056" max="2056" width="35.28515625" bestFit="1" customWidth="1"/>
    <col min="2057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6" width="4.28515625" customWidth="1"/>
    <col min="2067" max="2067" width="1.42578125" customWidth="1"/>
    <col min="2068" max="2068" width="4.28515625" customWidth="1"/>
    <col min="2069" max="2069" width="4.7109375" customWidth="1"/>
    <col min="2070" max="2070" width="1.42578125" customWidth="1"/>
    <col min="2071" max="2071" width="4.7109375" customWidth="1"/>
    <col min="2072" max="2072" width="6.7109375" bestFit="1" customWidth="1"/>
    <col min="2311" max="2311" width="4" customWidth="1"/>
    <col min="2312" max="2312" width="35.28515625" bestFit="1" customWidth="1"/>
    <col min="2313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2" width="4.28515625" customWidth="1"/>
    <col min="2323" max="2323" width="1.42578125" customWidth="1"/>
    <col min="2324" max="2324" width="4.28515625" customWidth="1"/>
    <col min="2325" max="2325" width="4.7109375" customWidth="1"/>
    <col min="2326" max="2326" width="1.42578125" customWidth="1"/>
    <col min="2327" max="2327" width="4.7109375" customWidth="1"/>
    <col min="2328" max="2328" width="6.7109375" bestFit="1" customWidth="1"/>
    <col min="2567" max="2567" width="4" customWidth="1"/>
    <col min="2568" max="2568" width="35.28515625" bestFit="1" customWidth="1"/>
    <col min="2569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8" width="4.28515625" customWidth="1"/>
    <col min="2579" max="2579" width="1.42578125" customWidth="1"/>
    <col min="2580" max="2580" width="4.28515625" customWidth="1"/>
    <col min="2581" max="2581" width="4.7109375" customWidth="1"/>
    <col min="2582" max="2582" width="1.42578125" customWidth="1"/>
    <col min="2583" max="2583" width="4.7109375" customWidth="1"/>
    <col min="2584" max="2584" width="6.7109375" bestFit="1" customWidth="1"/>
    <col min="2823" max="2823" width="4" customWidth="1"/>
    <col min="2824" max="2824" width="35.28515625" bestFit="1" customWidth="1"/>
    <col min="2825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4" width="4.28515625" customWidth="1"/>
    <col min="2835" max="2835" width="1.42578125" customWidth="1"/>
    <col min="2836" max="2836" width="4.28515625" customWidth="1"/>
    <col min="2837" max="2837" width="4.7109375" customWidth="1"/>
    <col min="2838" max="2838" width="1.42578125" customWidth="1"/>
    <col min="2839" max="2839" width="4.7109375" customWidth="1"/>
    <col min="2840" max="2840" width="6.7109375" bestFit="1" customWidth="1"/>
    <col min="3079" max="3079" width="4" customWidth="1"/>
    <col min="3080" max="3080" width="35.28515625" bestFit="1" customWidth="1"/>
    <col min="3081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90" width="4.28515625" customWidth="1"/>
    <col min="3091" max="3091" width="1.42578125" customWidth="1"/>
    <col min="3092" max="3092" width="4.28515625" customWidth="1"/>
    <col min="3093" max="3093" width="4.7109375" customWidth="1"/>
    <col min="3094" max="3094" width="1.42578125" customWidth="1"/>
    <col min="3095" max="3095" width="4.7109375" customWidth="1"/>
    <col min="3096" max="3096" width="6.7109375" bestFit="1" customWidth="1"/>
    <col min="3335" max="3335" width="4" customWidth="1"/>
    <col min="3336" max="3336" width="35.28515625" bestFit="1" customWidth="1"/>
    <col min="3337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6" width="4.28515625" customWidth="1"/>
    <col min="3347" max="3347" width="1.42578125" customWidth="1"/>
    <col min="3348" max="3348" width="4.28515625" customWidth="1"/>
    <col min="3349" max="3349" width="4.7109375" customWidth="1"/>
    <col min="3350" max="3350" width="1.42578125" customWidth="1"/>
    <col min="3351" max="3351" width="4.7109375" customWidth="1"/>
    <col min="3352" max="3352" width="6.7109375" bestFit="1" customWidth="1"/>
    <col min="3591" max="3591" width="4" customWidth="1"/>
    <col min="3592" max="3592" width="35.28515625" bestFit="1" customWidth="1"/>
    <col min="3593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2" width="4.28515625" customWidth="1"/>
    <col min="3603" max="3603" width="1.42578125" customWidth="1"/>
    <col min="3604" max="3604" width="4.28515625" customWidth="1"/>
    <col min="3605" max="3605" width="4.7109375" customWidth="1"/>
    <col min="3606" max="3606" width="1.42578125" customWidth="1"/>
    <col min="3607" max="3607" width="4.7109375" customWidth="1"/>
    <col min="3608" max="3608" width="6.7109375" bestFit="1" customWidth="1"/>
    <col min="3847" max="3847" width="4" customWidth="1"/>
    <col min="3848" max="3848" width="35.28515625" bestFit="1" customWidth="1"/>
    <col min="3849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8" width="4.28515625" customWidth="1"/>
    <col min="3859" max="3859" width="1.42578125" customWidth="1"/>
    <col min="3860" max="3860" width="4.28515625" customWidth="1"/>
    <col min="3861" max="3861" width="4.7109375" customWidth="1"/>
    <col min="3862" max="3862" width="1.42578125" customWidth="1"/>
    <col min="3863" max="3863" width="4.7109375" customWidth="1"/>
    <col min="3864" max="3864" width="6.7109375" bestFit="1" customWidth="1"/>
    <col min="4103" max="4103" width="4" customWidth="1"/>
    <col min="4104" max="4104" width="35.28515625" bestFit="1" customWidth="1"/>
    <col min="4105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4" width="4.28515625" customWidth="1"/>
    <col min="4115" max="4115" width="1.42578125" customWidth="1"/>
    <col min="4116" max="4116" width="4.28515625" customWidth="1"/>
    <col min="4117" max="4117" width="4.7109375" customWidth="1"/>
    <col min="4118" max="4118" width="1.42578125" customWidth="1"/>
    <col min="4119" max="4119" width="4.7109375" customWidth="1"/>
    <col min="4120" max="4120" width="6.7109375" bestFit="1" customWidth="1"/>
    <col min="4359" max="4359" width="4" customWidth="1"/>
    <col min="4360" max="4360" width="35.28515625" bestFit="1" customWidth="1"/>
    <col min="4361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70" width="4.28515625" customWidth="1"/>
    <col min="4371" max="4371" width="1.42578125" customWidth="1"/>
    <col min="4372" max="4372" width="4.28515625" customWidth="1"/>
    <col min="4373" max="4373" width="4.7109375" customWidth="1"/>
    <col min="4374" max="4374" width="1.42578125" customWidth="1"/>
    <col min="4375" max="4375" width="4.7109375" customWidth="1"/>
    <col min="4376" max="4376" width="6.7109375" bestFit="1" customWidth="1"/>
    <col min="4615" max="4615" width="4" customWidth="1"/>
    <col min="4616" max="4616" width="35.28515625" bestFit="1" customWidth="1"/>
    <col min="4617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6" width="4.28515625" customWidth="1"/>
    <col min="4627" max="4627" width="1.42578125" customWidth="1"/>
    <col min="4628" max="4628" width="4.28515625" customWidth="1"/>
    <col min="4629" max="4629" width="4.7109375" customWidth="1"/>
    <col min="4630" max="4630" width="1.42578125" customWidth="1"/>
    <col min="4631" max="4631" width="4.7109375" customWidth="1"/>
    <col min="4632" max="4632" width="6.7109375" bestFit="1" customWidth="1"/>
    <col min="4871" max="4871" width="4" customWidth="1"/>
    <col min="4872" max="4872" width="35.28515625" bestFit="1" customWidth="1"/>
    <col min="4873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2" width="4.28515625" customWidth="1"/>
    <col min="4883" max="4883" width="1.42578125" customWidth="1"/>
    <col min="4884" max="4884" width="4.28515625" customWidth="1"/>
    <col min="4885" max="4885" width="4.7109375" customWidth="1"/>
    <col min="4886" max="4886" width="1.42578125" customWidth="1"/>
    <col min="4887" max="4887" width="4.7109375" customWidth="1"/>
    <col min="4888" max="4888" width="6.7109375" bestFit="1" customWidth="1"/>
    <col min="5127" max="5127" width="4" customWidth="1"/>
    <col min="5128" max="5128" width="35.28515625" bestFit="1" customWidth="1"/>
    <col min="5129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8" width="4.28515625" customWidth="1"/>
    <col min="5139" max="5139" width="1.42578125" customWidth="1"/>
    <col min="5140" max="5140" width="4.28515625" customWidth="1"/>
    <col min="5141" max="5141" width="4.7109375" customWidth="1"/>
    <col min="5142" max="5142" width="1.42578125" customWidth="1"/>
    <col min="5143" max="5143" width="4.7109375" customWidth="1"/>
    <col min="5144" max="5144" width="6.7109375" bestFit="1" customWidth="1"/>
    <col min="5383" max="5383" width="4" customWidth="1"/>
    <col min="5384" max="5384" width="35.28515625" bestFit="1" customWidth="1"/>
    <col min="5385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4" width="4.28515625" customWidth="1"/>
    <col min="5395" max="5395" width="1.42578125" customWidth="1"/>
    <col min="5396" max="5396" width="4.28515625" customWidth="1"/>
    <col min="5397" max="5397" width="4.7109375" customWidth="1"/>
    <col min="5398" max="5398" width="1.42578125" customWidth="1"/>
    <col min="5399" max="5399" width="4.7109375" customWidth="1"/>
    <col min="5400" max="5400" width="6.7109375" bestFit="1" customWidth="1"/>
    <col min="5639" max="5639" width="4" customWidth="1"/>
    <col min="5640" max="5640" width="35.28515625" bestFit="1" customWidth="1"/>
    <col min="5641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50" width="4.28515625" customWidth="1"/>
    <col min="5651" max="5651" width="1.42578125" customWidth="1"/>
    <col min="5652" max="5652" width="4.28515625" customWidth="1"/>
    <col min="5653" max="5653" width="4.7109375" customWidth="1"/>
    <col min="5654" max="5654" width="1.42578125" customWidth="1"/>
    <col min="5655" max="5655" width="4.7109375" customWidth="1"/>
    <col min="5656" max="5656" width="6.7109375" bestFit="1" customWidth="1"/>
    <col min="5895" max="5895" width="4" customWidth="1"/>
    <col min="5896" max="5896" width="35.28515625" bestFit="1" customWidth="1"/>
    <col min="5897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6" width="4.28515625" customWidth="1"/>
    <col min="5907" max="5907" width="1.42578125" customWidth="1"/>
    <col min="5908" max="5908" width="4.28515625" customWidth="1"/>
    <col min="5909" max="5909" width="4.7109375" customWidth="1"/>
    <col min="5910" max="5910" width="1.42578125" customWidth="1"/>
    <col min="5911" max="5911" width="4.7109375" customWidth="1"/>
    <col min="5912" max="5912" width="6.7109375" bestFit="1" customWidth="1"/>
    <col min="6151" max="6151" width="4" customWidth="1"/>
    <col min="6152" max="6152" width="35.28515625" bestFit="1" customWidth="1"/>
    <col min="6153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2" width="4.28515625" customWidth="1"/>
    <col min="6163" max="6163" width="1.42578125" customWidth="1"/>
    <col min="6164" max="6164" width="4.28515625" customWidth="1"/>
    <col min="6165" max="6165" width="4.7109375" customWidth="1"/>
    <col min="6166" max="6166" width="1.42578125" customWidth="1"/>
    <col min="6167" max="6167" width="4.7109375" customWidth="1"/>
    <col min="6168" max="6168" width="6.7109375" bestFit="1" customWidth="1"/>
    <col min="6407" max="6407" width="4" customWidth="1"/>
    <col min="6408" max="6408" width="35.28515625" bestFit="1" customWidth="1"/>
    <col min="6409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8" width="4.28515625" customWidth="1"/>
    <col min="6419" max="6419" width="1.42578125" customWidth="1"/>
    <col min="6420" max="6420" width="4.28515625" customWidth="1"/>
    <col min="6421" max="6421" width="4.7109375" customWidth="1"/>
    <col min="6422" max="6422" width="1.42578125" customWidth="1"/>
    <col min="6423" max="6423" width="4.7109375" customWidth="1"/>
    <col min="6424" max="6424" width="6.7109375" bestFit="1" customWidth="1"/>
    <col min="6663" max="6663" width="4" customWidth="1"/>
    <col min="6664" max="6664" width="35.28515625" bestFit="1" customWidth="1"/>
    <col min="6665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4" width="4.28515625" customWidth="1"/>
    <col min="6675" max="6675" width="1.42578125" customWidth="1"/>
    <col min="6676" max="6676" width="4.28515625" customWidth="1"/>
    <col min="6677" max="6677" width="4.7109375" customWidth="1"/>
    <col min="6678" max="6678" width="1.42578125" customWidth="1"/>
    <col min="6679" max="6679" width="4.7109375" customWidth="1"/>
    <col min="6680" max="6680" width="6.7109375" bestFit="1" customWidth="1"/>
    <col min="6919" max="6919" width="4" customWidth="1"/>
    <col min="6920" max="6920" width="35.28515625" bestFit="1" customWidth="1"/>
    <col min="6921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30" width="4.28515625" customWidth="1"/>
    <col min="6931" max="6931" width="1.42578125" customWidth="1"/>
    <col min="6932" max="6932" width="4.28515625" customWidth="1"/>
    <col min="6933" max="6933" width="4.7109375" customWidth="1"/>
    <col min="6934" max="6934" width="1.42578125" customWidth="1"/>
    <col min="6935" max="6935" width="4.7109375" customWidth="1"/>
    <col min="6936" max="6936" width="6.7109375" bestFit="1" customWidth="1"/>
    <col min="7175" max="7175" width="4" customWidth="1"/>
    <col min="7176" max="7176" width="35.28515625" bestFit="1" customWidth="1"/>
    <col min="7177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6" width="4.28515625" customWidth="1"/>
    <col min="7187" max="7187" width="1.42578125" customWidth="1"/>
    <col min="7188" max="7188" width="4.28515625" customWidth="1"/>
    <col min="7189" max="7189" width="4.7109375" customWidth="1"/>
    <col min="7190" max="7190" width="1.42578125" customWidth="1"/>
    <col min="7191" max="7191" width="4.7109375" customWidth="1"/>
    <col min="7192" max="7192" width="6.7109375" bestFit="1" customWidth="1"/>
    <col min="7431" max="7431" width="4" customWidth="1"/>
    <col min="7432" max="7432" width="35.28515625" bestFit="1" customWidth="1"/>
    <col min="7433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2" width="4.28515625" customWidth="1"/>
    <col min="7443" max="7443" width="1.42578125" customWidth="1"/>
    <col min="7444" max="7444" width="4.28515625" customWidth="1"/>
    <col min="7445" max="7445" width="4.7109375" customWidth="1"/>
    <col min="7446" max="7446" width="1.42578125" customWidth="1"/>
    <col min="7447" max="7447" width="4.7109375" customWidth="1"/>
    <col min="7448" max="7448" width="6.7109375" bestFit="1" customWidth="1"/>
    <col min="7687" max="7687" width="4" customWidth="1"/>
    <col min="7688" max="7688" width="35.28515625" bestFit="1" customWidth="1"/>
    <col min="7689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8" width="4.28515625" customWidth="1"/>
    <col min="7699" max="7699" width="1.42578125" customWidth="1"/>
    <col min="7700" max="7700" width="4.28515625" customWidth="1"/>
    <col min="7701" max="7701" width="4.7109375" customWidth="1"/>
    <col min="7702" max="7702" width="1.42578125" customWidth="1"/>
    <col min="7703" max="7703" width="4.7109375" customWidth="1"/>
    <col min="7704" max="7704" width="6.7109375" bestFit="1" customWidth="1"/>
    <col min="7943" max="7943" width="4" customWidth="1"/>
    <col min="7944" max="7944" width="35.28515625" bestFit="1" customWidth="1"/>
    <col min="7945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4" width="4.28515625" customWidth="1"/>
    <col min="7955" max="7955" width="1.42578125" customWidth="1"/>
    <col min="7956" max="7956" width="4.28515625" customWidth="1"/>
    <col min="7957" max="7957" width="4.7109375" customWidth="1"/>
    <col min="7958" max="7958" width="1.42578125" customWidth="1"/>
    <col min="7959" max="7959" width="4.7109375" customWidth="1"/>
    <col min="7960" max="7960" width="6.7109375" bestFit="1" customWidth="1"/>
    <col min="8199" max="8199" width="4" customWidth="1"/>
    <col min="8200" max="8200" width="35.28515625" bestFit="1" customWidth="1"/>
    <col min="8201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10" width="4.28515625" customWidth="1"/>
    <col min="8211" max="8211" width="1.42578125" customWidth="1"/>
    <col min="8212" max="8212" width="4.28515625" customWidth="1"/>
    <col min="8213" max="8213" width="4.7109375" customWidth="1"/>
    <col min="8214" max="8214" width="1.42578125" customWidth="1"/>
    <col min="8215" max="8215" width="4.7109375" customWidth="1"/>
    <col min="8216" max="8216" width="6.7109375" bestFit="1" customWidth="1"/>
    <col min="8455" max="8455" width="4" customWidth="1"/>
    <col min="8456" max="8456" width="35.28515625" bestFit="1" customWidth="1"/>
    <col min="8457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6" width="4.28515625" customWidth="1"/>
    <col min="8467" max="8467" width="1.42578125" customWidth="1"/>
    <col min="8468" max="8468" width="4.28515625" customWidth="1"/>
    <col min="8469" max="8469" width="4.7109375" customWidth="1"/>
    <col min="8470" max="8470" width="1.42578125" customWidth="1"/>
    <col min="8471" max="8471" width="4.7109375" customWidth="1"/>
    <col min="8472" max="8472" width="6.7109375" bestFit="1" customWidth="1"/>
    <col min="8711" max="8711" width="4" customWidth="1"/>
    <col min="8712" max="8712" width="35.28515625" bestFit="1" customWidth="1"/>
    <col min="8713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2" width="4.28515625" customWidth="1"/>
    <col min="8723" max="8723" width="1.42578125" customWidth="1"/>
    <col min="8724" max="8724" width="4.28515625" customWidth="1"/>
    <col min="8725" max="8725" width="4.7109375" customWidth="1"/>
    <col min="8726" max="8726" width="1.42578125" customWidth="1"/>
    <col min="8727" max="8727" width="4.7109375" customWidth="1"/>
    <col min="8728" max="8728" width="6.7109375" bestFit="1" customWidth="1"/>
    <col min="8967" max="8967" width="4" customWidth="1"/>
    <col min="8968" max="8968" width="35.28515625" bestFit="1" customWidth="1"/>
    <col min="8969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8" width="4.28515625" customWidth="1"/>
    <col min="8979" max="8979" width="1.42578125" customWidth="1"/>
    <col min="8980" max="8980" width="4.28515625" customWidth="1"/>
    <col min="8981" max="8981" width="4.7109375" customWidth="1"/>
    <col min="8982" max="8982" width="1.42578125" customWidth="1"/>
    <col min="8983" max="8983" width="4.7109375" customWidth="1"/>
    <col min="8984" max="8984" width="6.7109375" bestFit="1" customWidth="1"/>
    <col min="9223" max="9223" width="4" customWidth="1"/>
    <col min="9224" max="9224" width="35.28515625" bestFit="1" customWidth="1"/>
    <col min="9225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4" width="4.28515625" customWidth="1"/>
    <col min="9235" max="9235" width="1.42578125" customWidth="1"/>
    <col min="9236" max="9236" width="4.28515625" customWidth="1"/>
    <col min="9237" max="9237" width="4.7109375" customWidth="1"/>
    <col min="9238" max="9238" width="1.42578125" customWidth="1"/>
    <col min="9239" max="9239" width="4.7109375" customWidth="1"/>
    <col min="9240" max="9240" width="6.7109375" bestFit="1" customWidth="1"/>
    <col min="9479" max="9479" width="4" customWidth="1"/>
    <col min="9480" max="9480" width="35.28515625" bestFit="1" customWidth="1"/>
    <col min="9481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90" width="4.28515625" customWidth="1"/>
    <col min="9491" max="9491" width="1.42578125" customWidth="1"/>
    <col min="9492" max="9492" width="4.28515625" customWidth="1"/>
    <col min="9493" max="9493" width="4.7109375" customWidth="1"/>
    <col min="9494" max="9494" width="1.42578125" customWidth="1"/>
    <col min="9495" max="9495" width="4.7109375" customWidth="1"/>
    <col min="9496" max="9496" width="6.7109375" bestFit="1" customWidth="1"/>
    <col min="9735" max="9735" width="4" customWidth="1"/>
    <col min="9736" max="9736" width="35.28515625" bestFit="1" customWidth="1"/>
    <col min="9737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6" width="4.28515625" customWidth="1"/>
    <col min="9747" max="9747" width="1.42578125" customWidth="1"/>
    <col min="9748" max="9748" width="4.28515625" customWidth="1"/>
    <col min="9749" max="9749" width="4.7109375" customWidth="1"/>
    <col min="9750" max="9750" width="1.42578125" customWidth="1"/>
    <col min="9751" max="9751" width="4.7109375" customWidth="1"/>
    <col min="9752" max="9752" width="6.7109375" bestFit="1" customWidth="1"/>
    <col min="9991" max="9991" width="4" customWidth="1"/>
    <col min="9992" max="9992" width="35.28515625" bestFit="1" customWidth="1"/>
    <col min="9993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2" width="4.28515625" customWidth="1"/>
    <col min="10003" max="10003" width="1.42578125" customWidth="1"/>
    <col min="10004" max="10004" width="4.28515625" customWidth="1"/>
    <col min="10005" max="10005" width="4.7109375" customWidth="1"/>
    <col min="10006" max="10006" width="1.42578125" customWidth="1"/>
    <col min="10007" max="10007" width="4.7109375" customWidth="1"/>
    <col min="10008" max="10008" width="6.7109375" bestFit="1" customWidth="1"/>
    <col min="10247" max="10247" width="4" customWidth="1"/>
    <col min="10248" max="10248" width="35.28515625" bestFit="1" customWidth="1"/>
    <col min="10249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8" width="4.28515625" customWidth="1"/>
    <col min="10259" max="10259" width="1.42578125" customWidth="1"/>
    <col min="10260" max="10260" width="4.28515625" customWidth="1"/>
    <col min="10261" max="10261" width="4.7109375" customWidth="1"/>
    <col min="10262" max="10262" width="1.42578125" customWidth="1"/>
    <col min="10263" max="10263" width="4.7109375" customWidth="1"/>
    <col min="10264" max="10264" width="6.7109375" bestFit="1" customWidth="1"/>
    <col min="10503" max="10503" width="4" customWidth="1"/>
    <col min="10504" max="10504" width="35.28515625" bestFit="1" customWidth="1"/>
    <col min="10505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4" width="4.28515625" customWidth="1"/>
    <col min="10515" max="10515" width="1.42578125" customWidth="1"/>
    <col min="10516" max="10516" width="4.28515625" customWidth="1"/>
    <col min="10517" max="10517" width="4.7109375" customWidth="1"/>
    <col min="10518" max="10518" width="1.42578125" customWidth="1"/>
    <col min="10519" max="10519" width="4.7109375" customWidth="1"/>
    <col min="10520" max="10520" width="6.7109375" bestFit="1" customWidth="1"/>
    <col min="10759" max="10759" width="4" customWidth="1"/>
    <col min="10760" max="10760" width="35.28515625" bestFit="1" customWidth="1"/>
    <col min="10761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70" width="4.28515625" customWidth="1"/>
    <col min="10771" max="10771" width="1.42578125" customWidth="1"/>
    <col min="10772" max="10772" width="4.28515625" customWidth="1"/>
    <col min="10773" max="10773" width="4.7109375" customWidth="1"/>
    <col min="10774" max="10774" width="1.42578125" customWidth="1"/>
    <col min="10775" max="10775" width="4.7109375" customWidth="1"/>
    <col min="10776" max="10776" width="6.7109375" bestFit="1" customWidth="1"/>
    <col min="11015" max="11015" width="4" customWidth="1"/>
    <col min="11016" max="11016" width="35.28515625" bestFit="1" customWidth="1"/>
    <col min="11017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6" width="4.28515625" customWidth="1"/>
    <col min="11027" max="11027" width="1.42578125" customWidth="1"/>
    <col min="11028" max="11028" width="4.28515625" customWidth="1"/>
    <col min="11029" max="11029" width="4.7109375" customWidth="1"/>
    <col min="11030" max="11030" width="1.42578125" customWidth="1"/>
    <col min="11031" max="11031" width="4.7109375" customWidth="1"/>
    <col min="11032" max="11032" width="6.7109375" bestFit="1" customWidth="1"/>
    <col min="11271" max="11271" width="4" customWidth="1"/>
    <col min="11272" max="11272" width="35.28515625" bestFit="1" customWidth="1"/>
    <col min="11273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2" width="4.28515625" customWidth="1"/>
    <col min="11283" max="11283" width="1.42578125" customWidth="1"/>
    <col min="11284" max="11284" width="4.28515625" customWidth="1"/>
    <col min="11285" max="11285" width="4.7109375" customWidth="1"/>
    <col min="11286" max="11286" width="1.42578125" customWidth="1"/>
    <col min="11287" max="11287" width="4.7109375" customWidth="1"/>
    <col min="11288" max="11288" width="6.7109375" bestFit="1" customWidth="1"/>
    <col min="11527" max="11527" width="4" customWidth="1"/>
    <col min="11528" max="11528" width="35.28515625" bestFit="1" customWidth="1"/>
    <col min="11529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8" width="4.28515625" customWidth="1"/>
    <col min="11539" max="11539" width="1.42578125" customWidth="1"/>
    <col min="11540" max="11540" width="4.28515625" customWidth="1"/>
    <col min="11541" max="11541" width="4.7109375" customWidth="1"/>
    <col min="11542" max="11542" width="1.42578125" customWidth="1"/>
    <col min="11543" max="11543" width="4.7109375" customWidth="1"/>
    <col min="11544" max="11544" width="6.7109375" bestFit="1" customWidth="1"/>
    <col min="11783" max="11783" width="4" customWidth="1"/>
    <col min="11784" max="11784" width="35.28515625" bestFit="1" customWidth="1"/>
    <col min="11785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4" width="4.28515625" customWidth="1"/>
    <col min="11795" max="11795" width="1.42578125" customWidth="1"/>
    <col min="11796" max="11796" width="4.28515625" customWidth="1"/>
    <col min="11797" max="11797" width="4.7109375" customWidth="1"/>
    <col min="11798" max="11798" width="1.42578125" customWidth="1"/>
    <col min="11799" max="11799" width="4.7109375" customWidth="1"/>
    <col min="11800" max="11800" width="6.7109375" bestFit="1" customWidth="1"/>
    <col min="12039" max="12039" width="4" customWidth="1"/>
    <col min="12040" max="12040" width="35.28515625" bestFit="1" customWidth="1"/>
    <col min="12041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50" width="4.28515625" customWidth="1"/>
    <col min="12051" max="12051" width="1.42578125" customWidth="1"/>
    <col min="12052" max="12052" width="4.28515625" customWidth="1"/>
    <col min="12053" max="12053" width="4.7109375" customWidth="1"/>
    <col min="12054" max="12054" width="1.42578125" customWidth="1"/>
    <col min="12055" max="12055" width="4.7109375" customWidth="1"/>
    <col min="12056" max="12056" width="6.7109375" bestFit="1" customWidth="1"/>
    <col min="12295" max="12295" width="4" customWidth="1"/>
    <col min="12296" max="12296" width="35.28515625" bestFit="1" customWidth="1"/>
    <col min="12297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6" width="4.28515625" customWidth="1"/>
    <col min="12307" max="12307" width="1.42578125" customWidth="1"/>
    <col min="12308" max="12308" width="4.28515625" customWidth="1"/>
    <col min="12309" max="12309" width="4.7109375" customWidth="1"/>
    <col min="12310" max="12310" width="1.42578125" customWidth="1"/>
    <col min="12311" max="12311" width="4.7109375" customWidth="1"/>
    <col min="12312" max="12312" width="6.7109375" bestFit="1" customWidth="1"/>
    <col min="12551" max="12551" width="4" customWidth="1"/>
    <col min="12552" max="12552" width="35.28515625" bestFit="1" customWidth="1"/>
    <col min="12553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2" width="4.28515625" customWidth="1"/>
    <col min="12563" max="12563" width="1.42578125" customWidth="1"/>
    <col min="12564" max="12564" width="4.28515625" customWidth="1"/>
    <col min="12565" max="12565" width="4.7109375" customWidth="1"/>
    <col min="12566" max="12566" width="1.42578125" customWidth="1"/>
    <col min="12567" max="12567" width="4.7109375" customWidth="1"/>
    <col min="12568" max="12568" width="6.7109375" bestFit="1" customWidth="1"/>
    <col min="12807" max="12807" width="4" customWidth="1"/>
    <col min="12808" max="12808" width="35.28515625" bestFit="1" customWidth="1"/>
    <col min="12809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8" width="4.28515625" customWidth="1"/>
    <col min="12819" max="12819" width="1.42578125" customWidth="1"/>
    <col min="12820" max="12820" width="4.28515625" customWidth="1"/>
    <col min="12821" max="12821" width="4.7109375" customWidth="1"/>
    <col min="12822" max="12822" width="1.42578125" customWidth="1"/>
    <col min="12823" max="12823" width="4.7109375" customWidth="1"/>
    <col min="12824" max="12824" width="6.7109375" bestFit="1" customWidth="1"/>
    <col min="13063" max="13063" width="4" customWidth="1"/>
    <col min="13064" max="13064" width="35.28515625" bestFit="1" customWidth="1"/>
    <col min="13065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4" width="4.28515625" customWidth="1"/>
    <col min="13075" max="13075" width="1.42578125" customWidth="1"/>
    <col min="13076" max="13076" width="4.28515625" customWidth="1"/>
    <col min="13077" max="13077" width="4.7109375" customWidth="1"/>
    <col min="13078" max="13078" width="1.42578125" customWidth="1"/>
    <col min="13079" max="13079" width="4.7109375" customWidth="1"/>
    <col min="13080" max="13080" width="6.7109375" bestFit="1" customWidth="1"/>
    <col min="13319" max="13319" width="4" customWidth="1"/>
    <col min="13320" max="13320" width="35.28515625" bestFit="1" customWidth="1"/>
    <col min="13321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30" width="4.28515625" customWidth="1"/>
    <col min="13331" max="13331" width="1.42578125" customWidth="1"/>
    <col min="13332" max="13332" width="4.28515625" customWidth="1"/>
    <col min="13333" max="13333" width="4.7109375" customWidth="1"/>
    <col min="13334" max="13334" width="1.42578125" customWidth="1"/>
    <col min="13335" max="13335" width="4.7109375" customWidth="1"/>
    <col min="13336" max="13336" width="6.7109375" bestFit="1" customWidth="1"/>
    <col min="13575" max="13575" width="4" customWidth="1"/>
    <col min="13576" max="13576" width="35.28515625" bestFit="1" customWidth="1"/>
    <col min="13577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6" width="4.28515625" customWidth="1"/>
    <col min="13587" max="13587" width="1.42578125" customWidth="1"/>
    <col min="13588" max="13588" width="4.28515625" customWidth="1"/>
    <col min="13589" max="13589" width="4.7109375" customWidth="1"/>
    <col min="13590" max="13590" width="1.42578125" customWidth="1"/>
    <col min="13591" max="13591" width="4.7109375" customWidth="1"/>
    <col min="13592" max="13592" width="6.7109375" bestFit="1" customWidth="1"/>
    <col min="13831" max="13831" width="4" customWidth="1"/>
    <col min="13832" max="13832" width="35.28515625" bestFit="1" customWidth="1"/>
    <col min="13833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2" width="4.28515625" customWidth="1"/>
    <col min="13843" max="13843" width="1.42578125" customWidth="1"/>
    <col min="13844" max="13844" width="4.28515625" customWidth="1"/>
    <col min="13845" max="13845" width="4.7109375" customWidth="1"/>
    <col min="13846" max="13846" width="1.42578125" customWidth="1"/>
    <col min="13847" max="13847" width="4.7109375" customWidth="1"/>
    <col min="13848" max="13848" width="6.7109375" bestFit="1" customWidth="1"/>
    <col min="14087" max="14087" width="4" customWidth="1"/>
    <col min="14088" max="14088" width="35.28515625" bestFit="1" customWidth="1"/>
    <col min="14089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8" width="4.28515625" customWidth="1"/>
    <col min="14099" max="14099" width="1.42578125" customWidth="1"/>
    <col min="14100" max="14100" width="4.28515625" customWidth="1"/>
    <col min="14101" max="14101" width="4.7109375" customWidth="1"/>
    <col min="14102" max="14102" width="1.42578125" customWidth="1"/>
    <col min="14103" max="14103" width="4.7109375" customWidth="1"/>
    <col min="14104" max="14104" width="6.7109375" bestFit="1" customWidth="1"/>
    <col min="14343" max="14343" width="4" customWidth="1"/>
    <col min="14344" max="14344" width="35.28515625" bestFit="1" customWidth="1"/>
    <col min="14345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4" width="4.28515625" customWidth="1"/>
    <col min="14355" max="14355" width="1.42578125" customWidth="1"/>
    <col min="14356" max="14356" width="4.28515625" customWidth="1"/>
    <col min="14357" max="14357" width="4.7109375" customWidth="1"/>
    <col min="14358" max="14358" width="1.42578125" customWidth="1"/>
    <col min="14359" max="14359" width="4.7109375" customWidth="1"/>
    <col min="14360" max="14360" width="6.7109375" bestFit="1" customWidth="1"/>
    <col min="14599" max="14599" width="4" customWidth="1"/>
    <col min="14600" max="14600" width="35.28515625" bestFit="1" customWidth="1"/>
    <col min="14601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10" width="4.28515625" customWidth="1"/>
    <col min="14611" max="14611" width="1.42578125" customWidth="1"/>
    <col min="14612" max="14612" width="4.28515625" customWidth="1"/>
    <col min="14613" max="14613" width="4.7109375" customWidth="1"/>
    <col min="14614" max="14614" width="1.42578125" customWidth="1"/>
    <col min="14615" max="14615" width="4.7109375" customWidth="1"/>
    <col min="14616" max="14616" width="6.7109375" bestFit="1" customWidth="1"/>
    <col min="14855" max="14855" width="4" customWidth="1"/>
    <col min="14856" max="14856" width="35.28515625" bestFit="1" customWidth="1"/>
    <col min="14857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6" width="4.28515625" customWidth="1"/>
    <col min="14867" max="14867" width="1.42578125" customWidth="1"/>
    <col min="14868" max="14868" width="4.28515625" customWidth="1"/>
    <col min="14869" max="14869" width="4.7109375" customWidth="1"/>
    <col min="14870" max="14870" width="1.42578125" customWidth="1"/>
    <col min="14871" max="14871" width="4.7109375" customWidth="1"/>
    <col min="14872" max="14872" width="6.7109375" bestFit="1" customWidth="1"/>
    <col min="15111" max="15111" width="4" customWidth="1"/>
    <col min="15112" max="15112" width="35.28515625" bestFit="1" customWidth="1"/>
    <col min="15113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2" width="4.28515625" customWidth="1"/>
    <col min="15123" max="15123" width="1.42578125" customWidth="1"/>
    <col min="15124" max="15124" width="4.28515625" customWidth="1"/>
    <col min="15125" max="15125" width="4.7109375" customWidth="1"/>
    <col min="15126" max="15126" width="1.42578125" customWidth="1"/>
    <col min="15127" max="15127" width="4.7109375" customWidth="1"/>
    <col min="15128" max="15128" width="6.7109375" bestFit="1" customWidth="1"/>
    <col min="15367" max="15367" width="4" customWidth="1"/>
    <col min="15368" max="15368" width="35.28515625" bestFit="1" customWidth="1"/>
    <col min="15369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8" width="4.28515625" customWidth="1"/>
    <col min="15379" max="15379" width="1.42578125" customWidth="1"/>
    <col min="15380" max="15380" width="4.28515625" customWidth="1"/>
    <col min="15381" max="15381" width="4.7109375" customWidth="1"/>
    <col min="15382" max="15382" width="1.42578125" customWidth="1"/>
    <col min="15383" max="15383" width="4.7109375" customWidth="1"/>
    <col min="15384" max="15384" width="6.7109375" bestFit="1" customWidth="1"/>
    <col min="15623" max="15623" width="4" customWidth="1"/>
    <col min="15624" max="15624" width="35.28515625" bestFit="1" customWidth="1"/>
    <col min="15625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4" width="4.28515625" customWidth="1"/>
    <col min="15635" max="15635" width="1.42578125" customWidth="1"/>
    <col min="15636" max="15636" width="4.28515625" customWidth="1"/>
    <col min="15637" max="15637" width="4.7109375" customWidth="1"/>
    <col min="15638" max="15638" width="1.42578125" customWidth="1"/>
    <col min="15639" max="15639" width="4.7109375" customWidth="1"/>
    <col min="15640" max="15640" width="6.7109375" bestFit="1" customWidth="1"/>
    <col min="15879" max="15879" width="4" customWidth="1"/>
    <col min="15880" max="15880" width="35.28515625" bestFit="1" customWidth="1"/>
    <col min="15881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90" width="4.28515625" customWidth="1"/>
    <col min="15891" max="15891" width="1.42578125" customWidth="1"/>
    <col min="15892" max="15892" width="4.28515625" customWidth="1"/>
    <col min="15893" max="15893" width="4.7109375" customWidth="1"/>
    <col min="15894" max="15894" width="1.42578125" customWidth="1"/>
    <col min="15895" max="15895" width="4.7109375" customWidth="1"/>
    <col min="15896" max="15896" width="6.7109375" bestFit="1" customWidth="1"/>
    <col min="16135" max="16135" width="4" customWidth="1"/>
    <col min="16136" max="16136" width="35.28515625" bestFit="1" customWidth="1"/>
    <col min="16137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6" width="4.28515625" customWidth="1"/>
    <col min="16147" max="16147" width="1.42578125" customWidth="1"/>
    <col min="16148" max="16148" width="4.28515625" customWidth="1"/>
    <col min="16149" max="16149" width="4.7109375" customWidth="1"/>
    <col min="16150" max="16150" width="1.42578125" customWidth="1"/>
    <col min="16151" max="16151" width="4.7109375" customWidth="1"/>
    <col min="16152" max="16152" width="6.7109375" bestFit="1" customWidth="1"/>
  </cols>
  <sheetData>
    <row r="1" spans="1:32" ht="15.75" thickBot="1" x14ac:dyDescent="0.3"/>
    <row r="2" spans="1:32" x14ac:dyDescent="0.25">
      <c r="A2" s="254" t="str">
        <f>'Nasazení do skupin'!B2</f>
        <v>PČNS starších žáků - trojic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6"/>
    </row>
    <row r="3" spans="1:32" ht="15.75" thickBot="1" x14ac:dyDescent="0.3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9"/>
    </row>
    <row r="4" spans="1:32" ht="32.25" customHeight="1" thickBot="1" x14ac:dyDescent="0.3">
      <c r="A4" s="342" t="s">
        <v>13</v>
      </c>
      <c r="B4" s="343"/>
      <c r="C4" s="348" t="str">
        <f>'Nasazení do skupin'!B3</f>
        <v>Bystřice nad Pernštejnem 28.10.2019</v>
      </c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50"/>
    </row>
    <row r="5" spans="1:32" x14ac:dyDescent="0.25">
      <c r="A5" s="344"/>
      <c r="B5" s="345"/>
      <c r="C5" s="255">
        <v>1</v>
      </c>
      <c r="D5" s="255"/>
      <c r="E5" s="256"/>
      <c r="F5" s="254">
        <v>2</v>
      </c>
      <c r="G5" s="255"/>
      <c r="H5" s="256"/>
      <c r="I5" s="254">
        <v>3</v>
      </c>
      <c r="J5" s="255"/>
      <c r="K5" s="256"/>
      <c r="L5" s="254">
        <v>4</v>
      </c>
      <c r="M5" s="255"/>
      <c r="N5" s="256"/>
      <c r="O5" s="254">
        <v>5</v>
      </c>
      <c r="P5" s="255"/>
      <c r="Q5" s="256"/>
      <c r="R5" s="254">
        <v>6</v>
      </c>
      <c r="S5" s="255"/>
      <c r="T5" s="256"/>
      <c r="U5" s="351" t="s">
        <v>16</v>
      </c>
      <c r="V5" s="352"/>
      <c r="W5" s="353"/>
      <c r="X5" s="189" t="s">
        <v>17</v>
      </c>
    </row>
    <row r="6" spans="1:32" ht="15.75" thickBot="1" x14ac:dyDescent="0.3">
      <c r="A6" s="346"/>
      <c r="B6" s="347"/>
      <c r="C6" s="327"/>
      <c r="D6" s="327"/>
      <c r="E6" s="328"/>
      <c r="F6" s="257"/>
      <c r="G6" s="258"/>
      <c r="H6" s="259"/>
      <c r="I6" s="257"/>
      <c r="J6" s="258"/>
      <c r="K6" s="259"/>
      <c r="L6" s="257"/>
      <c r="M6" s="258"/>
      <c r="N6" s="259"/>
      <c r="O6" s="257"/>
      <c r="P6" s="258"/>
      <c r="Q6" s="259"/>
      <c r="R6" s="257"/>
      <c r="S6" s="258"/>
      <c r="T6" s="259"/>
      <c r="U6" s="354" t="s">
        <v>18</v>
      </c>
      <c r="V6" s="355"/>
      <c r="W6" s="356"/>
      <c r="X6" s="187" t="s">
        <v>19</v>
      </c>
    </row>
    <row r="7" spans="1:32" ht="15" customHeight="1" x14ac:dyDescent="0.25">
      <c r="A7" s="299">
        <v>1</v>
      </c>
      <c r="B7" s="302" t="str">
        <f>'Nasazení do skupin'!B5</f>
        <v>TJ Baník Stříbro</v>
      </c>
      <c r="C7" s="357"/>
      <c r="D7" s="358"/>
      <c r="E7" s="359"/>
      <c r="F7" s="290"/>
      <c r="G7" s="292"/>
      <c r="H7" s="288"/>
      <c r="I7" s="290"/>
      <c r="J7" s="292"/>
      <c r="K7" s="288"/>
      <c r="L7" s="129"/>
      <c r="M7" s="129"/>
      <c r="N7" s="129"/>
      <c r="O7" s="290"/>
      <c r="P7" s="292"/>
      <c r="Q7" s="288"/>
      <c r="R7" s="129"/>
      <c r="S7" s="129"/>
      <c r="T7" s="129"/>
      <c r="U7" s="271"/>
      <c r="V7" s="265"/>
      <c r="W7" s="273"/>
      <c r="X7" s="277"/>
      <c r="AE7" s="36"/>
    </row>
    <row r="8" spans="1:32" ht="15.75" customHeight="1" thickBot="1" x14ac:dyDescent="0.3">
      <c r="A8" s="300"/>
      <c r="B8" s="303"/>
      <c r="C8" s="360"/>
      <c r="D8" s="361"/>
      <c r="E8" s="362"/>
      <c r="F8" s="291"/>
      <c r="G8" s="293"/>
      <c r="H8" s="289"/>
      <c r="I8" s="291"/>
      <c r="J8" s="293"/>
      <c r="K8" s="289"/>
      <c r="L8" s="180"/>
      <c r="M8" s="180"/>
      <c r="N8" s="180"/>
      <c r="O8" s="291"/>
      <c r="P8" s="293"/>
      <c r="Q8" s="289"/>
      <c r="R8" s="180"/>
      <c r="S8" s="180"/>
      <c r="T8" s="180"/>
      <c r="U8" s="272"/>
      <c r="V8" s="266"/>
      <c r="W8" s="274"/>
      <c r="X8" s="278"/>
    </row>
    <row r="9" spans="1:32" ht="15" customHeight="1" x14ac:dyDescent="0.25">
      <c r="A9" s="300"/>
      <c r="B9" s="303"/>
      <c r="C9" s="360"/>
      <c r="D9" s="361"/>
      <c r="E9" s="362"/>
      <c r="F9" s="296"/>
      <c r="G9" s="284"/>
      <c r="H9" s="286"/>
      <c r="I9" s="296"/>
      <c r="J9" s="284"/>
      <c r="K9" s="286"/>
      <c r="L9" s="174"/>
      <c r="M9" s="174"/>
      <c r="N9" s="174"/>
      <c r="O9" s="296"/>
      <c r="P9" s="284"/>
      <c r="Q9" s="286"/>
      <c r="R9" s="174"/>
      <c r="S9" s="174"/>
      <c r="T9" s="174"/>
      <c r="U9" s="269"/>
      <c r="V9" s="275"/>
      <c r="W9" s="267"/>
      <c r="X9" s="279"/>
      <c r="AD9" s="36"/>
      <c r="AE9" s="36"/>
      <c r="AF9" s="36"/>
    </row>
    <row r="10" spans="1:32" ht="15.75" customHeight="1" thickBot="1" x14ac:dyDescent="0.3">
      <c r="A10" s="301"/>
      <c r="B10" s="304"/>
      <c r="C10" s="363"/>
      <c r="D10" s="364"/>
      <c r="E10" s="365"/>
      <c r="F10" s="296"/>
      <c r="G10" s="284"/>
      <c r="H10" s="286"/>
      <c r="I10" s="297"/>
      <c r="J10" s="285"/>
      <c r="K10" s="287"/>
      <c r="L10" s="175"/>
      <c r="M10" s="175"/>
      <c r="N10" s="175"/>
      <c r="O10" s="297"/>
      <c r="P10" s="285"/>
      <c r="Q10" s="287"/>
      <c r="R10" s="175"/>
      <c r="S10" s="175"/>
      <c r="T10" s="175"/>
      <c r="U10" s="270"/>
      <c r="V10" s="276"/>
      <c r="W10" s="268"/>
      <c r="X10" s="280"/>
      <c r="AD10" s="36"/>
      <c r="AE10" s="36"/>
      <c r="AF10" s="36"/>
    </row>
    <row r="11" spans="1:32" ht="15" customHeight="1" x14ac:dyDescent="0.25">
      <c r="A11" s="299">
        <v>2</v>
      </c>
      <c r="B11" s="302" t="str">
        <f>'Nasazení do skupin'!B6</f>
        <v>NK Climax Vsetín</v>
      </c>
      <c r="C11" s="290"/>
      <c r="D11" s="292"/>
      <c r="E11" s="292"/>
      <c r="F11" s="305" t="s">
        <v>112</v>
      </c>
      <c r="G11" s="306"/>
      <c r="H11" s="307"/>
      <c r="I11" s="292"/>
      <c r="J11" s="292"/>
      <c r="K11" s="288"/>
      <c r="L11" s="129"/>
      <c r="M11" s="129"/>
      <c r="N11" s="129"/>
      <c r="O11" s="290"/>
      <c r="P11" s="292"/>
      <c r="Q11" s="288"/>
      <c r="R11" s="129"/>
      <c r="S11" s="129"/>
      <c r="T11" s="129"/>
      <c r="U11" s="271"/>
      <c r="V11" s="265"/>
      <c r="W11" s="273"/>
      <c r="X11" s="277"/>
    </row>
    <row r="12" spans="1:32" ht="15.75" customHeight="1" thickBot="1" x14ac:dyDescent="0.3">
      <c r="A12" s="300"/>
      <c r="B12" s="303"/>
      <c r="C12" s="291"/>
      <c r="D12" s="293"/>
      <c r="E12" s="293"/>
      <c r="F12" s="308"/>
      <c r="G12" s="309"/>
      <c r="H12" s="310"/>
      <c r="I12" s="293"/>
      <c r="J12" s="293"/>
      <c r="K12" s="289"/>
      <c r="L12" s="180"/>
      <c r="M12" s="180"/>
      <c r="N12" s="180"/>
      <c r="O12" s="291"/>
      <c r="P12" s="293"/>
      <c r="Q12" s="289"/>
      <c r="R12" s="180"/>
      <c r="S12" s="180"/>
      <c r="T12" s="180"/>
      <c r="U12" s="272"/>
      <c r="V12" s="266"/>
      <c r="W12" s="274"/>
      <c r="X12" s="278"/>
    </row>
    <row r="13" spans="1:32" ht="15" customHeight="1" x14ac:dyDescent="0.25">
      <c r="A13" s="300"/>
      <c r="B13" s="303"/>
      <c r="C13" s="296"/>
      <c r="D13" s="284"/>
      <c r="E13" s="284"/>
      <c r="F13" s="308"/>
      <c r="G13" s="309"/>
      <c r="H13" s="310"/>
      <c r="I13" s="284"/>
      <c r="J13" s="284"/>
      <c r="K13" s="286"/>
      <c r="L13" s="174"/>
      <c r="M13" s="174"/>
      <c r="N13" s="174"/>
      <c r="O13" s="296"/>
      <c r="P13" s="284"/>
      <c r="Q13" s="286"/>
      <c r="R13" s="174"/>
      <c r="S13" s="174"/>
      <c r="T13" s="174"/>
      <c r="U13" s="269"/>
      <c r="V13" s="275"/>
      <c r="W13" s="267"/>
      <c r="X13" s="279"/>
    </row>
    <row r="14" spans="1:32" ht="15.75" customHeight="1" thickBot="1" x14ac:dyDescent="0.3">
      <c r="A14" s="301"/>
      <c r="B14" s="304"/>
      <c r="C14" s="297"/>
      <c r="D14" s="285"/>
      <c r="E14" s="285"/>
      <c r="F14" s="311"/>
      <c r="G14" s="312"/>
      <c r="H14" s="313"/>
      <c r="I14" s="284"/>
      <c r="J14" s="284"/>
      <c r="K14" s="286"/>
      <c r="L14" s="174"/>
      <c r="M14" s="174"/>
      <c r="N14" s="174"/>
      <c r="O14" s="297"/>
      <c r="P14" s="285"/>
      <c r="Q14" s="287"/>
      <c r="R14" s="175"/>
      <c r="S14" s="175"/>
      <c r="T14" s="175"/>
      <c r="U14" s="270"/>
      <c r="V14" s="276"/>
      <c r="W14" s="268"/>
      <c r="X14" s="280"/>
    </row>
    <row r="15" spans="1:32" ht="15" customHeight="1" x14ac:dyDescent="0.25">
      <c r="A15" s="299">
        <v>3</v>
      </c>
      <c r="B15" s="302" t="str">
        <f>'Nasazení do skupin'!B7</f>
        <v>MNK Modřice B</v>
      </c>
      <c r="C15" s="290"/>
      <c r="D15" s="292"/>
      <c r="E15" s="288"/>
      <c r="F15" s="314"/>
      <c r="G15" s="315"/>
      <c r="H15" s="315"/>
      <c r="I15" s="318"/>
      <c r="J15" s="319"/>
      <c r="K15" s="320"/>
      <c r="L15" s="290"/>
      <c r="M15" s="292"/>
      <c r="N15" s="288"/>
      <c r="O15" s="294"/>
      <c r="P15" s="294"/>
      <c r="Q15" s="329"/>
      <c r="R15" s="129"/>
      <c r="S15" s="129"/>
      <c r="T15" s="129"/>
      <c r="U15" s="271"/>
      <c r="V15" s="265"/>
      <c r="W15" s="273"/>
      <c r="X15" s="277"/>
    </row>
    <row r="16" spans="1:32" ht="15.75" customHeight="1" thickBot="1" x14ac:dyDescent="0.3">
      <c r="A16" s="300"/>
      <c r="B16" s="303"/>
      <c r="C16" s="291"/>
      <c r="D16" s="293"/>
      <c r="E16" s="289"/>
      <c r="F16" s="291"/>
      <c r="G16" s="293"/>
      <c r="H16" s="293"/>
      <c r="I16" s="321"/>
      <c r="J16" s="322"/>
      <c r="K16" s="323"/>
      <c r="L16" s="291"/>
      <c r="M16" s="293"/>
      <c r="N16" s="289"/>
      <c r="O16" s="295"/>
      <c r="P16" s="295"/>
      <c r="Q16" s="330"/>
      <c r="R16" s="180"/>
      <c r="S16" s="180"/>
      <c r="T16" s="180"/>
      <c r="U16" s="272"/>
      <c r="V16" s="266"/>
      <c r="W16" s="274"/>
      <c r="X16" s="278"/>
    </row>
    <row r="17" spans="1:34" ht="15" customHeight="1" x14ac:dyDescent="0.25">
      <c r="A17" s="300"/>
      <c r="B17" s="303"/>
      <c r="C17" s="296"/>
      <c r="D17" s="284"/>
      <c r="E17" s="286"/>
      <c r="F17" s="296"/>
      <c r="G17" s="284"/>
      <c r="H17" s="284"/>
      <c r="I17" s="321"/>
      <c r="J17" s="322"/>
      <c r="K17" s="323"/>
      <c r="L17" s="296"/>
      <c r="M17" s="284"/>
      <c r="N17" s="286"/>
      <c r="O17" s="316"/>
      <c r="P17" s="316"/>
      <c r="Q17" s="331"/>
      <c r="R17" s="174"/>
      <c r="S17" s="174"/>
      <c r="T17" s="174"/>
      <c r="U17" s="269"/>
      <c r="V17" s="275"/>
      <c r="W17" s="267"/>
      <c r="X17" s="279"/>
    </row>
    <row r="18" spans="1:34" ht="15.75" customHeight="1" thickBot="1" x14ac:dyDescent="0.3">
      <c r="A18" s="301"/>
      <c r="B18" s="304"/>
      <c r="C18" s="297"/>
      <c r="D18" s="285"/>
      <c r="E18" s="287"/>
      <c r="F18" s="297"/>
      <c r="G18" s="285"/>
      <c r="H18" s="285"/>
      <c r="I18" s="324"/>
      <c r="J18" s="325"/>
      <c r="K18" s="326"/>
      <c r="L18" s="297"/>
      <c r="M18" s="285"/>
      <c r="N18" s="287"/>
      <c r="O18" s="317"/>
      <c r="P18" s="317"/>
      <c r="Q18" s="332"/>
      <c r="R18" s="174"/>
      <c r="S18" s="174"/>
      <c r="T18" s="174"/>
      <c r="U18" s="270"/>
      <c r="V18" s="276"/>
      <c r="W18" s="268"/>
      <c r="X18" s="280"/>
    </row>
    <row r="19" spans="1:34" ht="15" customHeight="1" x14ac:dyDescent="0.25">
      <c r="A19" s="299">
        <v>4</v>
      </c>
      <c r="B19" s="302" t="str">
        <f>'Nasazení do skupin'!B8</f>
        <v>TJ Sokol Holice</v>
      </c>
      <c r="C19" s="290"/>
      <c r="D19" s="292"/>
      <c r="E19" s="288"/>
      <c r="F19" s="290"/>
      <c r="G19" s="292"/>
      <c r="H19" s="288"/>
      <c r="I19" s="314"/>
      <c r="J19" s="315"/>
      <c r="K19" s="315"/>
      <c r="L19" s="333"/>
      <c r="M19" s="334"/>
      <c r="N19" s="335"/>
      <c r="O19" s="290"/>
      <c r="P19" s="292"/>
      <c r="Q19" s="288"/>
      <c r="R19" s="129"/>
      <c r="S19" s="129"/>
      <c r="T19" s="129"/>
      <c r="U19" s="271"/>
      <c r="V19" s="265"/>
      <c r="W19" s="273"/>
      <c r="X19" s="277"/>
    </row>
    <row r="20" spans="1:34" ht="15.75" customHeight="1" thickBot="1" x14ac:dyDescent="0.3">
      <c r="A20" s="300"/>
      <c r="B20" s="303"/>
      <c r="C20" s="291"/>
      <c r="D20" s="293"/>
      <c r="E20" s="289"/>
      <c r="F20" s="291"/>
      <c r="G20" s="293"/>
      <c r="H20" s="289"/>
      <c r="I20" s="291"/>
      <c r="J20" s="293"/>
      <c r="K20" s="293"/>
      <c r="L20" s="336"/>
      <c r="M20" s="337"/>
      <c r="N20" s="338"/>
      <c r="O20" s="291"/>
      <c r="P20" s="293"/>
      <c r="Q20" s="289"/>
      <c r="R20" s="180"/>
      <c r="S20" s="180"/>
      <c r="T20" s="180"/>
      <c r="U20" s="272"/>
      <c r="V20" s="266"/>
      <c r="W20" s="274"/>
      <c r="X20" s="278"/>
    </row>
    <row r="21" spans="1:34" ht="15" customHeight="1" x14ac:dyDescent="0.25">
      <c r="A21" s="300"/>
      <c r="B21" s="303"/>
      <c r="C21" s="296"/>
      <c r="D21" s="284"/>
      <c r="E21" s="286"/>
      <c r="F21" s="296"/>
      <c r="G21" s="284"/>
      <c r="H21" s="286"/>
      <c r="I21" s="296"/>
      <c r="J21" s="284"/>
      <c r="K21" s="284"/>
      <c r="L21" s="336"/>
      <c r="M21" s="337"/>
      <c r="N21" s="338"/>
      <c r="O21" s="296"/>
      <c r="P21" s="284"/>
      <c r="Q21" s="286"/>
      <c r="R21" s="174"/>
      <c r="S21" s="174"/>
      <c r="T21" s="174"/>
      <c r="U21" s="269"/>
      <c r="V21" s="275"/>
      <c r="W21" s="267"/>
      <c r="X21" s="279"/>
    </row>
    <row r="22" spans="1:34" ht="15.75" customHeight="1" thickBot="1" x14ac:dyDescent="0.3">
      <c r="A22" s="301"/>
      <c r="B22" s="304"/>
      <c r="C22" s="297"/>
      <c r="D22" s="285"/>
      <c r="E22" s="287"/>
      <c r="F22" s="297"/>
      <c r="G22" s="285"/>
      <c r="H22" s="287"/>
      <c r="I22" s="297"/>
      <c r="J22" s="285"/>
      <c r="K22" s="285"/>
      <c r="L22" s="339"/>
      <c r="M22" s="340"/>
      <c r="N22" s="341"/>
      <c r="O22" s="297"/>
      <c r="P22" s="285"/>
      <c r="Q22" s="287"/>
      <c r="R22" s="175"/>
      <c r="S22" s="175"/>
      <c r="T22" s="175"/>
      <c r="U22" s="270"/>
      <c r="V22" s="276"/>
      <c r="W22" s="268"/>
      <c r="X22" s="280"/>
    </row>
    <row r="23" spans="1:34" ht="15" customHeight="1" x14ac:dyDescent="0.25">
      <c r="A23" s="299">
        <v>5</v>
      </c>
      <c r="B23" s="302" t="str">
        <f>'Nasazení do skupin'!B9</f>
        <v xml:space="preserve">SK Liapor WITTE Karlovy Vary </v>
      </c>
      <c r="C23" s="290"/>
      <c r="D23" s="292"/>
      <c r="E23" s="288"/>
      <c r="F23" s="290"/>
      <c r="G23" s="292"/>
      <c r="H23" s="288"/>
      <c r="I23" s="290"/>
      <c r="J23" s="292"/>
      <c r="K23" s="288"/>
      <c r="L23" s="129"/>
      <c r="M23" s="129"/>
      <c r="N23" s="129"/>
      <c r="O23" s="333">
        <v>2019</v>
      </c>
      <c r="P23" s="334"/>
      <c r="Q23" s="335"/>
      <c r="R23" s="290"/>
      <c r="S23" s="292"/>
      <c r="T23" s="288"/>
      <c r="U23" s="271"/>
      <c r="V23" s="265"/>
      <c r="W23" s="273"/>
      <c r="X23" s="277"/>
    </row>
    <row r="24" spans="1:34" ht="15.75" customHeight="1" thickBot="1" x14ac:dyDescent="0.3">
      <c r="A24" s="300"/>
      <c r="B24" s="303"/>
      <c r="C24" s="291"/>
      <c r="D24" s="293"/>
      <c r="E24" s="289"/>
      <c r="F24" s="291"/>
      <c r="G24" s="293"/>
      <c r="H24" s="289"/>
      <c r="I24" s="291"/>
      <c r="J24" s="293"/>
      <c r="K24" s="289"/>
      <c r="L24" s="180"/>
      <c r="M24" s="180"/>
      <c r="N24" s="180"/>
      <c r="O24" s="336"/>
      <c r="P24" s="337"/>
      <c r="Q24" s="338"/>
      <c r="R24" s="291"/>
      <c r="S24" s="293"/>
      <c r="T24" s="289"/>
      <c r="U24" s="272"/>
      <c r="V24" s="266"/>
      <c r="W24" s="274"/>
      <c r="X24" s="278"/>
    </row>
    <row r="25" spans="1:34" ht="15" customHeight="1" x14ac:dyDescent="0.25">
      <c r="A25" s="300"/>
      <c r="B25" s="303"/>
      <c r="C25" s="296"/>
      <c r="D25" s="284"/>
      <c r="E25" s="286"/>
      <c r="F25" s="296"/>
      <c r="G25" s="284"/>
      <c r="H25" s="286"/>
      <c r="I25" s="296"/>
      <c r="J25" s="284"/>
      <c r="K25" s="286"/>
      <c r="L25" s="174"/>
      <c r="M25" s="174"/>
      <c r="N25" s="174"/>
      <c r="O25" s="336"/>
      <c r="P25" s="337"/>
      <c r="Q25" s="338"/>
      <c r="R25" s="296"/>
      <c r="S25" s="284"/>
      <c r="T25" s="286"/>
      <c r="U25" s="269"/>
      <c r="V25" s="275"/>
      <c r="W25" s="267"/>
      <c r="X25" s="279"/>
    </row>
    <row r="26" spans="1:34" ht="15.75" customHeight="1" thickBot="1" x14ac:dyDescent="0.3">
      <c r="A26" s="301"/>
      <c r="B26" s="304"/>
      <c r="C26" s="297"/>
      <c r="D26" s="285"/>
      <c r="E26" s="287"/>
      <c r="F26" s="297"/>
      <c r="G26" s="285"/>
      <c r="H26" s="287"/>
      <c r="I26" s="297"/>
      <c r="J26" s="285"/>
      <c r="K26" s="287"/>
      <c r="L26" s="175"/>
      <c r="M26" s="175"/>
      <c r="N26" s="175"/>
      <c r="O26" s="339"/>
      <c r="P26" s="340"/>
      <c r="Q26" s="341"/>
      <c r="R26" s="297"/>
      <c r="S26" s="285"/>
      <c r="T26" s="287"/>
      <c r="U26" s="270"/>
      <c r="V26" s="276"/>
      <c r="W26" s="268"/>
      <c r="X26" s="280"/>
    </row>
    <row r="27" spans="1:34" ht="15" customHeight="1" x14ac:dyDescent="0.25">
      <c r="A27" s="299">
        <v>6</v>
      </c>
      <c r="B27" s="302" t="str">
        <f>'Nasazení do skupin'!B10</f>
        <v>TJ Peklo B</v>
      </c>
      <c r="C27" s="290"/>
      <c r="D27" s="292"/>
      <c r="E27" s="288"/>
      <c r="F27" s="290"/>
      <c r="G27" s="292"/>
      <c r="H27" s="288"/>
      <c r="I27" s="290"/>
      <c r="J27" s="292"/>
      <c r="K27" s="288"/>
      <c r="L27" s="129"/>
      <c r="M27" s="129"/>
      <c r="N27" s="195"/>
      <c r="O27" s="159"/>
      <c r="P27" s="129"/>
      <c r="Q27" s="129"/>
      <c r="R27" s="333"/>
      <c r="S27" s="334"/>
      <c r="T27" s="335"/>
      <c r="U27" s="271"/>
      <c r="V27" s="265"/>
      <c r="W27" s="273"/>
      <c r="X27" s="277"/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4" ht="15" customHeight="1" thickBot="1" x14ac:dyDescent="0.3">
      <c r="A28" s="300"/>
      <c r="B28" s="303"/>
      <c r="C28" s="291"/>
      <c r="D28" s="293"/>
      <c r="E28" s="289"/>
      <c r="F28" s="291"/>
      <c r="G28" s="293"/>
      <c r="H28" s="289"/>
      <c r="I28" s="291"/>
      <c r="J28" s="293"/>
      <c r="K28" s="289"/>
      <c r="L28" s="180"/>
      <c r="M28" s="180"/>
      <c r="N28" s="178"/>
      <c r="O28" s="179"/>
      <c r="P28" s="180"/>
      <c r="Q28" s="180"/>
      <c r="R28" s="336"/>
      <c r="S28" s="337"/>
      <c r="T28" s="338"/>
      <c r="U28" s="272"/>
      <c r="V28" s="266"/>
      <c r="W28" s="274"/>
      <c r="X28" s="278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 ht="13.15" customHeight="1" x14ac:dyDescent="0.25">
      <c r="A29" s="300"/>
      <c r="B29" s="303"/>
      <c r="C29" s="296"/>
      <c r="D29" s="284"/>
      <c r="E29" s="286"/>
      <c r="F29" s="296"/>
      <c r="G29" s="284"/>
      <c r="H29" s="286"/>
      <c r="I29" s="296"/>
      <c r="J29" s="284"/>
      <c r="K29" s="286"/>
      <c r="L29" s="174"/>
      <c r="M29" s="174"/>
      <c r="N29" s="176"/>
      <c r="O29" s="181"/>
      <c r="P29" s="174"/>
      <c r="Q29" s="174"/>
      <c r="R29" s="336"/>
      <c r="S29" s="337"/>
      <c r="T29" s="338"/>
      <c r="U29" s="269"/>
      <c r="V29" s="275"/>
      <c r="W29" s="267"/>
      <c r="X29" s="279"/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34" ht="13.15" customHeight="1" thickBot="1" x14ac:dyDescent="0.3">
      <c r="A30" s="301"/>
      <c r="B30" s="304"/>
      <c r="C30" s="297"/>
      <c r="D30" s="285"/>
      <c r="E30" s="287"/>
      <c r="F30" s="297"/>
      <c r="G30" s="285"/>
      <c r="H30" s="287"/>
      <c r="I30" s="297"/>
      <c r="J30" s="285"/>
      <c r="K30" s="287"/>
      <c r="L30" s="175"/>
      <c r="M30" s="175"/>
      <c r="N30" s="177"/>
      <c r="O30" s="182"/>
      <c r="P30" s="175"/>
      <c r="Q30" s="175"/>
      <c r="R30" s="339"/>
      <c r="S30" s="340"/>
      <c r="T30" s="341"/>
      <c r="U30" s="270"/>
      <c r="V30" s="276"/>
      <c r="W30" s="268"/>
      <c r="X30" s="280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 ht="15" customHeight="1" x14ac:dyDescent="0.25">
      <c r="A31" s="298"/>
      <c r="B31" s="281"/>
      <c r="C31" s="281"/>
      <c r="D31" s="282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172"/>
      <c r="S31" s="172"/>
      <c r="T31" s="172"/>
      <c r="U31" s="37"/>
      <c r="V31" s="38"/>
      <c r="W31" s="38"/>
      <c r="X31" s="39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ht="21.75" customHeight="1" x14ac:dyDescent="0.25">
      <c r="A32" s="298"/>
      <c r="B32" s="281"/>
      <c r="C32" s="281"/>
      <c r="D32" s="282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172"/>
      <c r="S32" s="172"/>
      <c r="T32" s="172"/>
      <c r="U32" s="40"/>
      <c r="V32" s="38"/>
      <c r="W32" s="36"/>
      <c r="X32" s="39"/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60" ht="15" customHeight="1" x14ac:dyDescent="0.25">
      <c r="A33" s="298"/>
      <c r="B33" s="281"/>
      <c r="C33" s="281"/>
      <c r="D33" s="282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172"/>
      <c r="S33" s="172"/>
      <c r="T33" s="172"/>
      <c r="U33" s="37"/>
      <c r="V33" s="38"/>
      <c r="W33" s="38"/>
      <c r="X33" s="39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60" ht="15" customHeight="1" x14ac:dyDescent="0.25">
      <c r="A34" s="298"/>
      <c r="B34" s="281"/>
      <c r="C34" s="281"/>
      <c r="D34" s="282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172"/>
      <c r="S34" s="172"/>
      <c r="T34" s="172"/>
      <c r="U34" s="40"/>
      <c r="V34" s="38"/>
      <c r="W34" s="36"/>
      <c r="X34" s="39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60" ht="15" customHeight="1" x14ac:dyDescent="0.25">
      <c r="A35" s="298"/>
      <c r="B35" s="281"/>
      <c r="C35" s="281"/>
      <c r="D35" s="282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172"/>
      <c r="S35" s="172"/>
      <c r="T35" s="172"/>
      <c r="U35" s="37"/>
      <c r="V35" s="38"/>
      <c r="W35" s="38"/>
      <c r="X35" s="39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60" ht="15" customHeight="1" x14ac:dyDescent="0.25">
      <c r="A36" s="298"/>
      <c r="B36" s="281"/>
      <c r="C36" s="281"/>
      <c r="D36" s="282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172"/>
      <c r="S36" s="172"/>
      <c r="T36" s="172"/>
      <c r="U36" s="40"/>
      <c r="V36" s="38"/>
      <c r="W36" s="36"/>
      <c r="X36" s="39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60" ht="23.25" x14ac:dyDescent="0.35">
      <c r="V37" s="283"/>
      <c r="W37" s="283"/>
      <c r="X37" s="173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</row>
    <row r="39" spans="1:60" x14ac:dyDescent="0.25"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  <c r="BF39" s="261"/>
      <c r="BG39" s="261"/>
      <c r="BH39" s="261"/>
    </row>
    <row r="40" spans="1:60" x14ac:dyDescent="0.25"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</row>
    <row r="41" spans="1:60" ht="20.25" x14ac:dyDescent="0.3">
      <c r="Z41" s="260"/>
      <c r="AA41" s="260"/>
      <c r="AB41" s="260"/>
      <c r="AC41" s="260"/>
      <c r="AD41" s="260"/>
      <c r="AE41" s="260"/>
      <c r="AF41" s="260"/>
      <c r="AG41" s="262"/>
      <c r="AH41" s="262"/>
      <c r="AI41" s="262"/>
      <c r="AJ41" s="262"/>
      <c r="AK41" s="262"/>
      <c r="AL41" s="262"/>
      <c r="AM41" s="1"/>
      <c r="AN41" s="1"/>
      <c r="AO41" s="260"/>
      <c r="AP41" s="260"/>
      <c r="AQ41" s="260"/>
      <c r="AR41" s="260"/>
      <c r="AS41" s="260"/>
      <c r="AT41" s="260"/>
      <c r="AU41" s="5"/>
      <c r="AV41" s="4"/>
      <c r="AW41" s="4"/>
      <c r="AX41" s="4"/>
      <c r="AY41" s="4"/>
      <c r="AZ41" s="4"/>
      <c r="BA41" s="260"/>
      <c r="BB41" s="260"/>
      <c r="BC41" s="260"/>
      <c r="BD41" s="260"/>
      <c r="BE41" s="1"/>
      <c r="BF41" s="1"/>
      <c r="BG41" s="1"/>
      <c r="BH41" s="1"/>
    </row>
    <row r="43" spans="1:60" ht="20.25" x14ac:dyDescent="0.3">
      <c r="Z43" s="262"/>
      <c r="AA43" s="262"/>
      <c r="AB43" s="262"/>
      <c r="AC43" s="262"/>
      <c r="AD43" s="262"/>
      <c r="AE43" s="262"/>
      <c r="AF43" s="262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1"/>
      <c r="AR43" s="262"/>
      <c r="AS43" s="262"/>
      <c r="AT43" s="262"/>
      <c r="AU43" s="262"/>
      <c r="AV43" s="262"/>
      <c r="AW43" s="262"/>
      <c r="AX43" s="262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</row>
    <row r="46" spans="1:60" ht="15.75" x14ac:dyDescent="0.25">
      <c r="Z46" s="264"/>
      <c r="AA46" s="264"/>
      <c r="AB46" s="264"/>
      <c r="AC46" s="264"/>
      <c r="AD46" s="264"/>
      <c r="AE46" s="264"/>
      <c r="AF46" s="2"/>
      <c r="AG46" s="264"/>
      <c r="AH46" s="264"/>
      <c r="AI46" s="2"/>
      <c r="AJ46" s="2"/>
      <c r="AK46" s="2"/>
      <c r="AL46" s="264"/>
      <c r="AM46" s="264"/>
      <c r="AN46" s="264"/>
      <c r="AO46" s="264"/>
      <c r="AP46" s="264"/>
      <c r="AQ46" s="264"/>
      <c r="AR46" s="2"/>
      <c r="AS46" s="2"/>
      <c r="AT46" s="2"/>
      <c r="AU46" s="2"/>
      <c r="AV46" s="2"/>
      <c r="AW46" s="2"/>
      <c r="AX46" s="264"/>
      <c r="AY46" s="264"/>
      <c r="AZ46" s="264"/>
      <c r="BA46" s="264"/>
      <c r="BB46" s="264"/>
      <c r="BC46" s="264"/>
      <c r="BD46" s="2"/>
      <c r="BE46" s="2"/>
      <c r="BF46" s="2"/>
      <c r="BG46" s="2"/>
      <c r="BH46" s="2"/>
    </row>
    <row r="49" spans="26:60" ht="15" customHeight="1" x14ac:dyDescent="0.25"/>
    <row r="53" spans="26:60" x14ac:dyDescent="0.25"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0"/>
      <c r="BC53" s="260"/>
      <c r="BD53" s="260"/>
      <c r="BE53" s="260"/>
      <c r="BF53" s="260"/>
      <c r="BG53" s="260"/>
      <c r="BH53" s="260"/>
    </row>
    <row r="54" spans="26:60" x14ac:dyDescent="0.25"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  <c r="BB54" s="260"/>
      <c r="BC54" s="260"/>
      <c r="BD54" s="260"/>
      <c r="BE54" s="260"/>
      <c r="BF54" s="260"/>
      <c r="BG54" s="260"/>
      <c r="BH54" s="260"/>
    </row>
    <row r="58" spans="26:60" ht="23.25" x14ac:dyDescent="0.35"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61"/>
      <c r="BE58" s="261"/>
      <c r="BF58" s="261"/>
      <c r="BG58" s="261"/>
      <c r="BH58" s="261"/>
    </row>
    <row r="59" spans="26:60" ht="20.25" x14ac:dyDescent="0.3">
      <c r="Z59" s="260"/>
      <c r="AA59" s="260"/>
      <c r="AB59" s="260"/>
      <c r="AC59" s="260"/>
      <c r="AD59" s="260"/>
      <c r="AE59" s="260"/>
      <c r="AF59" s="260"/>
      <c r="AG59" s="262"/>
      <c r="AH59" s="262"/>
      <c r="AI59" s="262"/>
      <c r="AJ59" s="262"/>
      <c r="AK59" s="262"/>
      <c r="AL59" s="262"/>
      <c r="AM59" s="1"/>
      <c r="AN59" s="1"/>
      <c r="AO59" s="260"/>
      <c r="AP59" s="260"/>
      <c r="AQ59" s="260"/>
      <c r="AR59" s="260"/>
      <c r="AS59" s="260"/>
      <c r="AT59" s="260"/>
      <c r="AU59" s="5"/>
      <c r="AV59" s="4"/>
      <c r="AW59" s="4"/>
      <c r="AX59" s="4"/>
      <c r="AY59" s="4"/>
      <c r="AZ59" s="4"/>
      <c r="BA59" s="260"/>
      <c r="BB59" s="260"/>
      <c r="BC59" s="260"/>
      <c r="BD59" s="260"/>
      <c r="BE59" s="1"/>
      <c r="BF59" s="1"/>
      <c r="BG59" s="1"/>
      <c r="BH59" s="1"/>
    </row>
    <row r="61" spans="26:60" ht="20.25" x14ac:dyDescent="0.3">
      <c r="Z61" s="262"/>
      <c r="AA61" s="262"/>
      <c r="AB61" s="262"/>
      <c r="AC61" s="262"/>
      <c r="AD61" s="262"/>
      <c r="AE61" s="262"/>
      <c r="AF61" s="262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1"/>
      <c r="AR61" s="262"/>
      <c r="AS61" s="262"/>
      <c r="AT61" s="262"/>
      <c r="AU61" s="262"/>
      <c r="AV61" s="262"/>
      <c r="AW61" s="262"/>
      <c r="AX61" s="262"/>
      <c r="AY61" s="263"/>
      <c r="AZ61" s="263"/>
      <c r="BA61" s="263"/>
      <c r="BB61" s="263"/>
      <c r="BC61" s="263"/>
      <c r="BD61" s="263"/>
      <c r="BE61" s="263"/>
      <c r="BF61" s="263"/>
      <c r="BG61" s="263"/>
      <c r="BH61" s="263"/>
    </row>
    <row r="64" spans="26:60" ht="15.75" x14ac:dyDescent="0.25">
      <c r="Z64" s="264"/>
      <c r="AA64" s="264"/>
      <c r="AB64" s="264"/>
      <c r="AC64" s="264"/>
      <c r="AD64" s="264"/>
      <c r="AE64" s="264"/>
      <c r="AF64" s="2"/>
      <c r="AG64" s="264"/>
      <c r="AH64" s="264"/>
      <c r="AI64" s="2"/>
      <c r="AJ64" s="2"/>
      <c r="AK64" s="2"/>
      <c r="AL64" s="264"/>
      <c r="AM64" s="264"/>
      <c r="AN64" s="264"/>
      <c r="AO64" s="264"/>
      <c r="AP64" s="264"/>
      <c r="AQ64" s="264"/>
      <c r="AR64" s="2"/>
      <c r="AS64" s="2"/>
      <c r="AT64" s="2"/>
      <c r="AU64" s="2"/>
      <c r="AV64" s="2"/>
      <c r="AW64" s="2"/>
      <c r="AX64" s="264"/>
      <c r="AY64" s="264"/>
      <c r="AZ64" s="264"/>
      <c r="BA64" s="264"/>
      <c r="BB64" s="264"/>
      <c r="BC64" s="264"/>
      <c r="BD64" s="2"/>
      <c r="BE64" s="2"/>
      <c r="BF64" s="2"/>
      <c r="BG64" s="2"/>
      <c r="BH64" s="2"/>
    </row>
    <row r="67" spans="26:60" ht="15" customHeight="1" x14ac:dyDescent="0.25"/>
    <row r="71" spans="26:60" x14ac:dyDescent="0.25"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  <c r="BG71" s="260"/>
      <c r="BH71" s="260"/>
    </row>
    <row r="72" spans="26:60" x14ac:dyDescent="0.25"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  <c r="BG72" s="260"/>
      <c r="BH72" s="260"/>
    </row>
    <row r="76" spans="26:60" ht="23.25" x14ac:dyDescent="0.35"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61"/>
      <c r="BC76" s="261"/>
      <c r="BD76" s="261"/>
      <c r="BE76" s="261"/>
      <c r="BF76" s="261"/>
      <c r="BG76" s="261"/>
      <c r="BH76" s="261"/>
    </row>
    <row r="78" spans="26:60" ht="23.25" x14ac:dyDescent="0.35"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  <c r="AU78" s="261"/>
      <c r="AV78" s="261"/>
      <c r="AW78" s="261"/>
      <c r="AX78" s="261"/>
      <c r="AY78" s="261"/>
      <c r="AZ78" s="261"/>
      <c r="BA78" s="261"/>
      <c r="BB78" s="261"/>
      <c r="BC78" s="261"/>
      <c r="BD78" s="261"/>
      <c r="BE78" s="261"/>
      <c r="BF78" s="261"/>
      <c r="BG78" s="261"/>
      <c r="BH78" s="261"/>
    </row>
    <row r="79" spans="26:60" ht="20.25" x14ac:dyDescent="0.3">
      <c r="Z79" s="260"/>
      <c r="AA79" s="260"/>
      <c r="AB79" s="260"/>
      <c r="AC79" s="260"/>
      <c r="AD79" s="260"/>
      <c r="AE79" s="260"/>
      <c r="AF79" s="260"/>
      <c r="AG79" s="262"/>
      <c r="AH79" s="262"/>
      <c r="AI79" s="262"/>
      <c r="AJ79" s="262"/>
      <c r="AK79" s="262"/>
      <c r="AL79" s="262"/>
      <c r="AM79" s="1"/>
      <c r="AN79" s="1"/>
      <c r="AO79" s="260"/>
      <c r="AP79" s="260"/>
      <c r="AQ79" s="260"/>
      <c r="AR79" s="260"/>
      <c r="AS79" s="260"/>
      <c r="AT79" s="260"/>
      <c r="AU79" s="5"/>
      <c r="AV79" s="4"/>
      <c r="AW79" s="4"/>
      <c r="AX79" s="4"/>
      <c r="AY79" s="4"/>
      <c r="AZ79" s="4"/>
      <c r="BA79" s="260"/>
      <c r="BB79" s="260"/>
      <c r="BC79" s="260"/>
      <c r="BD79" s="260"/>
      <c r="BE79" s="1"/>
      <c r="BF79" s="1"/>
      <c r="BG79" s="1"/>
      <c r="BH79" s="1"/>
    </row>
    <row r="81" spans="26:60" ht="20.25" x14ac:dyDescent="0.3">
      <c r="Z81" s="262"/>
      <c r="AA81" s="262"/>
      <c r="AB81" s="262"/>
      <c r="AC81" s="262"/>
      <c r="AD81" s="262"/>
      <c r="AE81" s="262"/>
      <c r="AF81" s="262"/>
      <c r="AG81" s="263"/>
      <c r="AH81" s="263"/>
      <c r="AI81" s="263"/>
      <c r="AJ81" s="263"/>
      <c r="AK81" s="263"/>
      <c r="AL81" s="263"/>
      <c r="AM81" s="263"/>
      <c r="AN81" s="263"/>
      <c r="AO81" s="263"/>
      <c r="AP81" s="263"/>
      <c r="AQ81" s="1"/>
      <c r="AR81" s="262"/>
      <c r="AS81" s="262"/>
      <c r="AT81" s="262"/>
      <c r="AU81" s="262"/>
      <c r="AV81" s="262"/>
      <c r="AW81" s="262"/>
      <c r="AX81" s="262"/>
      <c r="AY81" s="263"/>
      <c r="AZ81" s="263"/>
      <c r="BA81" s="263"/>
      <c r="BB81" s="263"/>
      <c r="BC81" s="263"/>
      <c r="BD81" s="263"/>
      <c r="BE81" s="263"/>
      <c r="BF81" s="263"/>
      <c r="BG81" s="263"/>
      <c r="BH81" s="263"/>
    </row>
    <row r="84" spans="26:60" ht="15.75" x14ac:dyDescent="0.25">
      <c r="Z84" s="264"/>
      <c r="AA84" s="264"/>
      <c r="AB84" s="264"/>
      <c r="AC84" s="264"/>
      <c r="AD84" s="264"/>
      <c r="AE84" s="264"/>
      <c r="AF84" s="2"/>
      <c r="AG84" s="264"/>
      <c r="AH84" s="264"/>
      <c r="AI84" s="2"/>
      <c r="AJ84" s="2"/>
      <c r="AK84" s="2"/>
      <c r="AL84" s="264"/>
      <c r="AM84" s="264"/>
      <c r="AN84" s="264"/>
      <c r="AO84" s="264"/>
      <c r="AP84" s="264"/>
      <c r="AQ84" s="264"/>
      <c r="AR84" s="2"/>
      <c r="AS84" s="2"/>
      <c r="AT84" s="2"/>
      <c r="AU84" s="2"/>
      <c r="AV84" s="2"/>
      <c r="AW84" s="2"/>
      <c r="AX84" s="264"/>
      <c r="AY84" s="264"/>
      <c r="AZ84" s="264"/>
      <c r="BA84" s="264"/>
      <c r="BB84" s="264"/>
      <c r="BC84" s="264"/>
      <c r="BD84" s="2"/>
      <c r="BE84" s="2"/>
      <c r="BF84" s="2"/>
      <c r="BG84" s="2"/>
      <c r="BH84" s="2"/>
    </row>
    <row r="91" spans="26:60" x14ac:dyDescent="0.25"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  <c r="BG91" s="260"/>
      <c r="BH91" s="260"/>
    </row>
    <row r="92" spans="26:60" x14ac:dyDescent="0.25"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  <c r="BG92" s="260"/>
      <c r="BH92" s="260"/>
    </row>
  </sheetData>
  <mergeCells count="260">
    <mergeCell ref="V29:V30"/>
    <mergeCell ref="W29:W30"/>
    <mergeCell ref="X29:X30"/>
    <mergeCell ref="R27:T30"/>
    <mergeCell ref="R5:T6"/>
    <mergeCell ref="A27:A30"/>
    <mergeCell ref="B27:B30"/>
    <mergeCell ref="C27:C28"/>
    <mergeCell ref="E27:E28"/>
    <mergeCell ref="F27:F28"/>
    <mergeCell ref="G27:G28"/>
    <mergeCell ref="H27:H28"/>
    <mergeCell ref="I27:I28"/>
    <mergeCell ref="J27:J28"/>
    <mergeCell ref="K27:K28"/>
    <mergeCell ref="C29:C30"/>
    <mergeCell ref="E29:E30"/>
    <mergeCell ref="F29:F30"/>
    <mergeCell ref="G29:G30"/>
    <mergeCell ref="H29:H30"/>
    <mergeCell ref="I29:I30"/>
    <mergeCell ref="J29:J30"/>
    <mergeCell ref="K29:K30"/>
    <mergeCell ref="J23:J24"/>
    <mergeCell ref="K23:K24"/>
    <mergeCell ref="X23:X24"/>
    <mergeCell ref="C25:C26"/>
    <mergeCell ref="E25:E26"/>
    <mergeCell ref="F25:F26"/>
    <mergeCell ref="G25:G26"/>
    <mergeCell ref="H25:H26"/>
    <mergeCell ref="I25:I26"/>
    <mergeCell ref="J25:J26"/>
    <mergeCell ref="K25:K26"/>
    <mergeCell ref="X25:X26"/>
    <mergeCell ref="O23:Q26"/>
    <mergeCell ref="R23:R24"/>
    <mergeCell ref="S23:S24"/>
    <mergeCell ref="T23:T24"/>
    <mergeCell ref="R25:R26"/>
    <mergeCell ref="S25:S26"/>
    <mergeCell ref="T25:T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A4:B6"/>
    <mergeCell ref="A7:A10"/>
    <mergeCell ref="B7:B10"/>
    <mergeCell ref="C4:X4"/>
    <mergeCell ref="I9:I10"/>
    <mergeCell ref="J11:J12"/>
    <mergeCell ref="X11:X12"/>
    <mergeCell ref="A2:X3"/>
    <mergeCell ref="X7:X8"/>
    <mergeCell ref="X9:X10"/>
    <mergeCell ref="U5:W5"/>
    <mergeCell ref="U6:W6"/>
    <mergeCell ref="C7:E10"/>
    <mergeCell ref="F7:F8"/>
    <mergeCell ref="G7:G8"/>
    <mergeCell ref="F9:F10"/>
    <mergeCell ref="G9:G10"/>
    <mergeCell ref="H7:H8"/>
    <mergeCell ref="H9:H10"/>
    <mergeCell ref="W7:W8"/>
    <mergeCell ref="K7:K8"/>
    <mergeCell ref="I7:I8"/>
    <mergeCell ref="J7:J8"/>
    <mergeCell ref="J9:J10"/>
    <mergeCell ref="K9:K10"/>
    <mergeCell ref="O7:O8"/>
    <mergeCell ref="P7:P8"/>
    <mergeCell ref="C5:E6"/>
    <mergeCell ref="F5:H6"/>
    <mergeCell ref="I5:K6"/>
    <mergeCell ref="U9:U10"/>
    <mergeCell ref="F19:F20"/>
    <mergeCell ref="G15:G16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X15:X16"/>
    <mergeCell ref="X17:X18"/>
    <mergeCell ref="W15:W16"/>
    <mergeCell ref="U17:U18"/>
    <mergeCell ref="V17:V18"/>
    <mergeCell ref="V7:V8"/>
    <mergeCell ref="W11:W12"/>
    <mergeCell ref="V9:V10"/>
    <mergeCell ref="W9:W10"/>
    <mergeCell ref="U7:U8"/>
    <mergeCell ref="U11:U12"/>
    <mergeCell ref="V11:V12"/>
    <mergeCell ref="U15:U16"/>
    <mergeCell ref="V15:V16"/>
    <mergeCell ref="U13:U14"/>
    <mergeCell ref="X13:X14"/>
    <mergeCell ref="V13:V14"/>
    <mergeCell ref="W13:W14"/>
    <mergeCell ref="E21:E22"/>
    <mergeCell ref="H21:H22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C21:C22"/>
    <mergeCell ref="B31:C32"/>
    <mergeCell ref="B33:C34"/>
    <mergeCell ref="B35:C36"/>
    <mergeCell ref="C13:C14"/>
    <mergeCell ref="C17:C18"/>
    <mergeCell ref="D17:D18"/>
    <mergeCell ref="B11:B14"/>
    <mergeCell ref="B15:B18"/>
    <mergeCell ref="B19:B22"/>
    <mergeCell ref="E35:Q36"/>
    <mergeCell ref="D35:D36"/>
    <mergeCell ref="V37:W37"/>
    <mergeCell ref="P9:P10"/>
    <mergeCell ref="Q9:Q10"/>
    <mergeCell ref="K11:K12"/>
    <mergeCell ref="O11:O12"/>
    <mergeCell ref="P11:P12"/>
    <mergeCell ref="Q11:Q12"/>
    <mergeCell ref="E31:Q32"/>
    <mergeCell ref="E33:Q34"/>
    <mergeCell ref="D13:D14"/>
    <mergeCell ref="E13:E14"/>
    <mergeCell ref="P15:P16"/>
    <mergeCell ref="D21:D22"/>
    <mergeCell ref="Q13:Q14"/>
    <mergeCell ref="V21:V22"/>
    <mergeCell ref="W21:W22"/>
    <mergeCell ref="F21:F22"/>
    <mergeCell ref="G21:G22"/>
    <mergeCell ref="Q21:Q22"/>
    <mergeCell ref="O9:O10"/>
    <mergeCell ref="J21:J22"/>
    <mergeCell ref="O13:O14"/>
    <mergeCell ref="Z41:AF41"/>
    <mergeCell ref="V19:V20"/>
    <mergeCell ref="W17:W18"/>
    <mergeCell ref="U21:U22"/>
    <mergeCell ref="U19:U20"/>
    <mergeCell ref="W19:W20"/>
    <mergeCell ref="AG41:AL41"/>
    <mergeCell ref="AO41:AT41"/>
    <mergeCell ref="BA41:BD41"/>
    <mergeCell ref="Z39:BH40"/>
    <mergeCell ref="U23:U24"/>
    <mergeCell ref="V23:V24"/>
    <mergeCell ref="W23:W24"/>
    <mergeCell ref="U25:U26"/>
    <mergeCell ref="V25:V26"/>
    <mergeCell ref="W25:W26"/>
    <mergeCell ref="X19:X20"/>
    <mergeCell ref="X21:X22"/>
    <mergeCell ref="U27:U28"/>
    <mergeCell ref="V27:V28"/>
    <mergeCell ref="W27:W28"/>
    <mergeCell ref="X27:X28"/>
    <mergeCell ref="Z37:BH37"/>
    <mergeCell ref="U29:U30"/>
    <mergeCell ref="AG59:AL59"/>
    <mergeCell ref="AO59:AT59"/>
    <mergeCell ref="BA59:BD59"/>
    <mergeCell ref="Z61:AF61"/>
    <mergeCell ref="AG61:AP61"/>
    <mergeCell ref="AR61:AX61"/>
    <mergeCell ref="AY61:BH61"/>
    <mergeCell ref="Z43:AF43"/>
    <mergeCell ref="AG43:AP43"/>
    <mergeCell ref="AR43:AX43"/>
    <mergeCell ref="AY43:BH43"/>
    <mergeCell ref="Z46:AE46"/>
    <mergeCell ref="AG46:AH46"/>
    <mergeCell ref="AL46:AQ46"/>
    <mergeCell ref="AX46:BC46"/>
    <mergeCell ref="L5:N6"/>
    <mergeCell ref="Z91:BH92"/>
    <mergeCell ref="Z78:BH78"/>
    <mergeCell ref="Z79:AF79"/>
    <mergeCell ref="AG79:AL79"/>
    <mergeCell ref="AO79:AT79"/>
    <mergeCell ref="BA79:BD79"/>
    <mergeCell ref="Z81:AF81"/>
    <mergeCell ref="AG81:AP81"/>
    <mergeCell ref="AR81:AX81"/>
    <mergeCell ref="AY81:BH81"/>
    <mergeCell ref="Z64:AE64"/>
    <mergeCell ref="AG64:AH64"/>
    <mergeCell ref="AL64:AQ64"/>
    <mergeCell ref="AX64:BC64"/>
    <mergeCell ref="Z71:BH72"/>
    <mergeCell ref="Z76:BH76"/>
    <mergeCell ref="Z84:AE84"/>
    <mergeCell ref="AG84:AH84"/>
    <mergeCell ref="AL84:AQ84"/>
    <mergeCell ref="AX84:BC84"/>
    <mergeCell ref="Z53:BH54"/>
    <mergeCell ref="Z58:BH58"/>
    <mergeCell ref="Z59:AF59"/>
  </mergeCells>
  <pageMargins left="0.51181102362204722" right="0.31496062992125984" top="0.78740157480314965" bottom="0.78740157480314965" header="0.31496062992125984" footer="0.31496062992125984"/>
  <pageSetup paperSize="9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AD100"/>
  <sheetViews>
    <sheetView showGridLines="0" zoomScaleNormal="100" workbookViewId="0">
      <selection activeCell="X13" sqref="X13:X14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8" width="4.28515625" customWidth="1"/>
    <col min="19" max="19" width="1.42578125" customWidth="1"/>
    <col min="20" max="20" width="4.28515625" customWidth="1"/>
    <col min="21" max="21" width="4.7109375" customWidth="1"/>
    <col min="22" max="22" width="1.42578125" customWidth="1"/>
    <col min="23" max="23" width="4.7109375" customWidth="1"/>
    <col min="24" max="24" width="6.42578125" customWidth="1"/>
    <col min="26" max="26" width="8.85546875" style="160"/>
    <col min="225" max="225" width="4" customWidth="1"/>
    <col min="226" max="226" width="35.28515625" bestFit="1" customWidth="1"/>
    <col min="227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6" width="4.28515625" customWidth="1"/>
    <col min="237" max="237" width="1.42578125" customWidth="1"/>
    <col min="238" max="238" width="4.28515625" customWidth="1"/>
    <col min="239" max="239" width="4.7109375" customWidth="1"/>
    <col min="240" max="240" width="1.42578125" customWidth="1"/>
    <col min="241" max="241" width="4.7109375" customWidth="1"/>
    <col min="242" max="242" width="6.7109375" bestFit="1" customWidth="1"/>
    <col min="481" max="481" width="4" customWidth="1"/>
    <col min="482" max="482" width="35.28515625" bestFit="1" customWidth="1"/>
    <col min="483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2" width="4.28515625" customWidth="1"/>
    <col min="493" max="493" width="1.42578125" customWidth="1"/>
    <col min="494" max="494" width="4.28515625" customWidth="1"/>
    <col min="495" max="495" width="4.7109375" customWidth="1"/>
    <col min="496" max="496" width="1.42578125" customWidth="1"/>
    <col min="497" max="497" width="4.7109375" customWidth="1"/>
    <col min="498" max="498" width="6.7109375" bestFit="1" customWidth="1"/>
    <col min="737" max="737" width="4" customWidth="1"/>
    <col min="738" max="738" width="35.28515625" bestFit="1" customWidth="1"/>
    <col min="739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8" width="4.28515625" customWidth="1"/>
    <col min="749" max="749" width="1.42578125" customWidth="1"/>
    <col min="750" max="750" width="4.28515625" customWidth="1"/>
    <col min="751" max="751" width="4.7109375" customWidth="1"/>
    <col min="752" max="752" width="1.42578125" customWidth="1"/>
    <col min="753" max="753" width="4.7109375" customWidth="1"/>
    <col min="754" max="754" width="6.7109375" bestFit="1" customWidth="1"/>
    <col min="993" max="993" width="4" customWidth="1"/>
    <col min="994" max="994" width="35.28515625" bestFit="1" customWidth="1"/>
    <col min="995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4" width="4.28515625" customWidth="1"/>
    <col min="1005" max="1005" width="1.42578125" customWidth="1"/>
    <col min="1006" max="1006" width="4.28515625" customWidth="1"/>
    <col min="1007" max="1007" width="4.7109375" customWidth="1"/>
    <col min="1008" max="1008" width="1.42578125" customWidth="1"/>
    <col min="1009" max="1009" width="4.7109375" customWidth="1"/>
    <col min="1010" max="1010" width="6.7109375" bestFit="1" customWidth="1"/>
    <col min="1249" max="1249" width="4" customWidth="1"/>
    <col min="1250" max="1250" width="35.28515625" bestFit="1" customWidth="1"/>
    <col min="1251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60" width="4.28515625" customWidth="1"/>
    <col min="1261" max="1261" width="1.42578125" customWidth="1"/>
    <col min="1262" max="1262" width="4.28515625" customWidth="1"/>
    <col min="1263" max="1263" width="4.7109375" customWidth="1"/>
    <col min="1264" max="1264" width="1.42578125" customWidth="1"/>
    <col min="1265" max="1265" width="4.7109375" customWidth="1"/>
    <col min="1266" max="1266" width="6.7109375" bestFit="1" customWidth="1"/>
    <col min="1505" max="1505" width="4" customWidth="1"/>
    <col min="1506" max="1506" width="35.28515625" bestFit="1" customWidth="1"/>
    <col min="1507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6" width="4.28515625" customWidth="1"/>
    <col min="1517" max="1517" width="1.42578125" customWidth="1"/>
    <col min="1518" max="1518" width="4.28515625" customWidth="1"/>
    <col min="1519" max="1519" width="4.7109375" customWidth="1"/>
    <col min="1520" max="1520" width="1.42578125" customWidth="1"/>
    <col min="1521" max="1521" width="4.7109375" customWidth="1"/>
    <col min="1522" max="1522" width="6.7109375" bestFit="1" customWidth="1"/>
    <col min="1761" max="1761" width="4" customWidth="1"/>
    <col min="1762" max="1762" width="35.28515625" bestFit="1" customWidth="1"/>
    <col min="1763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2" width="4.28515625" customWidth="1"/>
    <col min="1773" max="1773" width="1.42578125" customWidth="1"/>
    <col min="1774" max="1774" width="4.28515625" customWidth="1"/>
    <col min="1775" max="1775" width="4.7109375" customWidth="1"/>
    <col min="1776" max="1776" width="1.42578125" customWidth="1"/>
    <col min="1777" max="1777" width="4.7109375" customWidth="1"/>
    <col min="1778" max="1778" width="6.7109375" bestFit="1" customWidth="1"/>
    <col min="2017" max="2017" width="4" customWidth="1"/>
    <col min="2018" max="2018" width="35.28515625" bestFit="1" customWidth="1"/>
    <col min="2019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8" width="4.28515625" customWidth="1"/>
    <col min="2029" max="2029" width="1.42578125" customWidth="1"/>
    <col min="2030" max="2030" width="4.28515625" customWidth="1"/>
    <col min="2031" max="2031" width="4.7109375" customWidth="1"/>
    <col min="2032" max="2032" width="1.42578125" customWidth="1"/>
    <col min="2033" max="2033" width="4.7109375" customWidth="1"/>
    <col min="2034" max="2034" width="6.7109375" bestFit="1" customWidth="1"/>
    <col min="2273" max="2273" width="4" customWidth="1"/>
    <col min="2274" max="2274" width="35.28515625" bestFit="1" customWidth="1"/>
    <col min="2275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4" width="4.28515625" customWidth="1"/>
    <col min="2285" max="2285" width="1.42578125" customWidth="1"/>
    <col min="2286" max="2286" width="4.28515625" customWidth="1"/>
    <col min="2287" max="2287" width="4.7109375" customWidth="1"/>
    <col min="2288" max="2288" width="1.42578125" customWidth="1"/>
    <col min="2289" max="2289" width="4.7109375" customWidth="1"/>
    <col min="2290" max="2290" width="6.7109375" bestFit="1" customWidth="1"/>
    <col min="2529" max="2529" width="4" customWidth="1"/>
    <col min="2530" max="2530" width="35.28515625" bestFit="1" customWidth="1"/>
    <col min="2531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40" width="4.28515625" customWidth="1"/>
    <col min="2541" max="2541" width="1.42578125" customWidth="1"/>
    <col min="2542" max="2542" width="4.28515625" customWidth="1"/>
    <col min="2543" max="2543" width="4.7109375" customWidth="1"/>
    <col min="2544" max="2544" width="1.42578125" customWidth="1"/>
    <col min="2545" max="2545" width="4.7109375" customWidth="1"/>
    <col min="2546" max="2546" width="6.7109375" bestFit="1" customWidth="1"/>
    <col min="2785" max="2785" width="4" customWidth="1"/>
    <col min="2786" max="2786" width="35.28515625" bestFit="1" customWidth="1"/>
    <col min="2787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6" width="4.28515625" customWidth="1"/>
    <col min="2797" max="2797" width="1.42578125" customWidth="1"/>
    <col min="2798" max="2798" width="4.28515625" customWidth="1"/>
    <col min="2799" max="2799" width="4.7109375" customWidth="1"/>
    <col min="2800" max="2800" width="1.42578125" customWidth="1"/>
    <col min="2801" max="2801" width="4.7109375" customWidth="1"/>
    <col min="2802" max="2802" width="6.7109375" bestFit="1" customWidth="1"/>
    <col min="3041" max="3041" width="4" customWidth="1"/>
    <col min="3042" max="3042" width="35.28515625" bestFit="1" customWidth="1"/>
    <col min="3043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2" width="4.28515625" customWidth="1"/>
    <col min="3053" max="3053" width="1.42578125" customWidth="1"/>
    <col min="3054" max="3054" width="4.28515625" customWidth="1"/>
    <col min="3055" max="3055" width="4.7109375" customWidth="1"/>
    <col min="3056" max="3056" width="1.42578125" customWidth="1"/>
    <col min="3057" max="3057" width="4.7109375" customWidth="1"/>
    <col min="3058" max="3058" width="6.7109375" bestFit="1" customWidth="1"/>
    <col min="3297" max="3297" width="4" customWidth="1"/>
    <col min="3298" max="3298" width="35.28515625" bestFit="1" customWidth="1"/>
    <col min="3299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8" width="4.28515625" customWidth="1"/>
    <col min="3309" max="3309" width="1.42578125" customWidth="1"/>
    <col min="3310" max="3310" width="4.28515625" customWidth="1"/>
    <col min="3311" max="3311" width="4.7109375" customWidth="1"/>
    <col min="3312" max="3312" width="1.42578125" customWidth="1"/>
    <col min="3313" max="3313" width="4.7109375" customWidth="1"/>
    <col min="3314" max="3314" width="6.7109375" bestFit="1" customWidth="1"/>
    <col min="3553" max="3553" width="4" customWidth="1"/>
    <col min="3554" max="3554" width="35.28515625" bestFit="1" customWidth="1"/>
    <col min="3555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4" width="4.28515625" customWidth="1"/>
    <col min="3565" max="3565" width="1.42578125" customWidth="1"/>
    <col min="3566" max="3566" width="4.28515625" customWidth="1"/>
    <col min="3567" max="3567" width="4.7109375" customWidth="1"/>
    <col min="3568" max="3568" width="1.42578125" customWidth="1"/>
    <col min="3569" max="3569" width="4.7109375" customWidth="1"/>
    <col min="3570" max="3570" width="6.7109375" bestFit="1" customWidth="1"/>
    <col min="3809" max="3809" width="4" customWidth="1"/>
    <col min="3810" max="3810" width="35.28515625" bestFit="1" customWidth="1"/>
    <col min="3811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20" width="4.28515625" customWidth="1"/>
    <col min="3821" max="3821" width="1.42578125" customWidth="1"/>
    <col min="3822" max="3822" width="4.28515625" customWidth="1"/>
    <col min="3823" max="3823" width="4.7109375" customWidth="1"/>
    <col min="3824" max="3824" width="1.42578125" customWidth="1"/>
    <col min="3825" max="3825" width="4.7109375" customWidth="1"/>
    <col min="3826" max="3826" width="6.7109375" bestFit="1" customWidth="1"/>
    <col min="4065" max="4065" width="4" customWidth="1"/>
    <col min="4066" max="4066" width="35.28515625" bestFit="1" customWidth="1"/>
    <col min="4067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6" width="4.28515625" customWidth="1"/>
    <col min="4077" max="4077" width="1.42578125" customWidth="1"/>
    <col min="4078" max="4078" width="4.28515625" customWidth="1"/>
    <col min="4079" max="4079" width="4.7109375" customWidth="1"/>
    <col min="4080" max="4080" width="1.42578125" customWidth="1"/>
    <col min="4081" max="4081" width="4.7109375" customWidth="1"/>
    <col min="4082" max="4082" width="6.7109375" bestFit="1" customWidth="1"/>
    <col min="4321" max="4321" width="4" customWidth="1"/>
    <col min="4322" max="4322" width="35.28515625" bestFit="1" customWidth="1"/>
    <col min="4323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2" width="4.28515625" customWidth="1"/>
    <col min="4333" max="4333" width="1.42578125" customWidth="1"/>
    <col min="4334" max="4334" width="4.28515625" customWidth="1"/>
    <col min="4335" max="4335" width="4.7109375" customWidth="1"/>
    <col min="4336" max="4336" width="1.42578125" customWidth="1"/>
    <col min="4337" max="4337" width="4.7109375" customWidth="1"/>
    <col min="4338" max="4338" width="6.7109375" bestFit="1" customWidth="1"/>
    <col min="4577" max="4577" width="4" customWidth="1"/>
    <col min="4578" max="4578" width="35.28515625" bestFit="1" customWidth="1"/>
    <col min="4579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8" width="4.28515625" customWidth="1"/>
    <col min="4589" max="4589" width="1.42578125" customWidth="1"/>
    <col min="4590" max="4590" width="4.28515625" customWidth="1"/>
    <col min="4591" max="4591" width="4.7109375" customWidth="1"/>
    <col min="4592" max="4592" width="1.42578125" customWidth="1"/>
    <col min="4593" max="4593" width="4.7109375" customWidth="1"/>
    <col min="4594" max="4594" width="6.7109375" bestFit="1" customWidth="1"/>
    <col min="4833" max="4833" width="4" customWidth="1"/>
    <col min="4834" max="4834" width="35.28515625" bestFit="1" customWidth="1"/>
    <col min="4835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4" width="4.28515625" customWidth="1"/>
    <col min="4845" max="4845" width="1.42578125" customWidth="1"/>
    <col min="4846" max="4846" width="4.28515625" customWidth="1"/>
    <col min="4847" max="4847" width="4.7109375" customWidth="1"/>
    <col min="4848" max="4848" width="1.42578125" customWidth="1"/>
    <col min="4849" max="4849" width="4.7109375" customWidth="1"/>
    <col min="4850" max="4850" width="6.7109375" bestFit="1" customWidth="1"/>
    <col min="5089" max="5089" width="4" customWidth="1"/>
    <col min="5090" max="5090" width="35.28515625" bestFit="1" customWidth="1"/>
    <col min="5091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100" width="4.28515625" customWidth="1"/>
    <col min="5101" max="5101" width="1.42578125" customWidth="1"/>
    <col min="5102" max="5102" width="4.28515625" customWidth="1"/>
    <col min="5103" max="5103" width="4.7109375" customWidth="1"/>
    <col min="5104" max="5104" width="1.42578125" customWidth="1"/>
    <col min="5105" max="5105" width="4.7109375" customWidth="1"/>
    <col min="5106" max="5106" width="6.7109375" bestFit="1" customWidth="1"/>
    <col min="5345" max="5345" width="4" customWidth="1"/>
    <col min="5346" max="5346" width="35.28515625" bestFit="1" customWidth="1"/>
    <col min="5347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6" width="4.28515625" customWidth="1"/>
    <col min="5357" max="5357" width="1.42578125" customWidth="1"/>
    <col min="5358" max="5358" width="4.28515625" customWidth="1"/>
    <col min="5359" max="5359" width="4.7109375" customWidth="1"/>
    <col min="5360" max="5360" width="1.42578125" customWidth="1"/>
    <col min="5361" max="5361" width="4.7109375" customWidth="1"/>
    <col min="5362" max="5362" width="6.7109375" bestFit="1" customWidth="1"/>
    <col min="5601" max="5601" width="4" customWidth="1"/>
    <col min="5602" max="5602" width="35.28515625" bestFit="1" customWidth="1"/>
    <col min="5603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2" width="4.28515625" customWidth="1"/>
    <col min="5613" max="5613" width="1.42578125" customWidth="1"/>
    <col min="5614" max="5614" width="4.28515625" customWidth="1"/>
    <col min="5615" max="5615" width="4.7109375" customWidth="1"/>
    <col min="5616" max="5616" width="1.42578125" customWidth="1"/>
    <col min="5617" max="5617" width="4.7109375" customWidth="1"/>
    <col min="5618" max="5618" width="6.7109375" bestFit="1" customWidth="1"/>
    <col min="5857" max="5857" width="4" customWidth="1"/>
    <col min="5858" max="5858" width="35.28515625" bestFit="1" customWidth="1"/>
    <col min="5859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8" width="4.28515625" customWidth="1"/>
    <col min="5869" max="5869" width="1.42578125" customWidth="1"/>
    <col min="5870" max="5870" width="4.28515625" customWidth="1"/>
    <col min="5871" max="5871" width="4.7109375" customWidth="1"/>
    <col min="5872" max="5872" width="1.42578125" customWidth="1"/>
    <col min="5873" max="5873" width="4.7109375" customWidth="1"/>
    <col min="5874" max="5874" width="6.7109375" bestFit="1" customWidth="1"/>
    <col min="6113" max="6113" width="4" customWidth="1"/>
    <col min="6114" max="6114" width="35.28515625" bestFit="1" customWidth="1"/>
    <col min="6115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4" width="4.28515625" customWidth="1"/>
    <col min="6125" max="6125" width="1.42578125" customWidth="1"/>
    <col min="6126" max="6126" width="4.28515625" customWidth="1"/>
    <col min="6127" max="6127" width="4.7109375" customWidth="1"/>
    <col min="6128" max="6128" width="1.42578125" customWidth="1"/>
    <col min="6129" max="6129" width="4.7109375" customWidth="1"/>
    <col min="6130" max="6130" width="6.7109375" bestFit="1" customWidth="1"/>
    <col min="6369" max="6369" width="4" customWidth="1"/>
    <col min="6370" max="6370" width="35.28515625" bestFit="1" customWidth="1"/>
    <col min="6371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80" width="4.28515625" customWidth="1"/>
    <col min="6381" max="6381" width="1.42578125" customWidth="1"/>
    <col min="6382" max="6382" width="4.28515625" customWidth="1"/>
    <col min="6383" max="6383" width="4.7109375" customWidth="1"/>
    <col min="6384" max="6384" width="1.42578125" customWidth="1"/>
    <col min="6385" max="6385" width="4.7109375" customWidth="1"/>
    <col min="6386" max="6386" width="6.7109375" bestFit="1" customWidth="1"/>
    <col min="6625" max="6625" width="4" customWidth="1"/>
    <col min="6626" max="6626" width="35.28515625" bestFit="1" customWidth="1"/>
    <col min="6627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6" width="4.28515625" customWidth="1"/>
    <col min="6637" max="6637" width="1.42578125" customWidth="1"/>
    <col min="6638" max="6638" width="4.28515625" customWidth="1"/>
    <col min="6639" max="6639" width="4.7109375" customWidth="1"/>
    <col min="6640" max="6640" width="1.42578125" customWidth="1"/>
    <col min="6641" max="6641" width="4.7109375" customWidth="1"/>
    <col min="6642" max="6642" width="6.7109375" bestFit="1" customWidth="1"/>
    <col min="6881" max="6881" width="4" customWidth="1"/>
    <col min="6882" max="6882" width="35.28515625" bestFit="1" customWidth="1"/>
    <col min="6883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2" width="4.28515625" customWidth="1"/>
    <col min="6893" max="6893" width="1.42578125" customWidth="1"/>
    <col min="6894" max="6894" width="4.28515625" customWidth="1"/>
    <col min="6895" max="6895" width="4.7109375" customWidth="1"/>
    <col min="6896" max="6896" width="1.42578125" customWidth="1"/>
    <col min="6897" max="6897" width="4.7109375" customWidth="1"/>
    <col min="6898" max="6898" width="6.7109375" bestFit="1" customWidth="1"/>
    <col min="7137" max="7137" width="4" customWidth="1"/>
    <col min="7138" max="7138" width="35.28515625" bestFit="1" customWidth="1"/>
    <col min="7139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8" width="4.28515625" customWidth="1"/>
    <col min="7149" max="7149" width="1.42578125" customWidth="1"/>
    <col min="7150" max="7150" width="4.28515625" customWidth="1"/>
    <col min="7151" max="7151" width="4.7109375" customWidth="1"/>
    <col min="7152" max="7152" width="1.42578125" customWidth="1"/>
    <col min="7153" max="7153" width="4.7109375" customWidth="1"/>
    <col min="7154" max="7154" width="6.7109375" bestFit="1" customWidth="1"/>
    <col min="7393" max="7393" width="4" customWidth="1"/>
    <col min="7394" max="7394" width="35.28515625" bestFit="1" customWidth="1"/>
    <col min="7395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4" width="4.28515625" customWidth="1"/>
    <col min="7405" max="7405" width="1.42578125" customWidth="1"/>
    <col min="7406" max="7406" width="4.28515625" customWidth="1"/>
    <col min="7407" max="7407" width="4.7109375" customWidth="1"/>
    <col min="7408" max="7408" width="1.42578125" customWidth="1"/>
    <col min="7409" max="7409" width="4.7109375" customWidth="1"/>
    <col min="7410" max="7410" width="6.7109375" bestFit="1" customWidth="1"/>
    <col min="7649" max="7649" width="4" customWidth="1"/>
    <col min="7650" max="7650" width="35.28515625" bestFit="1" customWidth="1"/>
    <col min="7651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60" width="4.28515625" customWidth="1"/>
    <col min="7661" max="7661" width="1.42578125" customWidth="1"/>
    <col min="7662" max="7662" width="4.28515625" customWidth="1"/>
    <col min="7663" max="7663" width="4.7109375" customWidth="1"/>
    <col min="7664" max="7664" width="1.42578125" customWidth="1"/>
    <col min="7665" max="7665" width="4.7109375" customWidth="1"/>
    <col min="7666" max="7666" width="6.7109375" bestFit="1" customWidth="1"/>
    <col min="7905" max="7905" width="4" customWidth="1"/>
    <col min="7906" max="7906" width="35.28515625" bestFit="1" customWidth="1"/>
    <col min="7907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6" width="4.28515625" customWidth="1"/>
    <col min="7917" max="7917" width="1.42578125" customWidth="1"/>
    <col min="7918" max="7918" width="4.28515625" customWidth="1"/>
    <col min="7919" max="7919" width="4.7109375" customWidth="1"/>
    <col min="7920" max="7920" width="1.42578125" customWidth="1"/>
    <col min="7921" max="7921" width="4.7109375" customWidth="1"/>
    <col min="7922" max="7922" width="6.7109375" bestFit="1" customWidth="1"/>
    <col min="8161" max="8161" width="4" customWidth="1"/>
    <col min="8162" max="8162" width="35.28515625" bestFit="1" customWidth="1"/>
    <col min="8163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2" width="4.28515625" customWidth="1"/>
    <col min="8173" max="8173" width="1.42578125" customWidth="1"/>
    <col min="8174" max="8174" width="4.28515625" customWidth="1"/>
    <col min="8175" max="8175" width="4.7109375" customWidth="1"/>
    <col min="8176" max="8176" width="1.42578125" customWidth="1"/>
    <col min="8177" max="8177" width="4.7109375" customWidth="1"/>
    <col min="8178" max="8178" width="6.7109375" bestFit="1" customWidth="1"/>
    <col min="8417" max="8417" width="4" customWidth="1"/>
    <col min="8418" max="8418" width="35.28515625" bestFit="1" customWidth="1"/>
    <col min="8419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8" width="4.28515625" customWidth="1"/>
    <col min="8429" max="8429" width="1.42578125" customWidth="1"/>
    <col min="8430" max="8430" width="4.28515625" customWidth="1"/>
    <col min="8431" max="8431" width="4.7109375" customWidth="1"/>
    <col min="8432" max="8432" width="1.42578125" customWidth="1"/>
    <col min="8433" max="8433" width="4.7109375" customWidth="1"/>
    <col min="8434" max="8434" width="6.7109375" bestFit="1" customWidth="1"/>
    <col min="8673" max="8673" width="4" customWidth="1"/>
    <col min="8674" max="8674" width="35.28515625" bestFit="1" customWidth="1"/>
    <col min="8675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4" width="4.28515625" customWidth="1"/>
    <col min="8685" max="8685" width="1.42578125" customWidth="1"/>
    <col min="8686" max="8686" width="4.28515625" customWidth="1"/>
    <col min="8687" max="8687" width="4.7109375" customWidth="1"/>
    <col min="8688" max="8688" width="1.42578125" customWidth="1"/>
    <col min="8689" max="8689" width="4.7109375" customWidth="1"/>
    <col min="8690" max="8690" width="6.7109375" bestFit="1" customWidth="1"/>
    <col min="8929" max="8929" width="4" customWidth="1"/>
    <col min="8930" max="8930" width="35.28515625" bestFit="1" customWidth="1"/>
    <col min="8931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40" width="4.28515625" customWidth="1"/>
    <col min="8941" max="8941" width="1.42578125" customWidth="1"/>
    <col min="8942" max="8942" width="4.28515625" customWidth="1"/>
    <col min="8943" max="8943" width="4.7109375" customWidth="1"/>
    <col min="8944" max="8944" width="1.42578125" customWidth="1"/>
    <col min="8945" max="8945" width="4.7109375" customWidth="1"/>
    <col min="8946" max="8946" width="6.7109375" bestFit="1" customWidth="1"/>
    <col min="9185" max="9185" width="4" customWidth="1"/>
    <col min="9186" max="9186" width="35.28515625" bestFit="1" customWidth="1"/>
    <col min="9187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6" width="4.28515625" customWidth="1"/>
    <col min="9197" max="9197" width="1.42578125" customWidth="1"/>
    <col min="9198" max="9198" width="4.28515625" customWidth="1"/>
    <col min="9199" max="9199" width="4.7109375" customWidth="1"/>
    <col min="9200" max="9200" width="1.42578125" customWidth="1"/>
    <col min="9201" max="9201" width="4.7109375" customWidth="1"/>
    <col min="9202" max="9202" width="6.7109375" bestFit="1" customWidth="1"/>
    <col min="9441" max="9441" width="4" customWidth="1"/>
    <col min="9442" max="9442" width="35.28515625" bestFit="1" customWidth="1"/>
    <col min="9443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2" width="4.28515625" customWidth="1"/>
    <col min="9453" max="9453" width="1.42578125" customWidth="1"/>
    <col min="9454" max="9454" width="4.28515625" customWidth="1"/>
    <col min="9455" max="9455" width="4.7109375" customWidth="1"/>
    <col min="9456" max="9456" width="1.42578125" customWidth="1"/>
    <col min="9457" max="9457" width="4.7109375" customWidth="1"/>
    <col min="9458" max="9458" width="6.7109375" bestFit="1" customWidth="1"/>
    <col min="9697" max="9697" width="4" customWidth="1"/>
    <col min="9698" max="9698" width="35.28515625" bestFit="1" customWidth="1"/>
    <col min="9699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8" width="4.28515625" customWidth="1"/>
    <col min="9709" max="9709" width="1.42578125" customWidth="1"/>
    <col min="9710" max="9710" width="4.28515625" customWidth="1"/>
    <col min="9711" max="9711" width="4.7109375" customWidth="1"/>
    <col min="9712" max="9712" width="1.42578125" customWidth="1"/>
    <col min="9713" max="9713" width="4.7109375" customWidth="1"/>
    <col min="9714" max="9714" width="6.7109375" bestFit="1" customWidth="1"/>
    <col min="9953" max="9953" width="4" customWidth="1"/>
    <col min="9954" max="9954" width="35.28515625" bestFit="1" customWidth="1"/>
    <col min="9955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4" width="4.28515625" customWidth="1"/>
    <col min="9965" max="9965" width="1.42578125" customWidth="1"/>
    <col min="9966" max="9966" width="4.28515625" customWidth="1"/>
    <col min="9967" max="9967" width="4.7109375" customWidth="1"/>
    <col min="9968" max="9968" width="1.42578125" customWidth="1"/>
    <col min="9969" max="9969" width="4.7109375" customWidth="1"/>
    <col min="9970" max="9970" width="6.7109375" bestFit="1" customWidth="1"/>
    <col min="10209" max="10209" width="4" customWidth="1"/>
    <col min="10210" max="10210" width="35.28515625" bestFit="1" customWidth="1"/>
    <col min="10211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20" width="4.28515625" customWidth="1"/>
    <col min="10221" max="10221" width="1.42578125" customWidth="1"/>
    <col min="10222" max="10222" width="4.28515625" customWidth="1"/>
    <col min="10223" max="10223" width="4.7109375" customWidth="1"/>
    <col min="10224" max="10224" width="1.42578125" customWidth="1"/>
    <col min="10225" max="10225" width="4.7109375" customWidth="1"/>
    <col min="10226" max="10226" width="6.7109375" bestFit="1" customWidth="1"/>
    <col min="10465" max="10465" width="4" customWidth="1"/>
    <col min="10466" max="10466" width="35.28515625" bestFit="1" customWidth="1"/>
    <col min="10467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6" width="4.28515625" customWidth="1"/>
    <col min="10477" max="10477" width="1.42578125" customWidth="1"/>
    <col min="10478" max="10478" width="4.28515625" customWidth="1"/>
    <col min="10479" max="10479" width="4.7109375" customWidth="1"/>
    <col min="10480" max="10480" width="1.42578125" customWidth="1"/>
    <col min="10481" max="10481" width="4.7109375" customWidth="1"/>
    <col min="10482" max="10482" width="6.7109375" bestFit="1" customWidth="1"/>
    <col min="10721" max="10721" width="4" customWidth="1"/>
    <col min="10722" max="10722" width="35.28515625" bestFit="1" customWidth="1"/>
    <col min="10723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2" width="4.28515625" customWidth="1"/>
    <col min="10733" max="10733" width="1.42578125" customWidth="1"/>
    <col min="10734" max="10734" width="4.28515625" customWidth="1"/>
    <col min="10735" max="10735" width="4.7109375" customWidth="1"/>
    <col min="10736" max="10736" width="1.42578125" customWidth="1"/>
    <col min="10737" max="10737" width="4.7109375" customWidth="1"/>
    <col min="10738" max="10738" width="6.7109375" bestFit="1" customWidth="1"/>
    <col min="10977" max="10977" width="4" customWidth="1"/>
    <col min="10978" max="10978" width="35.28515625" bestFit="1" customWidth="1"/>
    <col min="10979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8" width="4.28515625" customWidth="1"/>
    <col min="10989" max="10989" width="1.42578125" customWidth="1"/>
    <col min="10990" max="10990" width="4.28515625" customWidth="1"/>
    <col min="10991" max="10991" width="4.7109375" customWidth="1"/>
    <col min="10992" max="10992" width="1.42578125" customWidth="1"/>
    <col min="10993" max="10993" width="4.7109375" customWidth="1"/>
    <col min="10994" max="10994" width="6.7109375" bestFit="1" customWidth="1"/>
    <col min="11233" max="11233" width="4" customWidth="1"/>
    <col min="11234" max="11234" width="35.28515625" bestFit="1" customWidth="1"/>
    <col min="11235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4" width="4.28515625" customWidth="1"/>
    <col min="11245" max="11245" width="1.42578125" customWidth="1"/>
    <col min="11246" max="11246" width="4.28515625" customWidth="1"/>
    <col min="11247" max="11247" width="4.7109375" customWidth="1"/>
    <col min="11248" max="11248" width="1.42578125" customWidth="1"/>
    <col min="11249" max="11249" width="4.7109375" customWidth="1"/>
    <col min="11250" max="11250" width="6.7109375" bestFit="1" customWidth="1"/>
    <col min="11489" max="11489" width="4" customWidth="1"/>
    <col min="11490" max="11490" width="35.28515625" bestFit="1" customWidth="1"/>
    <col min="11491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500" width="4.28515625" customWidth="1"/>
    <col min="11501" max="11501" width="1.42578125" customWidth="1"/>
    <col min="11502" max="11502" width="4.28515625" customWidth="1"/>
    <col min="11503" max="11503" width="4.7109375" customWidth="1"/>
    <col min="11504" max="11504" width="1.42578125" customWidth="1"/>
    <col min="11505" max="11505" width="4.7109375" customWidth="1"/>
    <col min="11506" max="11506" width="6.7109375" bestFit="1" customWidth="1"/>
    <col min="11745" max="11745" width="4" customWidth="1"/>
    <col min="11746" max="11746" width="35.28515625" bestFit="1" customWidth="1"/>
    <col min="11747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6" width="4.28515625" customWidth="1"/>
    <col min="11757" max="11757" width="1.42578125" customWidth="1"/>
    <col min="11758" max="11758" width="4.28515625" customWidth="1"/>
    <col min="11759" max="11759" width="4.7109375" customWidth="1"/>
    <col min="11760" max="11760" width="1.42578125" customWidth="1"/>
    <col min="11761" max="11761" width="4.7109375" customWidth="1"/>
    <col min="11762" max="11762" width="6.7109375" bestFit="1" customWidth="1"/>
    <col min="12001" max="12001" width="4" customWidth="1"/>
    <col min="12002" max="12002" width="35.28515625" bestFit="1" customWidth="1"/>
    <col min="12003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2" width="4.28515625" customWidth="1"/>
    <col min="12013" max="12013" width="1.42578125" customWidth="1"/>
    <col min="12014" max="12014" width="4.28515625" customWidth="1"/>
    <col min="12015" max="12015" width="4.7109375" customWidth="1"/>
    <col min="12016" max="12016" width="1.42578125" customWidth="1"/>
    <col min="12017" max="12017" width="4.7109375" customWidth="1"/>
    <col min="12018" max="12018" width="6.7109375" bestFit="1" customWidth="1"/>
    <col min="12257" max="12257" width="4" customWidth="1"/>
    <col min="12258" max="12258" width="35.28515625" bestFit="1" customWidth="1"/>
    <col min="12259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8" width="4.28515625" customWidth="1"/>
    <col min="12269" max="12269" width="1.42578125" customWidth="1"/>
    <col min="12270" max="12270" width="4.28515625" customWidth="1"/>
    <col min="12271" max="12271" width="4.7109375" customWidth="1"/>
    <col min="12272" max="12272" width="1.42578125" customWidth="1"/>
    <col min="12273" max="12273" width="4.7109375" customWidth="1"/>
    <col min="12274" max="12274" width="6.7109375" bestFit="1" customWidth="1"/>
    <col min="12513" max="12513" width="4" customWidth="1"/>
    <col min="12514" max="12514" width="35.28515625" bestFit="1" customWidth="1"/>
    <col min="12515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4" width="4.28515625" customWidth="1"/>
    <col min="12525" max="12525" width="1.42578125" customWidth="1"/>
    <col min="12526" max="12526" width="4.28515625" customWidth="1"/>
    <col min="12527" max="12527" width="4.7109375" customWidth="1"/>
    <col min="12528" max="12528" width="1.42578125" customWidth="1"/>
    <col min="12529" max="12529" width="4.7109375" customWidth="1"/>
    <col min="12530" max="12530" width="6.7109375" bestFit="1" customWidth="1"/>
    <col min="12769" max="12769" width="4" customWidth="1"/>
    <col min="12770" max="12770" width="35.28515625" bestFit="1" customWidth="1"/>
    <col min="12771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80" width="4.28515625" customWidth="1"/>
    <col min="12781" max="12781" width="1.42578125" customWidth="1"/>
    <col min="12782" max="12782" width="4.28515625" customWidth="1"/>
    <col min="12783" max="12783" width="4.7109375" customWidth="1"/>
    <col min="12784" max="12784" width="1.42578125" customWidth="1"/>
    <col min="12785" max="12785" width="4.7109375" customWidth="1"/>
    <col min="12786" max="12786" width="6.7109375" bestFit="1" customWidth="1"/>
    <col min="13025" max="13025" width="4" customWidth="1"/>
    <col min="13026" max="13026" width="35.28515625" bestFit="1" customWidth="1"/>
    <col min="13027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6" width="4.28515625" customWidth="1"/>
    <col min="13037" max="13037" width="1.42578125" customWidth="1"/>
    <col min="13038" max="13038" width="4.28515625" customWidth="1"/>
    <col min="13039" max="13039" width="4.7109375" customWidth="1"/>
    <col min="13040" max="13040" width="1.42578125" customWidth="1"/>
    <col min="13041" max="13041" width="4.7109375" customWidth="1"/>
    <col min="13042" max="13042" width="6.7109375" bestFit="1" customWidth="1"/>
    <col min="13281" max="13281" width="4" customWidth="1"/>
    <col min="13282" max="13282" width="35.28515625" bestFit="1" customWidth="1"/>
    <col min="13283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2" width="4.28515625" customWidth="1"/>
    <col min="13293" max="13293" width="1.42578125" customWidth="1"/>
    <col min="13294" max="13294" width="4.28515625" customWidth="1"/>
    <col min="13295" max="13295" width="4.7109375" customWidth="1"/>
    <col min="13296" max="13296" width="1.42578125" customWidth="1"/>
    <col min="13297" max="13297" width="4.7109375" customWidth="1"/>
    <col min="13298" max="13298" width="6.7109375" bestFit="1" customWidth="1"/>
    <col min="13537" max="13537" width="4" customWidth="1"/>
    <col min="13538" max="13538" width="35.28515625" bestFit="1" customWidth="1"/>
    <col min="13539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8" width="4.28515625" customWidth="1"/>
    <col min="13549" max="13549" width="1.42578125" customWidth="1"/>
    <col min="13550" max="13550" width="4.28515625" customWidth="1"/>
    <col min="13551" max="13551" width="4.7109375" customWidth="1"/>
    <col min="13552" max="13552" width="1.42578125" customWidth="1"/>
    <col min="13553" max="13553" width="4.7109375" customWidth="1"/>
    <col min="13554" max="13554" width="6.7109375" bestFit="1" customWidth="1"/>
    <col min="13793" max="13793" width="4" customWidth="1"/>
    <col min="13794" max="13794" width="35.28515625" bestFit="1" customWidth="1"/>
    <col min="13795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4" width="4.28515625" customWidth="1"/>
    <col min="13805" max="13805" width="1.42578125" customWidth="1"/>
    <col min="13806" max="13806" width="4.28515625" customWidth="1"/>
    <col min="13807" max="13807" width="4.7109375" customWidth="1"/>
    <col min="13808" max="13808" width="1.42578125" customWidth="1"/>
    <col min="13809" max="13809" width="4.7109375" customWidth="1"/>
    <col min="13810" max="13810" width="6.7109375" bestFit="1" customWidth="1"/>
    <col min="14049" max="14049" width="4" customWidth="1"/>
    <col min="14050" max="14050" width="35.28515625" bestFit="1" customWidth="1"/>
    <col min="14051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60" width="4.28515625" customWidth="1"/>
    <col min="14061" max="14061" width="1.42578125" customWidth="1"/>
    <col min="14062" max="14062" width="4.28515625" customWidth="1"/>
    <col min="14063" max="14063" width="4.7109375" customWidth="1"/>
    <col min="14064" max="14064" width="1.42578125" customWidth="1"/>
    <col min="14065" max="14065" width="4.7109375" customWidth="1"/>
    <col min="14066" max="14066" width="6.7109375" bestFit="1" customWidth="1"/>
    <col min="14305" max="14305" width="4" customWidth="1"/>
    <col min="14306" max="14306" width="35.28515625" bestFit="1" customWidth="1"/>
    <col min="14307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6" width="4.28515625" customWidth="1"/>
    <col min="14317" max="14317" width="1.42578125" customWidth="1"/>
    <col min="14318" max="14318" width="4.28515625" customWidth="1"/>
    <col min="14319" max="14319" width="4.7109375" customWidth="1"/>
    <col min="14320" max="14320" width="1.42578125" customWidth="1"/>
    <col min="14321" max="14321" width="4.7109375" customWidth="1"/>
    <col min="14322" max="14322" width="6.7109375" bestFit="1" customWidth="1"/>
    <col min="14561" max="14561" width="4" customWidth="1"/>
    <col min="14562" max="14562" width="35.28515625" bestFit="1" customWidth="1"/>
    <col min="14563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2" width="4.28515625" customWidth="1"/>
    <col min="14573" max="14573" width="1.42578125" customWidth="1"/>
    <col min="14574" max="14574" width="4.28515625" customWidth="1"/>
    <col min="14575" max="14575" width="4.7109375" customWidth="1"/>
    <col min="14576" max="14576" width="1.42578125" customWidth="1"/>
    <col min="14577" max="14577" width="4.7109375" customWidth="1"/>
    <col min="14578" max="14578" width="6.7109375" bestFit="1" customWidth="1"/>
    <col min="14817" max="14817" width="4" customWidth="1"/>
    <col min="14818" max="14818" width="35.28515625" bestFit="1" customWidth="1"/>
    <col min="14819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8" width="4.28515625" customWidth="1"/>
    <col min="14829" max="14829" width="1.42578125" customWidth="1"/>
    <col min="14830" max="14830" width="4.28515625" customWidth="1"/>
    <col min="14831" max="14831" width="4.7109375" customWidth="1"/>
    <col min="14832" max="14832" width="1.42578125" customWidth="1"/>
    <col min="14833" max="14833" width="4.7109375" customWidth="1"/>
    <col min="14834" max="14834" width="6.7109375" bestFit="1" customWidth="1"/>
    <col min="15073" max="15073" width="4" customWidth="1"/>
    <col min="15074" max="15074" width="35.28515625" bestFit="1" customWidth="1"/>
    <col min="15075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4" width="4.28515625" customWidth="1"/>
    <col min="15085" max="15085" width="1.42578125" customWidth="1"/>
    <col min="15086" max="15086" width="4.28515625" customWidth="1"/>
    <col min="15087" max="15087" width="4.7109375" customWidth="1"/>
    <col min="15088" max="15088" width="1.42578125" customWidth="1"/>
    <col min="15089" max="15089" width="4.7109375" customWidth="1"/>
    <col min="15090" max="15090" width="6.7109375" bestFit="1" customWidth="1"/>
    <col min="15329" max="15329" width="4" customWidth="1"/>
    <col min="15330" max="15330" width="35.28515625" bestFit="1" customWidth="1"/>
    <col min="15331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40" width="4.28515625" customWidth="1"/>
    <col min="15341" max="15341" width="1.42578125" customWidth="1"/>
    <col min="15342" max="15342" width="4.28515625" customWidth="1"/>
    <col min="15343" max="15343" width="4.7109375" customWidth="1"/>
    <col min="15344" max="15344" width="1.42578125" customWidth="1"/>
    <col min="15345" max="15345" width="4.7109375" customWidth="1"/>
    <col min="15346" max="15346" width="6.7109375" bestFit="1" customWidth="1"/>
    <col min="15585" max="15585" width="4" customWidth="1"/>
    <col min="15586" max="15586" width="35.28515625" bestFit="1" customWidth="1"/>
    <col min="15587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6" width="4.28515625" customWidth="1"/>
    <col min="15597" max="15597" width="1.42578125" customWidth="1"/>
    <col min="15598" max="15598" width="4.28515625" customWidth="1"/>
    <col min="15599" max="15599" width="4.7109375" customWidth="1"/>
    <col min="15600" max="15600" width="1.42578125" customWidth="1"/>
    <col min="15601" max="15601" width="4.7109375" customWidth="1"/>
    <col min="15602" max="15602" width="6.7109375" bestFit="1" customWidth="1"/>
    <col min="15841" max="15841" width="4" customWidth="1"/>
    <col min="15842" max="15842" width="35.28515625" bestFit="1" customWidth="1"/>
    <col min="15843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2" width="4.28515625" customWidth="1"/>
    <col min="15853" max="15853" width="1.42578125" customWidth="1"/>
    <col min="15854" max="15854" width="4.28515625" customWidth="1"/>
    <col min="15855" max="15855" width="4.7109375" customWidth="1"/>
    <col min="15856" max="15856" width="1.42578125" customWidth="1"/>
    <col min="15857" max="15857" width="4.7109375" customWidth="1"/>
    <col min="15858" max="15858" width="6.7109375" bestFit="1" customWidth="1"/>
    <col min="16097" max="16097" width="4" customWidth="1"/>
    <col min="16098" max="16098" width="35.28515625" bestFit="1" customWidth="1"/>
    <col min="16099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8" width="4.28515625" customWidth="1"/>
    <col min="16109" max="16109" width="1.42578125" customWidth="1"/>
    <col min="16110" max="16110" width="4.28515625" customWidth="1"/>
    <col min="16111" max="16111" width="4.7109375" customWidth="1"/>
    <col min="16112" max="16112" width="1.42578125" customWidth="1"/>
    <col min="16113" max="16113" width="4.7109375" customWidth="1"/>
    <col min="16114" max="16114" width="6.7109375" bestFit="1" customWidth="1"/>
  </cols>
  <sheetData>
    <row r="1" spans="1:24" ht="15.75" thickBot="1" x14ac:dyDescent="0.3"/>
    <row r="2" spans="1:24" ht="14.45" customHeight="1" x14ac:dyDescent="0.25">
      <c r="A2" s="368" t="str">
        <f>'Nasazení do skupin'!B2</f>
        <v>PČNS starších žáků - trojic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7"/>
    </row>
    <row r="3" spans="1:24" ht="15" customHeight="1" thickBot="1" x14ac:dyDescent="0.3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9"/>
    </row>
    <row r="4" spans="1:24" ht="32.25" customHeight="1" thickBot="1" x14ac:dyDescent="0.3">
      <c r="A4" s="402" t="s">
        <v>13</v>
      </c>
      <c r="B4" s="403"/>
      <c r="C4" s="348" t="str">
        <f>'Nasazení do skupin'!B3</f>
        <v>Bystřice nad Pernštejnem 28.10.2019</v>
      </c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50"/>
    </row>
    <row r="5" spans="1:24" ht="14.45" customHeight="1" x14ac:dyDescent="0.25">
      <c r="A5" s="344"/>
      <c r="B5" s="345"/>
      <c r="C5" s="366">
        <v>1</v>
      </c>
      <c r="D5" s="366"/>
      <c r="E5" s="367"/>
      <c r="F5" s="368">
        <v>2</v>
      </c>
      <c r="G5" s="366"/>
      <c r="H5" s="367"/>
      <c r="I5" s="368">
        <v>3</v>
      </c>
      <c r="J5" s="366"/>
      <c r="K5" s="367"/>
      <c r="L5" s="368">
        <v>4</v>
      </c>
      <c r="M5" s="366"/>
      <c r="N5" s="367"/>
      <c r="O5" s="368">
        <v>5</v>
      </c>
      <c r="P5" s="366"/>
      <c r="Q5" s="367"/>
      <c r="R5" s="368">
        <v>6</v>
      </c>
      <c r="S5" s="366"/>
      <c r="T5" s="367"/>
      <c r="U5" s="351" t="s">
        <v>16</v>
      </c>
      <c r="V5" s="352"/>
      <c r="W5" s="353"/>
      <c r="X5" s="189" t="s">
        <v>17</v>
      </c>
    </row>
    <row r="6" spans="1:24" ht="15" customHeight="1" thickBot="1" x14ac:dyDescent="0.3">
      <c r="A6" s="346"/>
      <c r="B6" s="347"/>
      <c r="C6" s="327"/>
      <c r="D6" s="327"/>
      <c r="E6" s="328"/>
      <c r="F6" s="257"/>
      <c r="G6" s="258"/>
      <c r="H6" s="259"/>
      <c r="I6" s="257"/>
      <c r="J6" s="258"/>
      <c r="K6" s="259"/>
      <c r="L6" s="257"/>
      <c r="M6" s="258"/>
      <c r="N6" s="259"/>
      <c r="O6" s="257"/>
      <c r="P6" s="258"/>
      <c r="Q6" s="259"/>
      <c r="R6" s="257"/>
      <c r="S6" s="258"/>
      <c r="T6" s="259"/>
      <c r="U6" s="354" t="s">
        <v>18</v>
      </c>
      <c r="V6" s="355"/>
      <c r="W6" s="356"/>
      <c r="X6" s="187" t="s">
        <v>19</v>
      </c>
    </row>
    <row r="7" spans="1:24" ht="15" customHeight="1" x14ac:dyDescent="0.25">
      <c r="A7" s="299">
        <v>1</v>
      </c>
      <c r="B7" s="393" t="str">
        <f>'Nasazení do skupin'!B5</f>
        <v>TJ Baník Stříbro</v>
      </c>
      <c r="C7" s="357"/>
      <c r="D7" s="358"/>
      <c r="E7" s="359"/>
      <c r="F7" s="373">
        <f>O61</f>
        <v>1</v>
      </c>
      <c r="G7" s="375" t="s">
        <v>20</v>
      </c>
      <c r="H7" s="377">
        <f>Q61</f>
        <v>1</v>
      </c>
      <c r="I7" s="373">
        <f>O41</f>
        <v>2</v>
      </c>
      <c r="J7" s="375" t="s">
        <v>20</v>
      </c>
      <c r="K7" s="377">
        <f>Q41</f>
        <v>0</v>
      </c>
      <c r="L7" s="373">
        <f>O55</f>
        <v>2</v>
      </c>
      <c r="M7" s="375" t="s">
        <v>20</v>
      </c>
      <c r="N7" s="377">
        <f>Q55</f>
        <v>0</v>
      </c>
      <c r="O7" s="373">
        <f>E23</f>
        <v>2</v>
      </c>
      <c r="P7" s="375" t="s">
        <v>20</v>
      </c>
      <c r="Q7" s="377">
        <f>C23</f>
        <v>0</v>
      </c>
      <c r="R7" s="373">
        <f>O33</f>
        <v>2</v>
      </c>
      <c r="S7" s="375" t="s">
        <v>20</v>
      </c>
      <c r="T7" s="377">
        <f>Q33</f>
        <v>0</v>
      </c>
      <c r="U7" s="385">
        <f>F7+I7+L7+O7+R7</f>
        <v>9</v>
      </c>
      <c r="V7" s="387" t="s">
        <v>20</v>
      </c>
      <c r="W7" s="389">
        <f>H7+K7+N7+Q7+T7</f>
        <v>1</v>
      </c>
      <c r="X7" s="391">
        <v>9</v>
      </c>
    </row>
    <row r="8" spans="1:24" ht="15.75" customHeight="1" thickBot="1" x14ac:dyDescent="0.3">
      <c r="A8" s="300"/>
      <c r="B8" s="394"/>
      <c r="C8" s="360"/>
      <c r="D8" s="361"/>
      <c r="E8" s="362"/>
      <c r="F8" s="374"/>
      <c r="G8" s="376"/>
      <c r="H8" s="378"/>
      <c r="I8" s="374"/>
      <c r="J8" s="376"/>
      <c r="K8" s="378"/>
      <c r="L8" s="374"/>
      <c r="M8" s="376"/>
      <c r="N8" s="378"/>
      <c r="O8" s="374"/>
      <c r="P8" s="376"/>
      <c r="Q8" s="378"/>
      <c r="R8" s="374"/>
      <c r="S8" s="376"/>
      <c r="T8" s="378"/>
      <c r="U8" s="386"/>
      <c r="V8" s="388"/>
      <c r="W8" s="390"/>
      <c r="X8" s="392"/>
    </row>
    <row r="9" spans="1:24" ht="15" customHeight="1" x14ac:dyDescent="0.25">
      <c r="A9" s="300"/>
      <c r="B9" s="394"/>
      <c r="C9" s="360"/>
      <c r="D9" s="361"/>
      <c r="E9" s="362"/>
      <c r="F9" s="379">
        <f>O62</f>
        <v>16</v>
      </c>
      <c r="G9" s="380" t="s">
        <v>20</v>
      </c>
      <c r="H9" s="381">
        <f>Q62</f>
        <v>18</v>
      </c>
      <c r="I9" s="379">
        <f>O42</f>
        <v>20</v>
      </c>
      <c r="J9" s="380" t="s">
        <v>20</v>
      </c>
      <c r="K9" s="381">
        <f>Q42</f>
        <v>9</v>
      </c>
      <c r="L9" s="379">
        <f>O56</f>
        <v>20</v>
      </c>
      <c r="M9" s="380" t="s">
        <v>20</v>
      </c>
      <c r="N9" s="381">
        <f>Q56</f>
        <v>5</v>
      </c>
      <c r="O9" s="379">
        <f>E25</f>
        <v>20</v>
      </c>
      <c r="P9" s="380" t="s">
        <v>20</v>
      </c>
      <c r="Q9" s="381">
        <f>C25</f>
        <v>5</v>
      </c>
      <c r="R9" s="379">
        <f>O34</f>
        <v>20</v>
      </c>
      <c r="S9" s="380" t="s">
        <v>20</v>
      </c>
      <c r="T9" s="381">
        <f>Q34</f>
        <v>11</v>
      </c>
      <c r="U9" s="404">
        <f>F9+I9+L9+O9+R9</f>
        <v>96</v>
      </c>
      <c r="V9" s="398" t="s">
        <v>20</v>
      </c>
      <c r="W9" s="400">
        <f>H9+K9+N9+Q9+T9</f>
        <v>48</v>
      </c>
      <c r="X9" s="396" t="s">
        <v>80</v>
      </c>
    </row>
    <row r="10" spans="1:24" ht="15.75" customHeight="1" thickBot="1" x14ac:dyDescent="0.3">
      <c r="A10" s="301"/>
      <c r="B10" s="395"/>
      <c r="C10" s="363"/>
      <c r="D10" s="364"/>
      <c r="E10" s="365"/>
      <c r="F10" s="379"/>
      <c r="G10" s="380"/>
      <c r="H10" s="381"/>
      <c r="I10" s="382"/>
      <c r="J10" s="383"/>
      <c r="K10" s="384"/>
      <c r="L10" s="382"/>
      <c r="M10" s="383"/>
      <c r="N10" s="384"/>
      <c r="O10" s="382"/>
      <c r="P10" s="383"/>
      <c r="Q10" s="384"/>
      <c r="R10" s="382"/>
      <c r="S10" s="383"/>
      <c r="T10" s="384"/>
      <c r="U10" s="405"/>
      <c r="V10" s="399"/>
      <c r="W10" s="401"/>
      <c r="X10" s="397"/>
    </row>
    <row r="11" spans="1:24" ht="15" customHeight="1" x14ac:dyDescent="0.25">
      <c r="A11" s="299">
        <v>2</v>
      </c>
      <c r="B11" s="393" t="str">
        <f>'Nasazení do skupin'!B6</f>
        <v>NK Climax Vsetín</v>
      </c>
      <c r="C11" s="373">
        <f>H7</f>
        <v>1</v>
      </c>
      <c r="D11" s="375" t="s">
        <v>20</v>
      </c>
      <c r="E11" s="375">
        <f>F7</f>
        <v>1</v>
      </c>
      <c r="F11" s="305" t="s">
        <v>112</v>
      </c>
      <c r="G11" s="306"/>
      <c r="H11" s="307"/>
      <c r="I11" s="375">
        <f>H15</f>
        <v>2</v>
      </c>
      <c r="J11" s="375" t="s">
        <v>20</v>
      </c>
      <c r="K11" s="377">
        <f>F15</f>
        <v>0</v>
      </c>
      <c r="L11" s="373">
        <f>O47</f>
        <v>2</v>
      </c>
      <c r="M11" s="375" t="s">
        <v>20</v>
      </c>
      <c r="N11" s="377">
        <f>Q47</f>
        <v>0</v>
      </c>
      <c r="O11" s="373">
        <f>O35</f>
        <v>1</v>
      </c>
      <c r="P11" s="375" t="s">
        <v>20</v>
      </c>
      <c r="Q11" s="377">
        <f>Q35</f>
        <v>1</v>
      </c>
      <c r="R11" s="373">
        <f>H27</f>
        <v>2</v>
      </c>
      <c r="S11" s="375" t="s">
        <v>20</v>
      </c>
      <c r="T11" s="377">
        <f>F27</f>
        <v>0</v>
      </c>
      <c r="U11" s="385">
        <f>C11+I11+L11+O11+R11</f>
        <v>8</v>
      </c>
      <c r="V11" s="387" t="s">
        <v>20</v>
      </c>
      <c r="W11" s="389">
        <f>E11+K11+N11+Q11+T11</f>
        <v>2</v>
      </c>
      <c r="X11" s="391">
        <v>8</v>
      </c>
    </row>
    <row r="12" spans="1:24" ht="15.75" customHeight="1" thickBot="1" x14ac:dyDescent="0.3">
      <c r="A12" s="300"/>
      <c r="B12" s="394"/>
      <c r="C12" s="374"/>
      <c r="D12" s="376"/>
      <c r="E12" s="376"/>
      <c r="F12" s="308"/>
      <c r="G12" s="309"/>
      <c r="H12" s="310"/>
      <c r="I12" s="376"/>
      <c r="J12" s="376"/>
      <c r="K12" s="378"/>
      <c r="L12" s="374"/>
      <c r="M12" s="376"/>
      <c r="N12" s="378"/>
      <c r="O12" s="374"/>
      <c r="P12" s="376"/>
      <c r="Q12" s="378"/>
      <c r="R12" s="374"/>
      <c r="S12" s="376"/>
      <c r="T12" s="378"/>
      <c r="U12" s="386"/>
      <c r="V12" s="388"/>
      <c r="W12" s="390"/>
      <c r="X12" s="392"/>
    </row>
    <row r="13" spans="1:24" ht="15" customHeight="1" x14ac:dyDescent="0.25">
      <c r="A13" s="300"/>
      <c r="B13" s="394"/>
      <c r="C13" s="379">
        <f>H9</f>
        <v>18</v>
      </c>
      <c r="D13" s="380" t="s">
        <v>20</v>
      </c>
      <c r="E13" s="380">
        <f>F9</f>
        <v>16</v>
      </c>
      <c r="F13" s="308"/>
      <c r="G13" s="309"/>
      <c r="H13" s="310"/>
      <c r="I13" s="380">
        <f>H17</f>
        <v>20</v>
      </c>
      <c r="J13" s="380" t="s">
        <v>20</v>
      </c>
      <c r="K13" s="381">
        <f>F17</f>
        <v>6</v>
      </c>
      <c r="L13" s="379">
        <f>O48</f>
        <v>20</v>
      </c>
      <c r="M13" s="380" t="s">
        <v>20</v>
      </c>
      <c r="N13" s="381">
        <f>Q48</f>
        <v>6</v>
      </c>
      <c r="O13" s="379">
        <f>O36</f>
        <v>19</v>
      </c>
      <c r="P13" s="380" t="s">
        <v>20</v>
      </c>
      <c r="Q13" s="381">
        <f>Q36</f>
        <v>12</v>
      </c>
      <c r="R13" s="379">
        <f>H29</f>
        <v>20</v>
      </c>
      <c r="S13" s="380" t="s">
        <v>20</v>
      </c>
      <c r="T13" s="381">
        <f>F29</f>
        <v>9</v>
      </c>
      <c r="U13" s="404">
        <f>C13+I13+L13+O13+R13</f>
        <v>97</v>
      </c>
      <c r="V13" s="398" t="s">
        <v>20</v>
      </c>
      <c r="W13" s="400">
        <f>E13+K13+N13+Q13+T13</f>
        <v>49</v>
      </c>
      <c r="X13" s="396" t="s">
        <v>81</v>
      </c>
    </row>
    <row r="14" spans="1:24" ht="15.75" customHeight="1" thickBot="1" x14ac:dyDescent="0.3">
      <c r="A14" s="301"/>
      <c r="B14" s="395"/>
      <c r="C14" s="382"/>
      <c r="D14" s="383"/>
      <c r="E14" s="383"/>
      <c r="F14" s="311"/>
      <c r="G14" s="312"/>
      <c r="H14" s="313"/>
      <c r="I14" s="380"/>
      <c r="J14" s="380"/>
      <c r="K14" s="381"/>
      <c r="L14" s="382"/>
      <c r="M14" s="383"/>
      <c r="N14" s="384"/>
      <c r="O14" s="382"/>
      <c r="P14" s="383"/>
      <c r="Q14" s="384"/>
      <c r="R14" s="382"/>
      <c r="S14" s="383"/>
      <c r="T14" s="384"/>
      <c r="U14" s="405"/>
      <c r="V14" s="399"/>
      <c r="W14" s="401"/>
      <c r="X14" s="397"/>
    </row>
    <row r="15" spans="1:24" ht="15" customHeight="1" x14ac:dyDescent="0.25">
      <c r="A15" s="299">
        <v>3</v>
      </c>
      <c r="B15" s="393" t="str">
        <f>'Nasazení do skupin'!B7</f>
        <v>MNK Modřice B</v>
      </c>
      <c r="C15" s="373">
        <f>K7</f>
        <v>0</v>
      </c>
      <c r="D15" s="375" t="s">
        <v>20</v>
      </c>
      <c r="E15" s="377">
        <f>I7</f>
        <v>2</v>
      </c>
      <c r="F15" s="406">
        <f>O57</f>
        <v>0</v>
      </c>
      <c r="G15" s="407" t="s">
        <v>20</v>
      </c>
      <c r="H15" s="407">
        <f>Q57</f>
        <v>2</v>
      </c>
      <c r="I15" s="318"/>
      <c r="J15" s="319"/>
      <c r="K15" s="320"/>
      <c r="L15" s="408">
        <f>O37</f>
        <v>2</v>
      </c>
      <c r="M15" s="408" t="s">
        <v>20</v>
      </c>
      <c r="N15" s="410">
        <f>Q37</f>
        <v>0</v>
      </c>
      <c r="O15" s="408">
        <f>K23</f>
        <v>2</v>
      </c>
      <c r="P15" s="408" t="s">
        <v>20</v>
      </c>
      <c r="Q15" s="410">
        <f>I23</f>
        <v>0</v>
      </c>
      <c r="R15" s="408">
        <f>O45</f>
        <v>1</v>
      </c>
      <c r="S15" s="408" t="s">
        <v>20</v>
      </c>
      <c r="T15" s="410">
        <f>Q45</f>
        <v>1</v>
      </c>
      <c r="U15" s="385">
        <f>C15+F15+L15+O15+R15</f>
        <v>5</v>
      </c>
      <c r="V15" s="387" t="s">
        <v>20</v>
      </c>
      <c r="W15" s="389">
        <f>H15+E15+N15+Q15+T15</f>
        <v>5</v>
      </c>
      <c r="X15" s="391">
        <v>5</v>
      </c>
    </row>
    <row r="16" spans="1:24" ht="15.75" customHeight="1" thickBot="1" x14ac:dyDescent="0.3">
      <c r="A16" s="300"/>
      <c r="B16" s="394"/>
      <c r="C16" s="374"/>
      <c r="D16" s="376"/>
      <c r="E16" s="378"/>
      <c r="F16" s="374"/>
      <c r="G16" s="376"/>
      <c r="H16" s="376"/>
      <c r="I16" s="321"/>
      <c r="J16" s="322"/>
      <c r="K16" s="323"/>
      <c r="L16" s="409"/>
      <c r="M16" s="409"/>
      <c r="N16" s="411"/>
      <c r="O16" s="409"/>
      <c r="P16" s="409"/>
      <c r="Q16" s="411"/>
      <c r="R16" s="409"/>
      <c r="S16" s="409"/>
      <c r="T16" s="411"/>
      <c r="U16" s="386"/>
      <c r="V16" s="388"/>
      <c r="W16" s="390"/>
      <c r="X16" s="392"/>
    </row>
    <row r="17" spans="1:24" ht="15" customHeight="1" x14ac:dyDescent="0.25">
      <c r="A17" s="300"/>
      <c r="B17" s="394"/>
      <c r="C17" s="379">
        <f>K9</f>
        <v>9</v>
      </c>
      <c r="D17" s="380" t="s">
        <v>20</v>
      </c>
      <c r="E17" s="381">
        <f>I9</f>
        <v>20</v>
      </c>
      <c r="F17" s="379">
        <f>O58</f>
        <v>6</v>
      </c>
      <c r="G17" s="380" t="s">
        <v>20</v>
      </c>
      <c r="H17" s="380">
        <f>Q58</f>
        <v>20</v>
      </c>
      <c r="I17" s="321"/>
      <c r="J17" s="322"/>
      <c r="K17" s="323"/>
      <c r="L17" s="369">
        <f>O38</f>
        <v>20</v>
      </c>
      <c r="M17" s="369" t="s">
        <v>20</v>
      </c>
      <c r="N17" s="371">
        <f>Q38</f>
        <v>7</v>
      </c>
      <c r="O17" s="369">
        <f>K25</f>
        <v>20</v>
      </c>
      <c r="P17" s="369" t="s">
        <v>20</v>
      </c>
      <c r="Q17" s="371">
        <f>I25</f>
        <v>13</v>
      </c>
      <c r="R17" s="369">
        <f>O46</f>
        <v>18</v>
      </c>
      <c r="S17" s="369" t="s">
        <v>20</v>
      </c>
      <c r="T17" s="371">
        <f>Q46</f>
        <v>19</v>
      </c>
      <c r="U17" s="404">
        <f>F17+C17+L17+O17+R17</f>
        <v>73</v>
      </c>
      <c r="V17" s="398" t="s">
        <v>20</v>
      </c>
      <c r="W17" s="400">
        <f>H17+E17+N17+Q17+T17</f>
        <v>79</v>
      </c>
      <c r="X17" s="396" t="s">
        <v>82</v>
      </c>
    </row>
    <row r="18" spans="1:24" ht="15.75" customHeight="1" thickBot="1" x14ac:dyDescent="0.3">
      <c r="A18" s="301"/>
      <c r="B18" s="395"/>
      <c r="C18" s="382"/>
      <c r="D18" s="383"/>
      <c r="E18" s="384"/>
      <c r="F18" s="382"/>
      <c r="G18" s="383"/>
      <c r="H18" s="383"/>
      <c r="I18" s="324"/>
      <c r="J18" s="325"/>
      <c r="K18" s="326"/>
      <c r="L18" s="370"/>
      <c r="M18" s="370"/>
      <c r="N18" s="372"/>
      <c r="O18" s="370"/>
      <c r="P18" s="370"/>
      <c r="Q18" s="372"/>
      <c r="R18" s="370"/>
      <c r="S18" s="370"/>
      <c r="T18" s="372"/>
      <c r="U18" s="405"/>
      <c r="V18" s="399"/>
      <c r="W18" s="401"/>
      <c r="X18" s="397"/>
    </row>
    <row r="19" spans="1:24" ht="15" customHeight="1" x14ac:dyDescent="0.25">
      <c r="A19" s="299">
        <v>4</v>
      </c>
      <c r="B19" s="393" t="str">
        <f>'Nasazení do skupin'!B8</f>
        <v>TJ Sokol Holice</v>
      </c>
      <c r="C19" s="373">
        <f>N7</f>
        <v>0</v>
      </c>
      <c r="D19" s="375" t="s">
        <v>20</v>
      </c>
      <c r="E19" s="377">
        <f>L7</f>
        <v>2</v>
      </c>
      <c r="F19" s="373">
        <f>N11</f>
        <v>0</v>
      </c>
      <c r="G19" s="375" t="s">
        <v>20</v>
      </c>
      <c r="H19" s="377">
        <f>L11</f>
        <v>2</v>
      </c>
      <c r="I19" s="406">
        <f>N15</f>
        <v>0</v>
      </c>
      <c r="J19" s="407" t="s">
        <v>20</v>
      </c>
      <c r="K19" s="377">
        <f>L15</f>
        <v>2</v>
      </c>
      <c r="L19" s="190"/>
      <c r="M19" s="190"/>
      <c r="N19" s="191"/>
      <c r="O19" s="415">
        <f>O43</f>
        <v>0</v>
      </c>
      <c r="P19" s="408" t="s">
        <v>20</v>
      </c>
      <c r="Q19" s="410">
        <f>Q43</f>
        <v>2</v>
      </c>
      <c r="R19" s="415">
        <f>O51</f>
        <v>0</v>
      </c>
      <c r="S19" s="408" t="s">
        <v>20</v>
      </c>
      <c r="T19" s="410">
        <f>Q51</f>
        <v>2</v>
      </c>
      <c r="U19" s="385">
        <f>F19+I19+C19+O19+R19</f>
        <v>0</v>
      </c>
      <c r="V19" s="387" t="s">
        <v>20</v>
      </c>
      <c r="W19" s="389">
        <f>H19+K19+E19+Q19+T19</f>
        <v>10</v>
      </c>
      <c r="X19" s="391">
        <v>0</v>
      </c>
    </row>
    <row r="20" spans="1:24" ht="15.75" customHeight="1" thickBot="1" x14ac:dyDescent="0.3">
      <c r="A20" s="300"/>
      <c r="B20" s="394"/>
      <c r="C20" s="374"/>
      <c r="D20" s="376"/>
      <c r="E20" s="378"/>
      <c r="F20" s="374"/>
      <c r="G20" s="376"/>
      <c r="H20" s="378"/>
      <c r="I20" s="374"/>
      <c r="J20" s="376"/>
      <c r="K20" s="378"/>
      <c r="L20" s="183"/>
      <c r="M20" s="183"/>
      <c r="N20" s="184"/>
      <c r="O20" s="416"/>
      <c r="P20" s="409"/>
      <c r="Q20" s="411"/>
      <c r="R20" s="416"/>
      <c r="S20" s="409"/>
      <c r="T20" s="411"/>
      <c r="U20" s="386"/>
      <c r="V20" s="388"/>
      <c r="W20" s="390"/>
      <c r="X20" s="392"/>
    </row>
    <row r="21" spans="1:24" ht="15" customHeight="1" x14ac:dyDescent="0.25">
      <c r="A21" s="300"/>
      <c r="B21" s="394"/>
      <c r="C21" s="379">
        <f>N9</f>
        <v>5</v>
      </c>
      <c r="D21" s="380" t="s">
        <v>20</v>
      </c>
      <c r="E21" s="381">
        <f>L9</f>
        <v>20</v>
      </c>
      <c r="F21" s="379">
        <f>N13</f>
        <v>6</v>
      </c>
      <c r="G21" s="380" t="s">
        <v>20</v>
      </c>
      <c r="H21" s="381">
        <f>L13</f>
        <v>20</v>
      </c>
      <c r="I21" s="379">
        <f>N17</f>
        <v>7</v>
      </c>
      <c r="J21" s="380" t="s">
        <v>20</v>
      </c>
      <c r="K21" s="381">
        <f>L17</f>
        <v>20</v>
      </c>
      <c r="L21" s="183"/>
      <c r="M21" s="183"/>
      <c r="N21" s="184"/>
      <c r="O21" s="413">
        <f>O44</f>
        <v>8</v>
      </c>
      <c r="P21" s="369" t="s">
        <v>20</v>
      </c>
      <c r="Q21" s="371">
        <f>Q44</f>
        <v>20</v>
      </c>
      <c r="R21" s="413">
        <f>O52</f>
        <v>15</v>
      </c>
      <c r="S21" s="369" t="s">
        <v>20</v>
      </c>
      <c r="T21" s="371">
        <f>Q52</f>
        <v>20</v>
      </c>
      <c r="U21" s="404">
        <f>F21+I21+C21+O21+R21</f>
        <v>41</v>
      </c>
      <c r="V21" s="398" t="s">
        <v>20</v>
      </c>
      <c r="W21" s="400">
        <f>H21+K21+E21+Q21+T21</f>
        <v>100</v>
      </c>
      <c r="X21" s="396" t="s">
        <v>114</v>
      </c>
    </row>
    <row r="22" spans="1:24" ht="15.75" customHeight="1" thickBot="1" x14ac:dyDescent="0.3">
      <c r="A22" s="301"/>
      <c r="B22" s="395"/>
      <c r="C22" s="382"/>
      <c r="D22" s="383"/>
      <c r="E22" s="384"/>
      <c r="F22" s="382"/>
      <c r="G22" s="383"/>
      <c r="H22" s="384"/>
      <c r="I22" s="382"/>
      <c r="J22" s="383"/>
      <c r="K22" s="384"/>
      <c r="L22" s="185"/>
      <c r="M22" s="185"/>
      <c r="N22" s="186"/>
      <c r="O22" s="414"/>
      <c r="P22" s="370"/>
      <c r="Q22" s="372"/>
      <c r="R22" s="414"/>
      <c r="S22" s="370"/>
      <c r="T22" s="372"/>
      <c r="U22" s="405"/>
      <c r="V22" s="399"/>
      <c r="W22" s="401"/>
      <c r="X22" s="397"/>
    </row>
    <row r="23" spans="1:24" ht="15.75" customHeight="1" x14ac:dyDescent="0.25">
      <c r="A23" s="299">
        <v>5</v>
      </c>
      <c r="B23" s="393" t="str">
        <f>'Nasazení do skupin'!B9</f>
        <v xml:space="preserve">SK Liapor WITTE Karlovy Vary </v>
      </c>
      <c r="C23" s="373">
        <f>O49</f>
        <v>0</v>
      </c>
      <c r="D23" s="375" t="s">
        <v>20</v>
      </c>
      <c r="E23" s="377">
        <f>Q49</f>
        <v>2</v>
      </c>
      <c r="F23" s="373">
        <f>Q11</f>
        <v>1</v>
      </c>
      <c r="G23" s="375" t="s">
        <v>20</v>
      </c>
      <c r="H23" s="377">
        <f>O11</f>
        <v>1</v>
      </c>
      <c r="I23" s="406">
        <f>O53</f>
        <v>0</v>
      </c>
      <c r="J23" s="407" t="s">
        <v>20</v>
      </c>
      <c r="K23" s="407">
        <f>Q53</f>
        <v>2</v>
      </c>
      <c r="L23" s="415">
        <f>Q19</f>
        <v>2</v>
      </c>
      <c r="M23" s="408" t="s">
        <v>20</v>
      </c>
      <c r="N23" s="410">
        <f>O19</f>
        <v>0</v>
      </c>
      <c r="O23" s="333">
        <v>2019</v>
      </c>
      <c r="P23" s="334"/>
      <c r="Q23" s="335"/>
      <c r="R23" s="408">
        <f>O59</f>
        <v>1</v>
      </c>
      <c r="S23" s="408" t="s">
        <v>20</v>
      </c>
      <c r="T23" s="410">
        <f>Q59</f>
        <v>1</v>
      </c>
      <c r="U23" s="385">
        <f>F23+I23+C23+L23+R23</f>
        <v>4</v>
      </c>
      <c r="V23" s="387" t="s">
        <v>20</v>
      </c>
      <c r="W23" s="389">
        <f>H23+K23+E23+N23+T23</f>
        <v>6</v>
      </c>
      <c r="X23" s="391">
        <v>4</v>
      </c>
    </row>
    <row r="24" spans="1:24" ht="15.75" customHeight="1" thickBot="1" x14ac:dyDescent="0.3">
      <c r="A24" s="300"/>
      <c r="B24" s="394"/>
      <c r="C24" s="374"/>
      <c r="D24" s="376"/>
      <c r="E24" s="378"/>
      <c r="F24" s="374"/>
      <c r="G24" s="376"/>
      <c r="H24" s="378"/>
      <c r="I24" s="374"/>
      <c r="J24" s="376"/>
      <c r="K24" s="376"/>
      <c r="L24" s="416"/>
      <c r="M24" s="409"/>
      <c r="N24" s="411"/>
      <c r="O24" s="336"/>
      <c r="P24" s="337"/>
      <c r="Q24" s="338"/>
      <c r="R24" s="409"/>
      <c r="S24" s="409"/>
      <c r="T24" s="411"/>
      <c r="U24" s="386"/>
      <c r="V24" s="388"/>
      <c r="W24" s="390"/>
      <c r="X24" s="392"/>
    </row>
    <row r="25" spans="1:24" ht="15.75" customHeight="1" x14ac:dyDescent="0.25">
      <c r="A25" s="300"/>
      <c r="B25" s="394"/>
      <c r="C25" s="379">
        <f>O50</f>
        <v>5</v>
      </c>
      <c r="D25" s="380" t="s">
        <v>20</v>
      </c>
      <c r="E25" s="381">
        <f>Q50</f>
        <v>20</v>
      </c>
      <c r="F25" s="379">
        <f>Q13</f>
        <v>12</v>
      </c>
      <c r="G25" s="380" t="s">
        <v>20</v>
      </c>
      <c r="H25" s="381">
        <f>O13</f>
        <v>19</v>
      </c>
      <c r="I25" s="379">
        <f>O54</f>
        <v>13</v>
      </c>
      <c r="J25" s="380" t="s">
        <v>20</v>
      </c>
      <c r="K25" s="380">
        <f>Q54</f>
        <v>20</v>
      </c>
      <c r="L25" s="413">
        <f>Q21</f>
        <v>20</v>
      </c>
      <c r="M25" s="369" t="s">
        <v>20</v>
      </c>
      <c r="N25" s="371">
        <f>O21</f>
        <v>8</v>
      </c>
      <c r="O25" s="336"/>
      <c r="P25" s="337"/>
      <c r="Q25" s="338"/>
      <c r="R25" s="413">
        <f>O60</f>
        <v>15</v>
      </c>
      <c r="S25" s="369" t="s">
        <v>20</v>
      </c>
      <c r="T25" s="371">
        <f>Q60</f>
        <v>15</v>
      </c>
      <c r="U25" s="404">
        <f>F25+I25+C25++L25+R25</f>
        <v>65</v>
      </c>
      <c r="V25" s="398" t="s">
        <v>20</v>
      </c>
      <c r="W25" s="400">
        <f>H25+K25+E25+N25+T25</f>
        <v>82</v>
      </c>
      <c r="X25" s="396" t="s">
        <v>115</v>
      </c>
    </row>
    <row r="26" spans="1:24" ht="15.75" customHeight="1" thickBot="1" x14ac:dyDescent="0.3">
      <c r="A26" s="301"/>
      <c r="B26" s="395"/>
      <c r="C26" s="382"/>
      <c r="D26" s="383"/>
      <c r="E26" s="384"/>
      <c r="F26" s="382"/>
      <c r="G26" s="383"/>
      <c r="H26" s="384"/>
      <c r="I26" s="382"/>
      <c r="J26" s="383"/>
      <c r="K26" s="383"/>
      <c r="L26" s="414"/>
      <c r="M26" s="370"/>
      <c r="N26" s="372"/>
      <c r="O26" s="339"/>
      <c r="P26" s="340"/>
      <c r="Q26" s="341"/>
      <c r="R26" s="414"/>
      <c r="S26" s="419"/>
      <c r="T26" s="418"/>
      <c r="U26" s="405"/>
      <c r="V26" s="399"/>
      <c r="W26" s="401"/>
      <c r="X26" s="397"/>
    </row>
    <row r="27" spans="1:24" ht="15.75" customHeight="1" x14ac:dyDescent="0.25">
      <c r="A27" s="299">
        <v>6</v>
      </c>
      <c r="B27" s="393" t="str">
        <f>'Nasazení do skupin'!B10</f>
        <v>TJ Peklo B</v>
      </c>
      <c r="C27" s="373">
        <f>T7</f>
        <v>0</v>
      </c>
      <c r="D27" s="375" t="s">
        <v>20</v>
      </c>
      <c r="E27" s="377">
        <f>R7</f>
        <v>2</v>
      </c>
      <c r="F27" s="373">
        <f>O39</f>
        <v>0</v>
      </c>
      <c r="G27" s="375" t="s">
        <v>20</v>
      </c>
      <c r="H27" s="377">
        <f>Q39</f>
        <v>2</v>
      </c>
      <c r="I27" s="373">
        <f>T15</f>
        <v>1</v>
      </c>
      <c r="J27" s="375" t="s">
        <v>20</v>
      </c>
      <c r="K27" s="377">
        <f>R15</f>
        <v>1</v>
      </c>
      <c r="L27" s="373">
        <f>T19</f>
        <v>2</v>
      </c>
      <c r="M27" s="375" t="s">
        <v>20</v>
      </c>
      <c r="N27" s="377">
        <f>R19</f>
        <v>0</v>
      </c>
      <c r="O27" s="408">
        <f>T23</f>
        <v>1</v>
      </c>
      <c r="P27" s="408" t="s">
        <v>20</v>
      </c>
      <c r="Q27" s="410">
        <f>R23</f>
        <v>1</v>
      </c>
      <c r="R27" s="190"/>
      <c r="S27" s="190"/>
      <c r="T27" s="190"/>
      <c r="U27" s="385">
        <f>F27+I27+L27+C27+O27</f>
        <v>4</v>
      </c>
      <c r="V27" s="387" t="s">
        <v>20</v>
      </c>
      <c r="W27" s="389">
        <f>H27+K27+N27+E27+Q27</f>
        <v>6</v>
      </c>
      <c r="X27" s="391">
        <v>4</v>
      </c>
    </row>
    <row r="28" spans="1:24" ht="15.75" customHeight="1" thickBot="1" x14ac:dyDescent="0.3">
      <c r="A28" s="300"/>
      <c r="B28" s="394"/>
      <c r="C28" s="374"/>
      <c r="D28" s="376"/>
      <c r="E28" s="378"/>
      <c r="F28" s="374"/>
      <c r="G28" s="376"/>
      <c r="H28" s="378"/>
      <c r="I28" s="374"/>
      <c r="J28" s="376"/>
      <c r="K28" s="378"/>
      <c r="L28" s="374"/>
      <c r="M28" s="376"/>
      <c r="N28" s="378"/>
      <c r="O28" s="409"/>
      <c r="P28" s="409"/>
      <c r="Q28" s="411"/>
      <c r="R28" s="183"/>
      <c r="S28" s="183"/>
      <c r="T28" s="183"/>
      <c r="U28" s="386"/>
      <c r="V28" s="388"/>
      <c r="W28" s="390"/>
      <c r="X28" s="392"/>
    </row>
    <row r="29" spans="1:24" ht="15.75" customHeight="1" x14ac:dyDescent="0.25">
      <c r="A29" s="300"/>
      <c r="B29" s="394"/>
      <c r="C29" s="379">
        <f>T9</f>
        <v>11</v>
      </c>
      <c r="D29" s="380" t="s">
        <v>20</v>
      </c>
      <c r="E29" s="381">
        <f>R9</f>
        <v>20</v>
      </c>
      <c r="F29" s="379">
        <f>O40</f>
        <v>9</v>
      </c>
      <c r="G29" s="380" t="s">
        <v>20</v>
      </c>
      <c r="H29" s="381">
        <f>Q40</f>
        <v>20</v>
      </c>
      <c r="I29" s="379">
        <f>T17</f>
        <v>19</v>
      </c>
      <c r="J29" s="380" t="s">
        <v>20</v>
      </c>
      <c r="K29" s="381">
        <f>R17</f>
        <v>18</v>
      </c>
      <c r="L29" s="379">
        <f>T21</f>
        <v>20</v>
      </c>
      <c r="M29" s="380" t="s">
        <v>20</v>
      </c>
      <c r="N29" s="381">
        <f>R21</f>
        <v>15</v>
      </c>
      <c r="O29" s="413">
        <f>T25</f>
        <v>15</v>
      </c>
      <c r="P29" s="369" t="s">
        <v>20</v>
      </c>
      <c r="Q29" s="371">
        <f>R25</f>
        <v>15</v>
      </c>
      <c r="R29" s="183"/>
      <c r="S29" s="183"/>
      <c r="T29" s="183"/>
      <c r="U29" s="404">
        <f>F29+I29+L29+C29+O29</f>
        <v>74</v>
      </c>
      <c r="V29" s="398" t="s">
        <v>20</v>
      </c>
      <c r="W29" s="400">
        <f>H29+K29+N29+E29+Q29</f>
        <v>88</v>
      </c>
      <c r="X29" s="396" t="s">
        <v>116</v>
      </c>
    </row>
    <row r="30" spans="1:24" ht="15.75" customHeight="1" thickBot="1" x14ac:dyDescent="0.3">
      <c r="A30" s="301"/>
      <c r="B30" s="395"/>
      <c r="C30" s="382"/>
      <c r="D30" s="383"/>
      <c r="E30" s="384"/>
      <c r="F30" s="382"/>
      <c r="G30" s="383"/>
      <c r="H30" s="384"/>
      <c r="I30" s="382"/>
      <c r="J30" s="383"/>
      <c r="K30" s="384"/>
      <c r="L30" s="382"/>
      <c r="M30" s="383"/>
      <c r="N30" s="384"/>
      <c r="O30" s="414"/>
      <c r="P30" s="419"/>
      <c r="Q30" s="418"/>
      <c r="R30" s="185"/>
      <c r="S30" s="185"/>
      <c r="T30" s="185"/>
      <c r="U30" s="405"/>
      <c r="V30" s="399"/>
      <c r="W30" s="401"/>
      <c r="X30" s="397"/>
    </row>
    <row r="32" spans="1:24" ht="24.95" customHeight="1" x14ac:dyDescent="0.35">
      <c r="A32" s="422" t="s">
        <v>21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4"/>
      <c r="S32" s="163"/>
      <c r="T32" s="164"/>
      <c r="U32" s="164"/>
      <c r="V32" s="145"/>
      <c r="W32" s="145"/>
      <c r="X32" s="145"/>
    </row>
    <row r="33" spans="1:30" ht="15" customHeight="1" x14ac:dyDescent="0.25">
      <c r="A33" s="421">
        <v>1</v>
      </c>
      <c r="B33" s="417" t="str">
        <f>B7</f>
        <v>TJ Baník Stříbro</v>
      </c>
      <c r="C33" s="417"/>
      <c r="D33" s="417" t="s">
        <v>20</v>
      </c>
      <c r="E33" s="417" t="str">
        <f>B27</f>
        <v>TJ Peklo B</v>
      </c>
      <c r="F33" s="417"/>
      <c r="G33" s="417"/>
      <c r="H33" s="417"/>
      <c r="I33" s="417"/>
      <c r="J33" s="417"/>
      <c r="K33" s="417"/>
      <c r="L33" s="417"/>
      <c r="M33" s="417"/>
      <c r="N33" s="417"/>
      <c r="O33" s="133">
        <v>2</v>
      </c>
      <c r="P33" s="134" t="s">
        <v>20</v>
      </c>
      <c r="Q33" s="134">
        <v>0</v>
      </c>
      <c r="R33" s="161" t="s">
        <v>22</v>
      </c>
      <c r="S33" s="165"/>
      <c r="T33" s="166"/>
      <c r="U33" s="39"/>
      <c r="V33" s="38"/>
      <c r="W33" s="38"/>
      <c r="X33" s="39"/>
      <c r="Y33" s="3"/>
    </row>
    <row r="34" spans="1:30" ht="15" customHeight="1" x14ac:dyDescent="0.25">
      <c r="A34" s="420"/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135">
        <v>20</v>
      </c>
      <c r="P34" s="136" t="s">
        <v>20</v>
      </c>
      <c r="Q34" s="128">
        <v>11</v>
      </c>
      <c r="R34" s="162" t="s">
        <v>23</v>
      </c>
      <c r="S34" s="167"/>
      <c r="T34" s="168"/>
      <c r="U34" s="39"/>
      <c r="V34" s="38"/>
      <c r="W34" s="36"/>
      <c r="X34" s="39"/>
      <c r="Y34" s="3"/>
      <c r="AD34" t="s">
        <v>113</v>
      </c>
    </row>
    <row r="35" spans="1:30" ht="15" customHeight="1" x14ac:dyDescent="0.25">
      <c r="A35" s="420">
        <v>2</v>
      </c>
      <c r="B35" s="412" t="str">
        <f>B11</f>
        <v>NK Climax Vsetín</v>
      </c>
      <c r="C35" s="412"/>
      <c r="D35" s="412" t="s">
        <v>20</v>
      </c>
      <c r="E35" s="412" t="str">
        <f>B23</f>
        <v xml:space="preserve">SK Liapor WITTE Karlovy Vary </v>
      </c>
      <c r="F35" s="412"/>
      <c r="G35" s="412"/>
      <c r="H35" s="412"/>
      <c r="I35" s="412"/>
      <c r="J35" s="412"/>
      <c r="K35" s="412"/>
      <c r="L35" s="412"/>
      <c r="M35" s="412"/>
      <c r="N35" s="412"/>
      <c r="O35" s="137">
        <v>1</v>
      </c>
      <c r="P35" s="136" t="s">
        <v>20</v>
      </c>
      <c r="Q35" s="136">
        <v>1</v>
      </c>
      <c r="R35" s="162" t="s">
        <v>22</v>
      </c>
      <c r="S35" s="165"/>
      <c r="T35" s="166"/>
      <c r="U35" s="39"/>
      <c r="V35" s="38"/>
      <c r="W35" s="38"/>
      <c r="X35" s="39"/>
    </row>
    <row r="36" spans="1:30" ht="15" customHeight="1" x14ac:dyDescent="0.25">
      <c r="A36" s="420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135">
        <v>19</v>
      </c>
      <c r="P36" s="136" t="s">
        <v>20</v>
      </c>
      <c r="Q36" s="128">
        <v>12</v>
      </c>
      <c r="R36" s="162" t="s">
        <v>23</v>
      </c>
      <c r="S36" s="167"/>
      <c r="T36" s="168"/>
      <c r="U36" s="39"/>
      <c r="V36" s="38"/>
      <c r="W36" s="36"/>
      <c r="X36" s="39"/>
    </row>
    <row r="37" spans="1:30" ht="15" customHeight="1" x14ac:dyDescent="0.25">
      <c r="A37" s="420">
        <v>3</v>
      </c>
      <c r="B37" s="412" t="str">
        <f>B15</f>
        <v>MNK Modřice B</v>
      </c>
      <c r="C37" s="412"/>
      <c r="D37" s="412" t="s">
        <v>20</v>
      </c>
      <c r="E37" s="412" t="str">
        <f>B19</f>
        <v>TJ Sokol Holice</v>
      </c>
      <c r="F37" s="412"/>
      <c r="G37" s="412"/>
      <c r="H37" s="412"/>
      <c r="I37" s="412"/>
      <c r="J37" s="412"/>
      <c r="K37" s="412"/>
      <c r="L37" s="412"/>
      <c r="M37" s="412"/>
      <c r="N37" s="412"/>
      <c r="O37" s="137">
        <v>2</v>
      </c>
      <c r="P37" s="136" t="s">
        <v>20</v>
      </c>
      <c r="Q37" s="136">
        <v>0</v>
      </c>
      <c r="R37" s="162" t="s">
        <v>22</v>
      </c>
      <c r="S37" s="165"/>
      <c r="T37" s="166"/>
      <c r="U37" s="39"/>
      <c r="V37" s="38"/>
      <c r="W37" s="38"/>
      <c r="X37" s="39"/>
    </row>
    <row r="38" spans="1:30" ht="15" customHeight="1" x14ac:dyDescent="0.25">
      <c r="A38" s="420"/>
      <c r="B38" s="412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135">
        <v>20</v>
      </c>
      <c r="P38" s="136" t="s">
        <v>20</v>
      </c>
      <c r="Q38" s="128">
        <v>7</v>
      </c>
      <c r="R38" s="162" t="s">
        <v>23</v>
      </c>
      <c r="S38" s="167"/>
      <c r="T38" s="168"/>
      <c r="U38" s="39"/>
      <c r="V38" s="38"/>
      <c r="W38" s="36"/>
      <c r="X38" s="39"/>
    </row>
    <row r="39" spans="1:30" ht="15" customHeight="1" x14ac:dyDescent="0.25">
      <c r="A39" s="420">
        <v>4</v>
      </c>
      <c r="B39" s="412" t="str">
        <f>B27</f>
        <v>TJ Peklo B</v>
      </c>
      <c r="C39" s="412"/>
      <c r="D39" s="412" t="s">
        <v>20</v>
      </c>
      <c r="E39" s="412" t="str">
        <f>B11</f>
        <v>NK Climax Vsetín</v>
      </c>
      <c r="F39" s="412"/>
      <c r="G39" s="412"/>
      <c r="H39" s="412"/>
      <c r="I39" s="412"/>
      <c r="J39" s="412"/>
      <c r="K39" s="412"/>
      <c r="L39" s="412"/>
      <c r="M39" s="412"/>
      <c r="N39" s="412"/>
      <c r="O39" s="137">
        <v>0</v>
      </c>
      <c r="P39" s="136" t="s">
        <v>20</v>
      </c>
      <c r="Q39" s="136">
        <v>2</v>
      </c>
      <c r="R39" s="162" t="s">
        <v>22</v>
      </c>
      <c r="S39" s="165"/>
      <c r="T39" s="166"/>
      <c r="U39" s="39"/>
      <c r="V39" s="38"/>
      <c r="W39" s="38"/>
      <c r="X39" s="39"/>
    </row>
    <row r="40" spans="1:30" ht="15" customHeight="1" x14ac:dyDescent="0.25">
      <c r="A40" s="420"/>
      <c r="B40" s="412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135">
        <v>9</v>
      </c>
      <c r="P40" s="136" t="s">
        <v>20</v>
      </c>
      <c r="Q40" s="128">
        <v>20</v>
      </c>
      <c r="R40" s="162" t="s">
        <v>23</v>
      </c>
      <c r="S40" s="167"/>
      <c r="T40" s="168"/>
      <c r="U40" s="39"/>
      <c r="V40" s="38"/>
      <c r="W40" s="36"/>
      <c r="X40" s="39"/>
    </row>
    <row r="41" spans="1:30" ht="15" customHeight="1" x14ac:dyDescent="0.25">
      <c r="A41" s="420">
        <v>5</v>
      </c>
      <c r="B41" s="412" t="str">
        <f>B7</f>
        <v>TJ Baník Stříbro</v>
      </c>
      <c r="C41" s="412"/>
      <c r="D41" s="412" t="s">
        <v>20</v>
      </c>
      <c r="E41" s="412" t="str">
        <f>B15</f>
        <v>MNK Modřice B</v>
      </c>
      <c r="F41" s="412"/>
      <c r="G41" s="412"/>
      <c r="H41" s="412"/>
      <c r="I41" s="412"/>
      <c r="J41" s="412"/>
      <c r="K41" s="412"/>
      <c r="L41" s="412"/>
      <c r="M41" s="412"/>
      <c r="N41" s="412"/>
      <c r="O41" s="137">
        <v>2</v>
      </c>
      <c r="P41" s="136" t="s">
        <v>20</v>
      </c>
      <c r="Q41" s="136">
        <v>0</v>
      </c>
      <c r="R41" s="162" t="s">
        <v>22</v>
      </c>
      <c r="S41" s="165"/>
      <c r="T41" s="166"/>
      <c r="U41" s="39"/>
      <c r="V41" s="38"/>
      <c r="W41" s="38"/>
      <c r="X41" s="39"/>
    </row>
    <row r="42" spans="1:30" ht="15" customHeight="1" x14ac:dyDescent="0.25">
      <c r="A42" s="420"/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135">
        <v>20</v>
      </c>
      <c r="P42" s="136" t="s">
        <v>20</v>
      </c>
      <c r="Q42" s="128">
        <v>9</v>
      </c>
      <c r="R42" s="162" t="s">
        <v>23</v>
      </c>
      <c r="S42" s="167"/>
      <c r="T42" s="168"/>
      <c r="U42" s="39"/>
      <c r="V42" s="38"/>
      <c r="W42" s="36" t="s">
        <v>113</v>
      </c>
      <c r="X42" s="39"/>
    </row>
    <row r="43" spans="1:30" ht="15" customHeight="1" x14ac:dyDescent="0.25">
      <c r="A43" s="420">
        <v>6</v>
      </c>
      <c r="B43" s="412" t="str">
        <f>B19</f>
        <v>TJ Sokol Holice</v>
      </c>
      <c r="C43" s="412"/>
      <c r="D43" s="412" t="s">
        <v>20</v>
      </c>
      <c r="E43" s="412" t="str">
        <f>B23</f>
        <v xml:space="preserve">SK Liapor WITTE Karlovy Vary </v>
      </c>
      <c r="F43" s="412"/>
      <c r="G43" s="412"/>
      <c r="H43" s="412"/>
      <c r="I43" s="412"/>
      <c r="J43" s="412"/>
      <c r="K43" s="412"/>
      <c r="L43" s="412"/>
      <c r="M43" s="412"/>
      <c r="N43" s="412"/>
      <c r="O43" s="137">
        <v>0</v>
      </c>
      <c r="P43" s="136" t="s">
        <v>20</v>
      </c>
      <c r="Q43" s="136">
        <v>2</v>
      </c>
      <c r="R43" s="162" t="s">
        <v>22</v>
      </c>
      <c r="S43" s="165"/>
      <c r="T43" s="166"/>
      <c r="U43" s="39"/>
      <c r="V43" s="38"/>
      <c r="W43" s="38"/>
      <c r="X43" s="39"/>
    </row>
    <row r="44" spans="1:30" ht="15" customHeight="1" x14ac:dyDescent="0.25">
      <c r="A44" s="420"/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135">
        <v>8</v>
      </c>
      <c r="P44" s="136" t="s">
        <v>20</v>
      </c>
      <c r="Q44" s="128">
        <v>20</v>
      </c>
      <c r="R44" s="162" t="s">
        <v>23</v>
      </c>
      <c r="S44" s="167"/>
      <c r="T44" s="168"/>
      <c r="U44" s="39"/>
      <c r="V44" s="38"/>
      <c r="W44" s="36"/>
      <c r="X44" s="39"/>
    </row>
    <row r="45" spans="1:30" ht="15.75" x14ac:dyDescent="0.25">
      <c r="A45" s="420">
        <v>7</v>
      </c>
      <c r="B45" s="412" t="str">
        <f>B15</f>
        <v>MNK Modřice B</v>
      </c>
      <c r="C45" s="412"/>
      <c r="D45" s="412" t="s">
        <v>20</v>
      </c>
      <c r="E45" s="412" t="str">
        <f>B27</f>
        <v>TJ Peklo B</v>
      </c>
      <c r="F45" s="412"/>
      <c r="G45" s="412"/>
      <c r="H45" s="412"/>
      <c r="I45" s="412"/>
      <c r="J45" s="412"/>
      <c r="K45" s="412"/>
      <c r="L45" s="412"/>
      <c r="M45" s="412"/>
      <c r="N45" s="412"/>
      <c r="O45" s="137">
        <v>1</v>
      </c>
      <c r="P45" s="136" t="s">
        <v>20</v>
      </c>
      <c r="Q45" s="136">
        <v>1</v>
      </c>
      <c r="R45" s="162" t="s">
        <v>22</v>
      </c>
      <c r="S45" s="165"/>
      <c r="T45" s="166"/>
      <c r="U45" s="39"/>
      <c r="V45" s="38"/>
      <c r="W45" s="38"/>
      <c r="X45" s="39"/>
    </row>
    <row r="46" spans="1:30" ht="15.75" x14ac:dyDescent="0.25">
      <c r="A46" s="420"/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135">
        <v>18</v>
      </c>
      <c r="P46" s="136" t="s">
        <v>20</v>
      </c>
      <c r="Q46" s="128">
        <v>19</v>
      </c>
      <c r="R46" s="162" t="s">
        <v>23</v>
      </c>
      <c r="S46" s="167"/>
      <c r="T46" s="168"/>
      <c r="U46" s="39"/>
      <c r="V46" s="38"/>
      <c r="W46" s="36"/>
      <c r="X46" s="39"/>
    </row>
    <row r="47" spans="1:30" ht="14.45" customHeight="1" x14ac:dyDescent="0.25">
      <c r="A47" s="420">
        <v>8</v>
      </c>
      <c r="B47" s="412" t="str">
        <f>B11</f>
        <v>NK Climax Vsetín</v>
      </c>
      <c r="C47" s="412"/>
      <c r="D47" s="412" t="s">
        <v>20</v>
      </c>
      <c r="E47" s="412" t="str">
        <f>B19</f>
        <v>TJ Sokol Holice</v>
      </c>
      <c r="F47" s="412"/>
      <c r="G47" s="412"/>
      <c r="H47" s="412"/>
      <c r="I47" s="412"/>
      <c r="J47" s="412"/>
      <c r="K47" s="412"/>
      <c r="L47" s="412"/>
      <c r="M47" s="412"/>
      <c r="N47" s="412"/>
      <c r="O47" s="137">
        <v>2</v>
      </c>
      <c r="P47" s="136" t="s">
        <v>20</v>
      </c>
      <c r="Q47" s="136">
        <v>0</v>
      </c>
      <c r="R47" s="162" t="s">
        <v>22</v>
      </c>
      <c r="S47" s="165"/>
      <c r="T47" s="166"/>
      <c r="U47" s="39"/>
      <c r="V47" s="38"/>
      <c r="W47" s="38"/>
      <c r="X47" s="39"/>
    </row>
    <row r="48" spans="1:30" ht="14.45" customHeight="1" x14ac:dyDescent="0.25">
      <c r="A48" s="420"/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135">
        <v>20</v>
      </c>
      <c r="P48" s="136" t="s">
        <v>20</v>
      </c>
      <c r="Q48" s="128">
        <v>6</v>
      </c>
      <c r="R48" s="162" t="s">
        <v>23</v>
      </c>
      <c r="S48" s="167"/>
      <c r="T48" s="168"/>
      <c r="U48" s="39"/>
      <c r="V48" s="38"/>
      <c r="W48" s="36"/>
      <c r="X48" s="39"/>
    </row>
    <row r="49" spans="1:24" ht="15.75" x14ac:dyDescent="0.25">
      <c r="A49" s="420">
        <v>9</v>
      </c>
      <c r="B49" s="412" t="str">
        <f>B23</f>
        <v xml:space="preserve">SK Liapor WITTE Karlovy Vary </v>
      </c>
      <c r="C49" s="412"/>
      <c r="D49" s="412" t="s">
        <v>20</v>
      </c>
      <c r="E49" s="412" t="str">
        <f>B7</f>
        <v>TJ Baník Stříbro</v>
      </c>
      <c r="F49" s="412"/>
      <c r="G49" s="412"/>
      <c r="H49" s="412"/>
      <c r="I49" s="412"/>
      <c r="J49" s="412"/>
      <c r="K49" s="412"/>
      <c r="L49" s="412"/>
      <c r="M49" s="412"/>
      <c r="N49" s="412"/>
      <c r="O49" s="137">
        <v>0</v>
      </c>
      <c r="P49" s="136" t="s">
        <v>20</v>
      </c>
      <c r="Q49" s="136">
        <v>2</v>
      </c>
      <c r="R49" s="162" t="s">
        <v>22</v>
      </c>
      <c r="S49" s="165"/>
      <c r="T49" s="166"/>
      <c r="U49" s="39"/>
      <c r="V49" s="38"/>
      <c r="W49" s="38"/>
      <c r="X49" s="39"/>
    </row>
    <row r="50" spans="1:24" ht="15.75" x14ac:dyDescent="0.25">
      <c r="A50" s="420"/>
      <c r="B50" s="412"/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135">
        <v>5</v>
      </c>
      <c r="P50" s="136" t="s">
        <v>20</v>
      </c>
      <c r="Q50" s="128">
        <v>20</v>
      </c>
      <c r="R50" s="162" t="s">
        <v>23</v>
      </c>
      <c r="S50" s="167"/>
      <c r="T50" s="168"/>
      <c r="U50" s="39"/>
      <c r="V50" s="38"/>
      <c r="W50" s="36"/>
      <c r="X50" s="39"/>
    </row>
    <row r="51" spans="1:24" ht="15.75" x14ac:dyDescent="0.25">
      <c r="A51" s="420">
        <v>10</v>
      </c>
      <c r="B51" s="412" t="str">
        <f>B19</f>
        <v>TJ Sokol Holice</v>
      </c>
      <c r="C51" s="412"/>
      <c r="D51" s="412" t="s">
        <v>20</v>
      </c>
      <c r="E51" s="412" t="str">
        <f>B27</f>
        <v>TJ Peklo B</v>
      </c>
      <c r="F51" s="412"/>
      <c r="G51" s="412"/>
      <c r="H51" s="412"/>
      <c r="I51" s="412"/>
      <c r="J51" s="412"/>
      <c r="K51" s="412"/>
      <c r="L51" s="412"/>
      <c r="M51" s="412"/>
      <c r="N51" s="412"/>
      <c r="O51" s="137">
        <v>0</v>
      </c>
      <c r="P51" s="136" t="s">
        <v>20</v>
      </c>
      <c r="Q51" s="136">
        <v>2</v>
      </c>
      <c r="R51" s="162" t="s">
        <v>22</v>
      </c>
      <c r="S51" s="130"/>
      <c r="T51" s="38"/>
      <c r="U51" s="39"/>
      <c r="V51" s="38"/>
      <c r="W51" s="38"/>
      <c r="X51" s="39"/>
    </row>
    <row r="52" spans="1:24" ht="15.75" x14ac:dyDescent="0.25">
      <c r="A52" s="420"/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135">
        <v>15</v>
      </c>
      <c r="P52" s="136" t="s">
        <v>20</v>
      </c>
      <c r="Q52" s="128">
        <v>20</v>
      </c>
      <c r="R52" s="162" t="s">
        <v>23</v>
      </c>
      <c r="S52" s="169"/>
      <c r="T52" s="36"/>
      <c r="U52" s="39"/>
      <c r="V52" s="38"/>
      <c r="W52" s="36"/>
      <c r="X52" s="39"/>
    </row>
    <row r="53" spans="1:24" ht="15.75" x14ac:dyDescent="0.25">
      <c r="A53" s="420">
        <v>11</v>
      </c>
      <c r="B53" s="412" t="str">
        <f>B23</f>
        <v xml:space="preserve">SK Liapor WITTE Karlovy Vary </v>
      </c>
      <c r="C53" s="412"/>
      <c r="D53" s="412" t="s">
        <v>20</v>
      </c>
      <c r="E53" s="412" t="str">
        <f>B15</f>
        <v>MNK Modřice B</v>
      </c>
      <c r="F53" s="412"/>
      <c r="G53" s="412"/>
      <c r="H53" s="412"/>
      <c r="I53" s="412"/>
      <c r="J53" s="412"/>
      <c r="K53" s="412"/>
      <c r="L53" s="412"/>
      <c r="M53" s="412"/>
      <c r="N53" s="412"/>
      <c r="O53" s="137">
        <v>0</v>
      </c>
      <c r="P53" s="136" t="s">
        <v>20</v>
      </c>
      <c r="Q53" s="136">
        <v>2</v>
      </c>
      <c r="R53" s="162" t="s">
        <v>22</v>
      </c>
      <c r="S53" s="130"/>
      <c r="T53" s="38"/>
      <c r="U53" s="39"/>
    </row>
    <row r="54" spans="1:24" ht="15.75" x14ac:dyDescent="0.25">
      <c r="A54" s="420"/>
      <c r="B54" s="412"/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135">
        <v>13</v>
      </c>
      <c r="P54" s="136" t="s">
        <v>20</v>
      </c>
      <c r="Q54" s="128">
        <v>20</v>
      </c>
      <c r="R54" s="162" t="s">
        <v>23</v>
      </c>
      <c r="S54" s="169"/>
      <c r="T54" s="36"/>
      <c r="U54" s="39"/>
    </row>
    <row r="55" spans="1:24" ht="15.75" x14ac:dyDescent="0.25">
      <c r="A55" s="420">
        <v>12</v>
      </c>
      <c r="B55" s="412" t="str">
        <f>B7</f>
        <v>TJ Baník Stříbro</v>
      </c>
      <c r="C55" s="412"/>
      <c r="D55" s="412" t="s">
        <v>20</v>
      </c>
      <c r="E55" s="412" t="str">
        <f>B19</f>
        <v>TJ Sokol Holice</v>
      </c>
      <c r="F55" s="412"/>
      <c r="G55" s="412"/>
      <c r="H55" s="412"/>
      <c r="I55" s="412"/>
      <c r="J55" s="412"/>
      <c r="K55" s="412"/>
      <c r="L55" s="412"/>
      <c r="M55" s="412"/>
      <c r="N55" s="412"/>
      <c r="O55" s="137">
        <v>2</v>
      </c>
      <c r="P55" s="136" t="s">
        <v>20</v>
      </c>
      <c r="Q55" s="136">
        <v>0</v>
      </c>
      <c r="R55" s="162" t="s">
        <v>22</v>
      </c>
      <c r="S55" s="130"/>
      <c r="T55" s="38"/>
      <c r="U55" s="39"/>
    </row>
    <row r="56" spans="1:24" ht="15.75" x14ac:dyDescent="0.25">
      <c r="A56" s="420"/>
      <c r="B56" s="412"/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135">
        <v>20</v>
      </c>
      <c r="P56" s="136" t="s">
        <v>20</v>
      </c>
      <c r="Q56" s="128">
        <v>5</v>
      </c>
      <c r="R56" s="162" t="s">
        <v>23</v>
      </c>
      <c r="S56" s="169"/>
      <c r="T56" s="36"/>
      <c r="U56" s="39"/>
    </row>
    <row r="57" spans="1:24" ht="15" customHeight="1" x14ac:dyDescent="0.25">
      <c r="A57" s="420">
        <v>13</v>
      </c>
      <c r="B57" s="412" t="str">
        <f>B15</f>
        <v>MNK Modřice B</v>
      </c>
      <c r="C57" s="412"/>
      <c r="D57" s="412" t="s">
        <v>20</v>
      </c>
      <c r="E57" s="412" t="str">
        <f>B11</f>
        <v>NK Climax Vsetín</v>
      </c>
      <c r="F57" s="412"/>
      <c r="G57" s="412"/>
      <c r="H57" s="412"/>
      <c r="I57" s="412"/>
      <c r="J57" s="412"/>
      <c r="K57" s="412"/>
      <c r="L57" s="412"/>
      <c r="M57" s="412"/>
      <c r="N57" s="412"/>
      <c r="O57" s="137">
        <v>0</v>
      </c>
      <c r="P57" s="136" t="s">
        <v>20</v>
      </c>
      <c r="Q57" s="136">
        <v>2</v>
      </c>
      <c r="R57" s="162" t="s">
        <v>22</v>
      </c>
      <c r="S57" s="130"/>
      <c r="T57" s="38"/>
      <c r="U57" s="39"/>
    </row>
    <row r="58" spans="1:24" ht="15.75" x14ac:dyDescent="0.25">
      <c r="A58" s="420"/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135">
        <v>6</v>
      </c>
      <c r="P58" s="136" t="s">
        <v>20</v>
      </c>
      <c r="Q58" s="128">
        <v>20</v>
      </c>
      <c r="R58" s="162" t="s">
        <v>23</v>
      </c>
      <c r="S58" s="169"/>
      <c r="T58" s="36"/>
      <c r="U58" s="39"/>
    </row>
    <row r="59" spans="1:24" ht="15.75" x14ac:dyDescent="0.25">
      <c r="A59" s="420">
        <v>14</v>
      </c>
      <c r="B59" s="412" t="str">
        <f>B23</f>
        <v xml:space="preserve">SK Liapor WITTE Karlovy Vary </v>
      </c>
      <c r="C59" s="412"/>
      <c r="D59" s="412" t="s">
        <v>20</v>
      </c>
      <c r="E59" s="412" t="str">
        <f>B27</f>
        <v>TJ Peklo B</v>
      </c>
      <c r="F59" s="412"/>
      <c r="G59" s="412"/>
      <c r="H59" s="412"/>
      <c r="I59" s="412"/>
      <c r="J59" s="412"/>
      <c r="K59" s="412"/>
      <c r="L59" s="412"/>
      <c r="M59" s="412"/>
      <c r="N59" s="412"/>
      <c r="O59" s="137">
        <v>1</v>
      </c>
      <c r="P59" s="136" t="s">
        <v>20</v>
      </c>
      <c r="Q59" s="136">
        <v>1</v>
      </c>
      <c r="R59" s="162" t="s">
        <v>22</v>
      </c>
      <c r="S59" s="130"/>
      <c r="T59" s="38"/>
      <c r="U59" s="39"/>
    </row>
    <row r="60" spans="1:24" ht="15.75" x14ac:dyDescent="0.25">
      <c r="A60" s="420"/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135">
        <v>15</v>
      </c>
      <c r="P60" s="136" t="s">
        <v>20</v>
      </c>
      <c r="Q60" s="128">
        <v>15</v>
      </c>
      <c r="R60" s="162" t="s">
        <v>23</v>
      </c>
      <c r="S60" s="169"/>
      <c r="T60" s="36"/>
      <c r="U60" s="39"/>
    </row>
    <row r="61" spans="1:24" ht="14.45" customHeight="1" x14ac:dyDescent="0.25">
      <c r="A61" s="420">
        <v>15</v>
      </c>
      <c r="B61" s="412" t="str">
        <f>B7</f>
        <v>TJ Baník Stříbro</v>
      </c>
      <c r="C61" s="412"/>
      <c r="D61" s="412" t="s">
        <v>20</v>
      </c>
      <c r="E61" s="412" t="str">
        <f>B11</f>
        <v>NK Climax Vsetín</v>
      </c>
      <c r="F61" s="412"/>
      <c r="G61" s="412"/>
      <c r="H61" s="412"/>
      <c r="I61" s="412"/>
      <c r="J61" s="412"/>
      <c r="K61" s="412"/>
      <c r="L61" s="412"/>
      <c r="M61" s="412"/>
      <c r="N61" s="412"/>
      <c r="O61" s="42">
        <v>1</v>
      </c>
      <c r="P61" s="43" t="s">
        <v>20</v>
      </c>
      <c r="Q61" s="43">
        <v>1</v>
      </c>
      <c r="R61" s="162" t="s">
        <v>22</v>
      </c>
      <c r="S61" s="130"/>
      <c r="T61" s="38"/>
      <c r="U61" s="39"/>
    </row>
    <row r="62" spans="1:24" ht="14.45" customHeight="1" x14ac:dyDescent="0.25">
      <c r="A62" s="420"/>
      <c r="B62" s="412"/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  <c r="N62" s="412"/>
      <c r="O62" s="41">
        <v>16</v>
      </c>
      <c r="P62" s="43" t="s">
        <v>20</v>
      </c>
      <c r="Q62" s="32">
        <v>18</v>
      </c>
      <c r="R62" s="162" t="s">
        <v>23</v>
      </c>
      <c r="S62" s="169"/>
      <c r="T62" s="36"/>
      <c r="U62" s="39"/>
    </row>
    <row r="75" ht="15" customHeight="1" x14ac:dyDescent="0.25"/>
    <row r="79" ht="14.45" customHeight="1" x14ac:dyDescent="0.25"/>
    <row r="80" ht="14.45" customHeight="1" x14ac:dyDescent="0.25"/>
    <row r="99" ht="14.45" customHeight="1" x14ac:dyDescent="0.25"/>
    <row r="100" ht="14.45" customHeight="1" x14ac:dyDescent="0.25"/>
  </sheetData>
  <mergeCells count="316">
    <mergeCell ref="A57:A58"/>
    <mergeCell ref="B57:C58"/>
    <mergeCell ref="D57:D58"/>
    <mergeCell ref="E57:N58"/>
    <mergeCell ref="A59:A60"/>
    <mergeCell ref="B59:C60"/>
    <mergeCell ref="D59:D60"/>
    <mergeCell ref="E59:N60"/>
    <mergeCell ref="A61:A62"/>
    <mergeCell ref="B61:C62"/>
    <mergeCell ref="D61:D62"/>
    <mergeCell ref="E61:N62"/>
    <mergeCell ref="A53:A54"/>
    <mergeCell ref="B53:C54"/>
    <mergeCell ref="D53:D54"/>
    <mergeCell ref="E53:N54"/>
    <mergeCell ref="A55:A56"/>
    <mergeCell ref="B55:C56"/>
    <mergeCell ref="D55:D56"/>
    <mergeCell ref="E55:N56"/>
    <mergeCell ref="R7:R8"/>
    <mergeCell ref="R9:R10"/>
    <mergeCell ref="R11:R12"/>
    <mergeCell ref="R13:R14"/>
    <mergeCell ref="R15:R16"/>
    <mergeCell ref="R21:R22"/>
    <mergeCell ref="R23:R24"/>
    <mergeCell ref="R25:R26"/>
    <mergeCell ref="L25:L26"/>
    <mergeCell ref="M25:M26"/>
    <mergeCell ref="N25:N26"/>
    <mergeCell ref="H25:H26"/>
    <mergeCell ref="I25:I26"/>
    <mergeCell ref="J25:J26"/>
    <mergeCell ref="K25:K26"/>
    <mergeCell ref="N29:N30"/>
    <mergeCell ref="R5:T6"/>
    <mergeCell ref="S7:S8"/>
    <mergeCell ref="T7:T8"/>
    <mergeCell ref="S9:S10"/>
    <mergeCell ref="T9:T10"/>
    <mergeCell ref="S11:S12"/>
    <mergeCell ref="T11:T12"/>
    <mergeCell ref="S13:S14"/>
    <mergeCell ref="T13:T14"/>
    <mergeCell ref="T21:T22"/>
    <mergeCell ref="S23:S24"/>
    <mergeCell ref="A23:A26"/>
    <mergeCell ref="X23:X24"/>
    <mergeCell ref="X25:X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U23:U24"/>
    <mergeCell ref="V23:V24"/>
    <mergeCell ref="W23:W24"/>
    <mergeCell ref="C25:C26"/>
    <mergeCell ref="D25:D26"/>
    <mergeCell ref="T23:T24"/>
    <mergeCell ref="S25:S26"/>
    <mergeCell ref="T25:T26"/>
    <mergeCell ref="C21:C22"/>
    <mergeCell ref="G21:G22"/>
    <mergeCell ref="A39:A40"/>
    <mergeCell ref="B39:C40"/>
    <mergeCell ref="D39:D40"/>
    <mergeCell ref="E39:N40"/>
    <mergeCell ref="A41:A42"/>
    <mergeCell ref="B41:C42"/>
    <mergeCell ref="D41:D42"/>
    <mergeCell ref="A27:A30"/>
    <mergeCell ref="S15:S16"/>
    <mergeCell ref="S19:S20"/>
    <mergeCell ref="S21:S22"/>
    <mergeCell ref="A37:A38"/>
    <mergeCell ref="A33:A34"/>
    <mergeCell ref="B33:C34"/>
    <mergeCell ref="L17:L18"/>
    <mergeCell ref="N23:N24"/>
    <mergeCell ref="A32:R32"/>
    <mergeCell ref="J19:J20"/>
    <mergeCell ref="K19:K20"/>
    <mergeCell ref="E25:E26"/>
    <mergeCell ref="I15:K18"/>
    <mergeCell ref="R17:R18"/>
    <mergeCell ref="S17:S18"/>
    <mergeCell ref="A35:A36"/>
    <mergeCell ref="A49:A50"/>
    <mergeCell ref="B49:C50"/>
    <mergeCell ref="D49:D50"/>
    <mergeCell ref="E49:N50"/>
    <mergeCell ref="B47:C48"/>
    <mergeCell ref="D47:D48"/>
    <mergeCell ref="E47:N48"/>
    <mergeCell ref="A45:A46"/>
    <mergeCell ref="A43:A44"/>
    <mergeCell ref="B43:C44"/>
    <mergeCell ref="D43:D44"/>
    <mergeCell ref="E43:N44"/>
    <mergeCell ref="A51:A52"/>
    <mergeCell ref="B51:C52"/>
    <mergeCell ref="D51:D52"/>
    <mergeCell ref="E51:N52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B45:C46"/>
    <mergeCell ref="D45:D46"/>
    <mergeCell ref="E45:N46"/>
    <mergeCell ref="A47:A48"/>
    <mergeCell ref="H21:H22"/>
    <mergeCell ref="X29:X30"/>
    <mergeCell ref="W27:W28"/>
    <mergeCell ref="W29:W30"/>
    <mergeCell ref="V27:V28"/>
    <mergeCell ref="V29:V30"/>
    <mergeCell ref="U25:U26"/>
    <mergeCell ref="V25:V26"/>
    <mergeCell ref="Q29:Q30"/>
    <mergeCell ref="M27:M28"/>
    <mergeCell ref="M29:M30"/>
    <mergeCell ref="O23:Q26"/>
    <mergeCell ref="M23:M24"/>
    <mergeCell ref="W25:W26"/>
    <mergeCell ref="U27:U28"/>
    <mergeCell ref="U29:U30"/>
    <mergeCell ref="O27:O28"/>
    <mergeCell ref="P27:P28"/>
    <mergeCell ref="Q27:Q28"/>
    <mergeCell ref="O29:O30"/>
    <mergeCell ref="P29:P30"/>
    <mergeCell ref="J29:J30"/>
    <mergeCell ref="H27:H28"/>
    <mergeCell ref="I27:I28"/>
    <mergeCell ref="E41:N42"/>
    <mergeCell ref="E35:N36"/>
    <mergeCell ref="F25:F26"/>
    <mergeCell ref="G25:G26"/>
    <mergeCell ref="B23:B26"/>
    <mergeCell ref="L23:L24"/>
    <mergeCell ref="G29:G30"/>
    <mergeCell ref="H29:H30"/>
    <mergeCell ref="I29:I30"/>
    <mergeCell ref="K29:K30"/>
    <mergeCell ref="L29:L30"/>
    <mergeCell ref="B35:C36"/>
    <mergeCell ref="D35:D36"/>
    <mergeCell ref="D33:D34"/>
    <mergeCell ref="E33:N34"/>
    <mergeCell ref="D29:D30"/>
    <mergeCell ref="E29:E30"/>
    <mergeCell ref="F29:F30"/>
    <mergeCell ref="G27:G28"/>
    <mergeCell ref="J27:J28"/>
    <mergeCell ref="K27:K28"/>
    <mergeCell ref="T15:T16"/>
    <mergeCell ref="T19:T20"/>
    <mergeCell ref="U17:U18"/>
    <mergeCell ref="V17:V18"/>
    <mergeCell ref="W17:W18"/>
    <mergeCell ref="W19:W20"/>
    <mergeCell ref="X19:X20"/>
    <mergeCell ref="O17:O18"/>
    <mergeCell ref="P17:P18"/>
    <mergeCell ref="Q17:Q18"/>
    <mergeCell ref="O19:O20"/>
    <mergeCell ref="P19:P20"/>
    <mergeCell ref="Q19:Q20"/>
    <mergeCell ref="U19:U20"/>
    <mergeCell ref="V19:V20"/>
    <mergeCell ref="X17:X18"/>
    <mergeCell ref="T17:T18"/>
    <mergeCell ref="R19:R20"/>
    <mergeCell ref="A19:A22"/>
    <mergeCell ref="C19:C20"/>
    <mergeCell ref="D19:D20"/>
    <mergeCell ref="E19:E20"/>
    <mergeCell ref="F19:F20"/>
    <mergeCell ref="D27:D28"/>
    <mergeCell ref="C29:C30"/>
    <mergeCell ref="E27:E28"/>
    <mergeCell ref="F27:F28"/>
    <mergeCell ref="B27:B30"/>
    <mergeCell ref="C27:C28"/>
    <mergeCell ref="D21:D22"/>
    <mergeCell ref="E21:E22"/>
    <mergeCell ref="F21:F22"/>
    <mergeCell ref="X11:X12"/>
    <mergeCell ref="B37:C38"/>
    <mergeCell ref="D37:D38"/>
    <mergeCell ref="E37:N38"/>
    <mergeCell ref="U21:U22"/>
    <mergeCell ref="I21:I22"/>
    <mergeCell ref="J21:J22"/>
    <mergeCell ref="K21:K22"/>
    <mergeCell ref="W21:W22"/>
    <mergeCell ref="X21:X22"/>
    <mergeCell ref="L27:L28"/>
    <mergeCell ref="X27:X28"/>
    <mergeCell ref="O21:O22"/>
    <mergeCell ref="P21:P22"/>
    <mergeCell ref="Q21:Q22"/>
    <mergeCell ref="V21:V22"/>
    <mergeCell ref="N27:N28"/>
    <mergeCell ref="G19:G20"/>
    <mergeCell ref="H19:H20"/>
    <mergeCell ref="I19:I20"/>
    <mergeCell ref="W11:W12"/>
    <mergeCell ref="B15:B18"/>
    <mergeCell ref="B19:B22"/>
    <mergeCell ref="I11:I12"/>
    <mergeCell ref="A11:A14"/>
    <mergeCell ref="V11:V12"/>
    <mergeCell ref="B11:B14"/>
    <mergeCell ref="X13:X14"/>
    <mergeCell ref="A15:A18"/>
    <mergeCell ref="C15:C16"/>
    <mergeCell ref="D15:D16"/>
    <mergeCell ref="E15:E16"/>
    <mergeCell ref="F15:F16"/>
    <mergeCell ref="U15:U16"/>
    <mergeCell ref="V15:V16"/>
    <mergeCell ref="W15:W16"/>
    <mergeCell ref="X15:X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J11:J12"/>
    <mergeCell ref="K11:K12"/>
    <mergeCell ref="L11:L12"/>
    <mergeCell ref="M11:M12"/>
    <mergeCell ref="U11:U12"/>
    <mergeCell ref="W13:W14"/>
    <mergeCell ref="U9:U10"/>
    <mergeCell ref="I13:I14"/>
    <mergeCell ref="J13:J14"/>
    <mergeCell ref="K13:K14"/>
    <mergeCell ref="L13:L14"/>
    <mergeCell ref="M13:M14"/>
    <mergeCell ref="V13:V14"/>
    <mergeCell ref="U13:U14"/>
    <mergeCell ref="A2:X3"/>
    <mergeCell ref="U7:U8"/>
    <mergeCell ref="V7:V8"/>
    <mergeCell ref="W7:W8"/>
    <mergeCell ref="X7:X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X9:X10"/>
    <mergeCell ref="V9:V10"/>
    <mergeCell ref="W9:W10"/>
    <mergeCell ref="C7:E10"/>
    <mergeCell ref="A4:B6"/>
    <mergeCell ref="C4:X4"/>
    <mergeCell ref="U5:W5"/>
    <mergeCell ref="U6:W6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BE92"/>
  <sheetViews>
    <sheetView showGridLines="0" zoomScaleNormal="100" workbookViewId="0">
      <selection activeCell="AH18" sqref="AH18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368" t="str">
        <f>'Nasazení do skupin'!B2</f>
        <v>PČNS starších žáků - trojic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</row>
    <row r="3" spans="1:29" ht="15.75" thickBot="1" x14ac:dyDescent="0.3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9"/>
    </row>
    <row r="4" spans="1:29" ht="32.25" customHeight="1" thickBot="1" x14ac:dyDescent="0.3">
      <c r="A4" s="402" t="s">
        <v>14</v>
      </c>
      <c r="B4" s="403"/>
      <c r="C4" s="348" t="str">
        <f>'Nasazení do skupin'!B3</f>
        <v>Bystřice nad Pernštejnem 28.10.2019</v>
      </c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50"/>
    </row>
    <row r="5" spans="1:29" x14ac:dyDescent="0.25">
      <c r="A5" s="344"/>
      <c r="B5" s="345"/>
      <c r="C5" s="366">
        <v>1</v>
      </c>
      <c r="D5" s="366"/>
      <c r="E5" s="367"/>
      <c r="F5" s="368">
        <v>2</v>
      </c>
      <c r="G5" s="366"/>
      <c r="H5" s="367"/>
      <c r="I5" s="368">
        <v>3</v>
      </c>
      <c r="J5" s="366"/>
      <c r="K5" s="367"/>
      <c r="L5" s="368">
        <v>4</v>
      </c>
      <c r="M5" s="366"/>
      <c r="N5" s="367"/>
      <c r="O5" s="368">
        <v>5</v>
      </c>
      <c r="P5" s="366"/>
      <c r="Q5" s="367"/>
      <c r="R5" s="351" t="s">
        <v>16</v>
      </c>
      <c r="S5" s="352"/>
      <c r="T5" s="353"/>
      <c r="U5" s="189" t="s">
        <v>17</v>
      </c>
    </row>
    <row r="6" spans="1:29" ht="15.75" thickBot="1" x14ac:dyDescent="0.3">
      <c r="A6" s="346"/>
      <c r="B6" s="347"/>
      <c r="C6" s="327"/>
      <c r="D6" s="327"/>
      <c r="E6" s="328"/>
      <c r="F6" s="257"/>
      <c r="G6" s="258"/>
      <c r="H6" s="259"/>
      <c r="I6" s="257"/>
      <c r="J6" s="258"/>
      <c r="K6" s="259"/>
      <c r="L6" s="257"/>
      <c r="M6" s="258"/>
      <c r="N6" s="259"/>
      <c r="O6" s="257"/>
      <c r="P6" s="258"/>
      <c r="Q6" s="259"/>
      <c r="R6" s="354" t="s">
        <v>18</v>
      </c>
      <c r="S6" s="355"/>
      <c r="T6" s="356"/>
      <c r="U6" s="187" t="s">
        <v>19</v>
      </c>
    </row>
    <row r="7" spans="1:29" ht="15" customHeight="1" x14ac:dyDescent="0.25">
      <c r="A7" s="299">
        <v>1</v>
      </c>
      <c r="B7" s="425" t="str">
        <f>'Nasazení do skupin'!B11</f>
        <v>TJ Peklo A</v>
      </c>
      <c r="C7" s="357"/>
      <c r="D7" s="358"/>
      <c r="E7" s="359"/>
      <c r="F7" s="290"/>
      <c r="G7" s="292"/>
      <c r="H7" s="288"/>
      <c r="I7" s="290"/>
      <c r="J7" s="292"/>
      <c r="K7" s="288"/>
      <c r="L7" s="129"/>
      <c r="M7" s="129"/>
      <c r="N7" s="129"/>
      <c r="O7" s="290"/>
      <c r="P7" s="292"/>
      <c r="Q7" s="288"/>
      <c r="R7" s="271"/>
      <c r="S7" s="265"/>
      <c r="T7" s="273"/>
      <c r="U7" s="277"/>
      <c r="AB7" s="36"/>
    </row>
    <row r="8" spans="1:29" ht="15.75" customHeight="1" thickBot="1" x14ac:dyDescent="0.3">
      <c r="A8" s="300"/>
      <c r="B8" s="426"/>
      <c r="C8" s="360"/>
      <c r="D8" s="361"/>
      <c r="E8" s="362"/>
      <c r="F8" s="291"/>
      <c r="G8" s="293"/>
      <c r="H8" s="289"/>
      <c r="I8" s="291"/>
      <c r="J8" s="293"/>
      <c r="K8" s="289"/>
      <c r="L8" s="180"/>
      <c r="M8" s="180"/>
      <c r="N8" s="180"/>
      <c r="O8" s="291"/>
      <c r="P8" s="293"/>
      <c r="Q8" s="289"/>
      <c r="R8" s="272"/>
      <c r="S8" s="266"/>
      <c r="T8" s="274"/>
      <c r="U8" s="278"/>
    </row>
    <row r="9" spans="1:29" ht="15" customHeight="1" x14ac:dyDescent="0.25">
      <c r="A9" s="300"/>
      <c r="B9" s="426"/>
      <c r="C9" s="360"/>
      <c r="D9" s="361"/>
      <c r="E9" s="362"/>
      <c r="F9" s="296"/>
      <c r="G9" s="284"/>
      <c r="H9" s="286"/>
      <c r="I9" s="296"/>
      <c r="J9" s="284"/>
      <c r="K9" s="286"/>
      <c r="L9" s="174"/>
      <c r="M9" s="174"/>
      <c r="N9" s="174"/>
      <c r="O9" s="296"/>
      <c r="P9" s="284"/>
      <c r="Q9" s="286"/>
      <c r="R9" s="269"/>
      <c r="S9" s="275"/>
      <c r="T9" s="267"/>
      <c r="U9" s="279"/>
      <c r="AA9" s="36"/>
      <c r="AB9" s="36"/>
      <c r="AC9" s="36"/>
    </row>
    <row r="10" spans="1:29" ht="15.75" customHeight="1" thickBot="1" x14ac:dyDescent="0.3">
      <c r="A10" s="301"/>
      <c r="B10" s="427"/>
      <c r="C10" s="363"/>
      <c r="D10" s="364"/>
      <c r="E10" s="365"/>
      <c r="F10" s="296"/>
      <c r="G10" s="284"/>
      <c r="H10" s="286"/>
      <c r="I10" s="297"/>
      <c r="J10" s="285"/>
      <c r="K10" s="287"/>
      <c r="L10" s="175"/>
      <c r="M10" s="175"/>
      <c r="N10" s="175"/>
      <c r="O10" s="297"/>
      <c r="P10" s="285"/>
      <c r="Q10" s="287"/>
      <c r="R10" s="270"/>
      <c r="S10" s="276"/>
      <c r="T10" s="268"/>
      <c r="U10" s="280"/>
      <c r="AA10" s="36"/>
      <c r="AB10" s="36"/>
      <c r="AC10" s="36"/>
    </row>
    <row r="11" spans="1:29" ht="15" customHeight="1" x14ac:dyDescent="0.25">
      <c r="A11" s="299">
        <v>2</v>
      </c>
      <c r="B11" s="425" t="str">
        <f>'Nasazení do skupin'!B12</f>
        <v>TJ Slavoj Český Brod</v>
      </c>
      <c r="C11" s="290"/>
      <c r="D11" s="292"/>
      <c r="E11" s="292"/>
      <c r="F11" s="305" t="s">
        <v>112</v>
      </c>
      <c r="G11" s="306"/>
      <c r="H11" s="307"/>
      <c r="I11" s="292"/>
      <c r="J11" s="292"/>
      <c r="K11" s="288"/>
      <c r="L11" s="129"/>
      <c r="M11" s="129"/>
      <c r="N11" s="129"/>
      <c r="O11" s="290"/>
      <c r="P11" s="292"/>
      <c r="Q11" s="288"/>
      <c r="R11" s="271"/>
      <c r="S11" s="265"/>
      <c r="T11" s="273"/>
      <c r="U11" s="277"/>
    </row>
    <row r="12" spans="1:29" ht="15.75" customHeight="1" thickBot="1" x14ac:dyDescent="0.3">
      <c r="A12" s="300"/>
      <c r="B12" s="426"/>
      <c r="C12" s="291"/>
      <c r="D12" s="293"/>
      <c r="E12" s="293"/>
      <c r="F12" s="308"/>
      <c r="G12" s="309"/>
      <c r="H12" s="310"/>
      <c r="I12" s="293"/>
      <c r="J12" s="293"/>
      <c r="K12" s="289"/>
      <c r="L12" s="180"/>
      <c r="M12" s="180"/>
      <c r="N12" s="180"/>
      <c r="O12" s="291"/>
      <c r="P12" s="293"/>
      <c r="Q12" s="289"/>
      <c r="R12" s="272"/>
      <c r="S12" s="266"/>
      <c r="T12" s="274"/>
      <c r="U12" s="278"/>
    </row>
    <row r="13" spans="1:29" ht="15" customHeight="1" x14ac:dyDescent="0.25">
      <c r="A13" s="300"/>
      <c r="B13" s="426"/>
      <c r="C13" s="296"/>
      <c r="D13" s="284"/>
      <c r="E13" s="284"/>
      <c r="F13" s="308"/>
      <c r="G13" s="309"/>
      <c r="H13" s="310"/>
      <c r="I13" s="284"/>
      <c r="J13" s="284"/>
      <c r="K13" s="286"/>
      <c r="L13" s="174"/>
      <c r="M13" s="174"/>
      <c r="N13" s="174"/>
      <c r="O13" s="296"/>
      <c r="P13" s="284"/>
      <c r="Q13" s="286"/>
      <c r="R13" s="269"/>
      <c r="S13" s="275"/>
      <c r="T13" s="267"/>
      <c r="U13" s="279"/>
    </row>
    <row r="14" spans="1:29" ht="15.75" customHeight="1" thickBot="1" x14ac:dyDescent="0.3">
      <c r="A14" s="301"/>
      <c r="B14" s="427"/>
      <c r="C14" s="297"/>
      <c r="D14" s="285"/>
      <c r="E14" s="285"/>
      <c r="F14" s="311"/>
      <c r="G14" s="312"/>
      <c r="H14" s="313"/>
      <c r="I14" s="284"/>
      <c r="J14" s="284"/>
      <c r="K14" s="286"/>
      <c r="L14" s="174"/>
      <c r="M14" s="174"/>
      <c r="N14" s="174"/>
      <c r="O14" s="297"/>
      <c r="P14" s="285"/>
      <c r="Q14" s="287"/>
      <c r="R14" s="270"/>
      <c r="S14" s="276"/>
      <c r="T14" s="268"/>
      <c r="U14" s="280"/>
    </row>
    <row r="15" spans="1:29" ht="15" customHeight="1" x14ac:dyDescent="0.25">
      <c r="A15" s="299">
        <v>3</v>
      </c>
      <c r="B15" s="425" t="str">
        <f>'Nasazení do skupin'!B13</f>
        <v>MNK Modřice A</v>
      </c>
      <c r="C15" s="290"/>
      <c r="D15" s="292"/>
      <c r="E15" s="288"/>
      <c r="F15" s="314"/>
      <c r="G15" s="315"/>
      <c r="H15" s="315"/>
      <c r="I15" s="318"/>
      <c r="J15" s="319"/>
      <c r="K15" s="320"/>
      <c r="L15" s="290"/>
      <c r="M15" s="292"/>
      <c r="N15" s="288"/>
      <c r="O15" s="294"/>
      <c r="P15" s="294"/>
      <c r="Q15" s="329"/>
      <c r="R15" s="271"/>
      <c r="S15" s="265"/>
      <c r="T15" s="273"/>
      <c r="U15" s="277"/>
    </row>
    <row r="16" spans="1:29" ht="15.75" customHeight="1" thickBot="1" x14ac:dyDescent="0.3">
      <c r="A16" s="300"/>
      <c r="B16" s="426"/>
      <c r="C16" s="291"/>
      <c r="D16" s="293"/>
      <c r="E16" s="289"/>
      <c r="F16" s="291"/>
      <c r="G16" s="293"/>
      <c r="H16" s="293"/>
      <c r="I16" s="321"/>
      <c r="J16" s="322"/>
      <c r="K16" s="323"/>
      <c r="L16" s="291"/>
      <c r="M16" s="293"/>
      <c r="N16" s="289"/>
      <c r="O16" s="295"/>
      <c r="P16" s="295"/>
      <c r="Q16" s="330"/>
      <c r="R16" s="272"/>
      <c r="S16" s="266"/>
      <c r="T16" s="274"/>
      <c r="U16" s="278"/>
    </row>
    <row r="17" spans="1:31" ht="15" customHeight="1" x14ac:dyDescent="0.25">
      <c r="A17" s="300"/>
      <c r="B17" s="426"/>
      <c r="C17" s="296"/>
      <c r="D17" s="284"/>
      <c r="E17" s="286"/>
      <c r="F17" s="296"/>
      <c r="G17" s="284"/>
      <c r="H17" s="284"/>
      <c r="I17" s="321"/>
      <c r="J17" s="322"/>
      <c r="K17" s="323"/>
      <c r="L17" s="296"/>
      <c r="M17" s="284"/>
      <c r="N17" s="286"/>
      <c r="O17" s="316"/>
      <c r="P17" s="316"/>
      <c r="Q17" s="331"/>
      <c r="R17" s="269"/>
      <c r="S17" s="275"/>
      <c r="T17" s="267"/>
      <c r="U17" s="279"/>
    </row>
    <row r="18" spans="1:31" ht="15.75" customHeight="1" thickBot="1" x14ac:dyDescent="0.3">
      <c r="A18" s="301"/>
      <c r="B18" s="427"/>
      <c r="C18" s="297"/>
      <c r="D18" s="285"/>
      <c r="E18" s="287"/>
      <c r="F18" s="297"/>
      <c r="G18" s="285"/>
      <c r="H18" s="285"/>
      <c r="I18" s="324"/>
      <c r="J18" s="325"/>
      <c r="K18" s="326"/>
      <c r="L18" s="297"/>
      <c r="M18" s="285"/>
      <c r="N18" s="287"/>
      <c r="O18" s="317"/>
      <c r="P18" s="317"/>
      <c r="Q18" s="332"/>
      <c r="R18" s="270"/>
      <c r="S18" s="276"/>
      <c r="T18" s="268"/>
      <c r="U18" s="280"/>
    </row>
    <row r="19" spans="1:31" ht="15" customHeight="1" x14ac:dyDescent="0.25">
      <c r="A19" s="299">
        <v>4</v>
      </c>
      <c r="B19" s="425" t="str">
        <f>'Nasazení do skupin'!B14</f>
        <v>UNITOP SKP Žďár nad Sázavou</v>
      </c>
      <c r="C19" s="290"/>
      <c r="D19" s="292"/>
      <c r="E19" s="288"/>
      <c r="F19" s="290"/>
      <c r="G19" s="292"/>
      <c r="H19" s="288"/>
      <c r="I19" s="314"/>
      <c r="J19" s="315"/>
      <c r="K19" s="315"/>
      <c r="L19" s="333">
        <v>2019</v>
      </c>
      <c r="M19" s="334"/>
      <c r="N19" s="335"/>
      <c r="O19" s="290"/>
      <c r="P19" s="292"/>
      <c r="Q19" s="288"/>
      <c r="R19" s="265"/>
      <c r="S19" s="265"/>
      <c r="T19" s="273"/>
      <c r="U19" s="277"/>
    </row>
    <row r="20" spans="1:31" ht="15.75" customHeight="1" thickBot="1" x14ac:dyDescent="0.3">
      <c r="A20" s="300"/>
      <c r="B20" s="426"/>
      <c r="C20" s="291"/>
      <c r="D20" s="293"/>
      <c r="E20" s="289"/>
      <c r="F20" s="291"/>
      <c r="G20" s="293"/>
      <c r="H20" s="289"/>
      <c r="I20" s="291"/>
      <c r="J20" s="293"/>
      <c r="K20" s="293"/>
      <c r="L20" s="336"/>
      <c r="M20" s="337"/>
      <c r="N20" s="338"/>
      <c r="O20" s="291"/>
      <c r="P20" s="293"/>
      <c r="Q20" s="289"/>
      <c r="R20" s="266"/>
      <c r="S20" s="266"/>
      <c r="T20" s="274"/>
      <c r="U20" s="278"/>
    </row>
    <row r="21" spans="1:31" ht="15" customHeight="1" x14ac:dyDescent="0.25">
      <c r="A21" s="300"/>
      <c r="B21" s="426"/>
      <c r="C21" s="296"/>
      <c r="D21" s="284"/>
      <c r="E21" s="286"/>
      <c r="F21" s="296"/>
      <c r="G21" s="284"/>
      <c r="H21" s="286"/>
      <c r="I21" s="296"/>
      <c r="J21" s="284"/>
      <c r="K21" s="284"/>
      <c r="L21" s="336"/>
      <c r="M21" s="337"/>
      <c r="N21" s="338"/>
      <c r="O21" s="296"/>
      <c r="P21" s="284"/>
      <c r="Q21" s="286"/>
      <c r="R21" s="428"/>
      <c r="S21" s="275"/>
      <c r="T21" s="267"/>
      <c r="U21" s="279"/>
    </row>
    <row r="22" spans="1:31" ht="15.75" customHeight="1" thickBot="1" x14ac:dyDescent="0.3">
      <c r="A22" s="301"/>
      <c r="B22" s="427"/>
      <c r="C22" s="297"/>
      <c r="D22" s="285"/>
      <c r="E22" s="287"/>
      <c r="F22" s="297"/>
      <c r="G22" s="285"/>
      <c r="H22" s="287"/>
      <c r="I22" s="297"/>
      <c r="J22" s="285"/>
      <c r="K22" s="285"/>
      <c r="L22" s="339"/>
      <c r="M22" s="340"/>
      <c r="N22" s="341"/>
      <c r="O22" s="297"/>
      <c r="P22" s="285"/>
      <c r="Q22" s="287"/>
      <c r="R22" s="429"/>
      <c r="S22" s="276"/>
      <c r="T22" s="268"/>
      <c r="U22" s="280"/>
    </row>
    <row r="23" spans="1:31" ht="15" customHeight="1" x14ac:dyDescent="0.25">
      <c r="A23" s="299">
        <v>5</v>
      </c>
      <c r="B23" s="425" t="str">
        <f>'Nasazení do skupin'!B15</f>
        <v>TJ Dynamo ČEZ České Budějovice</v>
      </c>
      <c r="C23" s="290"/>
      <c r="D23" s="292"/>
      <c r="E23" s="288"/>
      <c r="F23" s="290"/>
      <c r="G23" s="292"/>
      <c r="H23" s="288"/>
      <c r="I23" s="290"/>
      <c r="J23" s="292"/>
      <c r="K23" s="288"/>
      <c r="L23" s="129"/>
      <c r="M23" s="129"/>
      <c r="N23" s="129"/>
      <c r="O23" s="333"/>
      <c r="P23" s="334"/>
      <c r="Q23" s="335"/>
      <c r="R23" s="265"/>
      <c r="S23" s="265"/>
      <c r="T23" s="273"/>
      <c r="U23" s="277"/>
    </row>
    <row r="24" spans="1:31" ht="15.75" customHeight="1" thickBot="1" x14ac:dyDescent="0.3">
      <c r="A24" s="300"/>
      <c r="B24" s="426"/>
      <c r="C24" s="291"/>
      <c r="D24" s="293"/>
      <c r="E24" s="289"/>
      <c r="F24" s="291"/>
      <c r="G24" s="293"/>
      <c r="H24" s="289"/>
      <c r="I24" s="291"/>
      <c r="J24" s="293"/>
      <c r="K24" s="289"/>
      <c r="L24" s="180"/>
      <c r="M24" s="180"/>
      <c r="N24" s="180"/>
      <c r="O24" s="336"/>
      <c r="P24" s="337"/>
      <c r="Q24" s="338"/>
      <c r="R24" s="266"/>
      <c r="S24" s="266"/>
      <c r="T24" s="274"/>
      <c r="U24" s="278"/>
    </row>
    <row r="25" spans="1:31" ht="15" customHeight="1" x14ac:dyDescent="0.25">
      <c r="A25" s="300"/>
      <c r="B25" s="426"/>
      <c r="C25" s="296"/>
      <c r="D25" s="284"/>
      <c r="E25" s="286"/>
      <c r="F25" s="296"/>
      <c r="G25" s="284"/>
      <c r="H25" s="286"/>
      <c r="I25" s="296"/>
      <c r="J25" s="284"/>
      <c r="K25" s="286"/>
      <c r="L25" s="174"/>
      <c r="M25" s="174"/>
      <c r="N25" s="174"/>
      <c r="O25" s="336"/>
      <c r="P25" s="337"/>
      <c r="Q25" s="338"/>
      <c r="R25" s="428"/>
      <c r="S25" s="275"/>
      <c r="T25" s="267"/>
      <c r="U25" s="279"/>
    </row>
    <row r="26" spans="1:31" ht="15.75" customHeight="1" thickBot="1" x14ac:dyDescent="0.3">
      <c r="A26" s="301"/>
      <c r="B26" s="427"/>
      <c r="C26" s="297"/>
      <c r="D26" s="285"/>
      <c r="E26" s="287"/>
      <c r="F26" s="297"/>
      <c r="G26" s="285"/>
      <c r="H26" s="287"/>
      <c r="I26" s="297"/>
      <c r="J26" s="285"/>
      <c r="K26" s="287"/>
      <c r="L26" s="175"/>
      <c r="M26" s="175"/>
      <c r="N26" s="175"/>
      <c r="O26" s="339"/>
      <c r="P26" s="340"/>
      <c r="Q26" s="341"/>
      <c r="R26" s="429"/>
      <c r="S26" s="276"/>
      <c r="T26" s="268"/>
      <c r="U26" s="280"/>
    </row>
    <row r="27" spans="1:31" ht="15" customHeight="1" x14ac:dyDescent="0.25">
      <c r="A27" s="298"/>
      <c r="B27" s="281"/>
      <c r="C27" s="281"/>
      <c r="D27" s="282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37"/>
      <c r="S27" s="38"/>
      <c r="T27" s="38"/>
      <c r="U27" s="39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ht="15" customHeight="1" x14ac:dyDescent="0.25">
      <c r="A28" s="298"/>
      <c r="B28" s="281"/>
      <c r="C28" s="281"/>
      <c r="D28" s="282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40"/>
      <c r="S28" s="38"/>
      <c r="T28" s="36"/>
      <c r="U28" s="39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ht="13.15" customHeight="1" x14ac:dyDescent="0.25">
      <c r="A29" s="298"/>
      <c r="B29" s="281"/>
      <c r="C29" s="281"/>
      <c r="D29" s="282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37"/>
      <c r="S29" s="38"/>
      <c r="T29" s="38"/>
      <c r="U29" s="39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ht="13.15" customHeight="1" x14ac:dyDescent="0.25">
      <c r="A30" s="298"/>
      <c r="B30" s="281"/>
      <c r="C30" s="281"/>
      <c r="D30" s="282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40"/>
      <c r="S30" s="38"/>
      <c r="T30" s="36"/>
      <c r="U30" s="39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ht="15" customHeight="1" x14ac:dyDescent="0.25">
      <c r="A31" s="298"/>
      <c r="B31" s="281"/>
      <c r="C31" s="281"/>
      <c r="D31" s="282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37"/>
      <c r="S31" s="38"/>
      <c r="T31" s="38"/>
      <c r="U31" s="39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ht="21.75" customHeight="1" x14ac:dyDescent="0.25">
      <c r="A32" s="298"/>
      <c r="B32" s="281"/>
      <c r="C32" s="281"/>
      <c r="D32" s="282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40"/>
      <c r="S32" s="38"/>
      <c r="T32" s="36"/>
      <c r="U32" s="39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57" ht="15" customHeight="1" x14ac:dyDescent="0.25">
      <c r="A33" s="298"/>
      <c r="B33" s="281"/>
      <c r="C33" s="281"/>
      <c r="D33" s="282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37"/>
      <c r="S33" s="38"/>
      <c r="T33" s="38"/>
      <c r="U33" s="39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57" ht="15" customHeight="1" x14ac:dyDescent="0.25">
      <c r="A34" s="298"/>
      <c r="B34" s="281"/>
      <c r="C34" s="281"/>
      <c r="D34" s="282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40"/>
      <c r="S34" s="38"/>
      <c r="T34" s="36"/>
      <c r="U34" s="39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57" ht="15" customHeight="1" x14ac:dyDescent="0.25">
      <c r="A35" s="298"/>
      <c r="B35" s="281"/>
      <c r="C35" s="281"/>
      <c r="D35" s="282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37"/>
      <c r="S35" s="38"/>
      <c r="T35" s="38"/>
      <c r="U35" s="39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57" ht="15" customHeight="1" x14ac:dyDescent="0.25">
      <c r="A36" s="298"/>
      <c r="B36" s="281"/>
      <c r="C36" s="281"/>
      <c r="D36" s="282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40"/>
      <c r="S36" s="38"/>
      <c r="T36" s="36"/>
      <c r="U36" s="39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57" ht="23.25" x14ac:dyDescent="0.35">
      <c r="S37" s="283"/>
      <c r="T37" s="283"/>
      <c r="U37" s="173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</row>
    <row r="39" spans="1:57" x14ac:dyDescent="0.25"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</row>
    <row r="40" spans="1:57" x14ac:dyDescent="0.25"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</row>
    <row r="41" spans="1:57" ht="20.25" x14ac:dyDescent="0.3">
      <c r="W41" s="260"/>
      <c r="X41" s="260"/>
      <c r="Y41" s="260"/>
      <c r="Z41" s="260"/>
      <c r="AA41" s="260"/>
      <c r="AB41" s="260"/>
      <c r="AC41" s="260"/>
      <c r="AD41" s="262"/>
      <c r="AE41" s="262"/>
      <c r="AF41" s="262"/>
      <c r="AG41" s="262"/>
      <c r="AH41" s="262"/>
      <c r="AI41" s="262"/>
      <c r="AJ41" s="1"/>
      <c r="AK41" s="1"/>
      <c r="AL41" s="260"/>
      <c r="AM41" s="260"/>
      <c r="AN41" s="260"/>
      <c r="AO41" s="260"/>
      <c r="AP41" s="260"/>
      <c r="AQ41" s="260"/>
      <c r="AR41" s="5"/>
      <c r="AS41" s="4"/>
      <c r="AT41" s="4"/>
      <c r="AU41" s="4"/>
      <c r="AV41" s="4"/>
      <c r="AW41" s="4"/>
      <c r="AX41" s="260"/>
      <c r="AY41" s="260"/>
      <c r="AZ41" s="260"/>
      <c r="BA41" s="260"/>
      <c r="BB41" s="1"/>
      <c r="BC41" s="1"/>
      <c r="BD41" s="1"/>
      <c r="BE41" s="1"/>
    </row>
    <row r="43" spans="1:57" ht="20.25" x14ac:dyDescent="0.3">
      <c r="W43" s="262"/>
      <c r="X43" s="262"/>
      <c r="Y43" s="262"/>
      <c r="Z43" s="262"/>
      <c r="AA43" s="262"/>
      <c r="AB43" s="262"/>
      <c r="AC43" s="262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1"/>
      <c r="AO43" s="262"/>
      <c r="AP43" s="262"/>
      <c r="AQ43" s="262"/>
      <c r="AR43" s="262"/>
      <c r="AS43" s="262"/>
      <c r="AT43" s="262"/>
      <c r="AU43" s="262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</row>
    <row r="46" spans="1:57" ht="15.75" x14ac:dyDescent="0.25">
      <c r="W46" s="264"/>
      <c r="X46" s="264"/>
      <c r="Y46" s="264"/>
      <c r="Z46" s="264"/>
      <c r="AA46" s="264"/>
      <c r="AB46" s="264"/>
      <c r="AC46" s="2"/>
      <c r="AD46" s="264"/>
      <c r="AE46" s="264"/>
      <c r="AF46" s="2"/>
      <c r="AG46" s="2"/>
      <c r="AH46" s="2"/>
      <c r="AI46" s="264"/>
      <c r="AJ46" s="264"/>
      <c r="AK46" s="264"/>
      <c r="AL46" s="264"/>
      <c r="AM46" s="264"/>
      <c r="AN46" s="264"/>
      <c r="AO46" s="2"/>
      <c r="AP46" s="2"/>
      <c r="AQ46" s="2"/>
      <c r="AR46" s="2"/>
      <c r="AS46" s="2"/>
      <c r="AT46" s="2"/>
      <c r="AU46" s="264"/>
      <c r="AV46" s="264"/>
      <c r="AW46" s="264"/>
      <c r="AX46" s="264"/>
      <c r="AY46" s="264"/>
      <c r="AZ46" s="264"/>
      <c r="BA46" s="2"/>
      <c r="BB46" s="2"/>
      <c r="BC46" s="2"/>
      <c r="BD46" s="2"/>
      <c r="BE46" s="2"/>
    </row>
    <row r="49" spans="23:57" ht="15" customHeight="1" x14ac:dyDescent="0.25"/>
    <row r="53" spans="23:57" x14ac:dyDescent="0.25"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0"/>
      <c r="BC53" s="260"/>
      <c r="BD53" s="260"/>
      <c r="BE53" s="260"/>
    </row>
    <row r="54" spans="23:57" x14ac:dyDescent="0.25"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  <c r="BB54" s="260"/>
      <c r="BC54" s="260"/>
      <c r="BD54" s="260"/>
      <c r="BE54" s="260"/>
    </row>
    <row r="58" spans="23:57" ht="23.25" x14ac:dyDescent="0.35"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61"/>
      <c r="BE58" s="261"/>
    </row>
    <row r="59" spans="23:57" ht="20.25" x14ac:dyDescent="0.3">
      <c r="W59" s="260"/>
      <c r="X59" s="260"/>
      <c r="Y59" s="260"/>
      <c r="Z59" s="260"/>
      <c r="AA59" s="260"/>
      <c r="AB59" s="260"/>
      <c r="AC59" s="260"/>
      <c r="AD59" s="262"/>
      <c r="AE59" s="262"/>
      <c r="AF59" s="262"/>
      <c r="AG59" s="262"/>
      <c r="AH59" s="262"/>
      <c r="AI59" s="262"/>
      <c r="AJ59" s="1"/>
      <c r="AK59" s="1"/>
      <c r="AL59" s="260"/>
      <c r="AM59" s="260"/>
      <c r="AN59" s="260"/>
      <c r="AO59" s="260"/>
      <c r="AP59" s="260"/>
      <c r="AQ59" s="260"/>
      <c r="AR59" s="5"/>
      <c r="AS59" s="4"/>
      <c r="AT59" s="4"/>
      <c r="AU59" s="4"/>
      <c r="AV59" s="4"/>
      <c r="AW59" s="4"/>
      <c r="AX59" s="260"/>
      <c r="AY59" s="260"/>
      <c r="AZ59" s="260"/>
      <c r="BA59" s="260"/>
      <c r="BB59" s="1"/>
      <c r="BC59" s="1"/>
      <c r="BD59" s="1"/>
      <c r="BE59" s="1"/>
    </row>
    <row r="61" spans="23:57" ht="20.25" x14ac:dyDescent="0.3">
      <c r="W61" s="262"/>
      <c r="X61" s="262"/>
      <c r="Y61" s="262"/>
      <c r="Z61" s="262"/>
      <c r="AA61" s="262"/>
      <c r="AB61" s="262"/>
      <c r="AC61" s="262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1"/>
      <c r="AO61" s="262"/>
      <c r="AP61" s="262"/>
      <c r="AQ61" s="262"/>
      <c r="AR61" s="262"/>
      <c r="AS61" s="262"/>
      <c r="AT61" s="262"/>
      <c r="AU61" s="262"/>
      <c r="AV61" s="263"/>
      <c r="AW61" s="263"/>
      <c r="AX61" s="263"/>
      <c r="AY61" s="263"/>
      <c r="AZ61" s="263"/>
      <c r="BA61" s="263"/>
      <c r="BB61" s="263"/>
      <c r="BC61" s="263"/>
      <c r="BD61" s="263"/>
      <c r="BE61" s="263"/>
    </row>
    <row r="64" spans="23:57" ht="15.75" x14ac:dyDescent="0.25">
      <c r="W64" s="264"/>
      <c r="X64" s="264"/>
      <c r="Y64" s="264"/>
      <c r="Z64" s="264"/>
      <c r="AA64" s="264"/>
      <c r="AB64" s="264"/>
      <c r="AC64" s="2"/>
      <c r="AD64" s="264"/>
      <c r="AE64" s="264"/>
      <c r="AF64" s="2"/>
      <c r="AG64" s="2"/>
      <c r="AH64" s="2"/>
      <c r="AI64" s="264"/>
      <c r="AJ64" s="264"/>
      <c r="AK64" s="264"/>
      <c r="AL64" s="264"/>
      <c r="AM64" s="264"/>
      <c r="AN64" s="264"/>
      <c r="AO64" s="2"/>
      <c r="AP64" s="2"/>
      <c r="AQ64" s="2"/>
      <c r="AR64" s="2"/>
      <c r="AS64" s="2"/>
      <c r="AT64" s="2"/>
      <c r="AU64" s="264"/>
      <c r="AV64" s="264"/>
      <c r="AW64" s="264"/>
      <c r="AX64" s="264"/>
      <c r="AY64" s="264"/>
      <c r="AZ64" s="264"/>
      <c r="BA64" s="2"/>
      <c r="BB64" s="2"/>
      <c r="BC64" s="2"/>
      <c r="BD64" s="2"/>
      <c r="BE64" s="2"/>
    </row>
    <row r="67" spans="23:57" ht="15" customHeight="1" x14ac:dyDescent="0.25"/>
    <row r="71" spans="23:57" x14ac:dyDescent="0.25"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</row>
    <row r="72" spans="23:57" x14ac:dyDescent="0.25"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</row>
    <row r="76" spans="23:57" ht="23.25" x14ac:dyDescent="0.35"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61"/>
      <c r="BC76" s="261"/>
      <c r="BD76" s="261"/>
      <c r="BE76" s="261"/>
    </row>
    <row r="78" spans="23:57" ht="23.25" x14ac:dyDescent="0.35"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  <c r="AU78" s="261"/>
      <c r="AV78" s="261"/>
      <c r="AW78" s="261"/>
      <c r="AX78" s="261"/>
      <c r="AY78" s="261"/>
      <c r="AZ78" s="261"/>
      <c r="BA78" s="261"/>
      <c r="BB78" s="261"/>
      <c r="BC78" s="261"/>
      <c r="BD78" s="261"/>
      <c r="BE78" s="261"/>
    </row>
    <row r="79" spans="23:57" ht="20.25" x14ac:dyDescent="0.3">
      <c r="W79" s="260"/>
      <c r="X79" s="260"/>
      <c r="Y79" s="260"/>
      <c r="Z79" s="260"/>
      <c r="AA79" s="260"/>
      <c r="AB79" s="260"/>
      <c r="AC79" s="260"/>
      <c r="AD79" s="262"/>
      <c r="AE79" s="262"/>
      <c r="AF79" s="262"/>
      <c r="AG79" s="262"/>
      <c r="AH79" s="262"/>
      <c r="AI79" s="262"/>
      <c r="AJ79" s="1"/>
      <c r="AK79" s="1"/>
      <c r="AL79" s="260"/>
      <c r="AM79" s="260"/>
      <c r="AN79" s="260"/>
      <c r="AO79" s="260"/>
      <c r="AP79" s="260"/>
      <c r="AQ79" s="260"/>
      <c r="AR79" s="5"/>
      <c r="AS79" s="4"/>
      <c r="AT79" s="4"/>
      <c r="AU79" s="4"/>
      <c r="AV79" s="4"/>
      <c r="AW79" s="4"/>
      <c r="AX79" s="260"/>
      <c r="AY79" s="260"/>
      <c r="AZ79" s="260"/>
      <c r="BA79" s="260"/>
      <c r="BB79" s="1"/>
      <c r="BC79" s="1"/>
      <c r="BD79" s="1"/>
      <c r="BE79" s="1"/>
    </row>
    <row r="81" spans="23:57" ht="20.25" x14ac:dyDescent="0.3">
      <c r="W81" s="262"/>
      <c r="X81" s="262"/>
      <c r="Y81" s="262"/>
      <c r="Z81" s="262"/>
      <c r="AA81" s="262"/>
      <c r="AB81" s="262"/>
      <c r="AC81" s="262"/>
      <c r="AD81" s="263"/>
      <c r="AE81" s="263"/>
      <c r="AF81" s="263"/>
      <c r="AG81" s="263"/>
      <c r="AH81" s="263"/>
      <c r="AI81" s="263"/>
      <c r="AJ81" s="263"/>
      <c r="AK81" s="263"/>
      <c r="AL81" s="263"/>
      <c r="AM81" s="263"/>
      <c r="AN81" s="1"/>
      <c r="AO81" s="262"/>
      <c r="AP81" s="262"/>
      <c r="AQ81" s="262"/>
      <c r="AR81" s="262"/>
      <c r="AS81" s="262"/>
      <c r="AT81" s="262"/>
      <c r="AU81" s="262"/>
      <c r="AV81" s="263"/>
      <c r="AW81" s="263"/>
      <c r="AX81" s="263"/>
      <c r="AY81" s="263"/>
      <c r="AZ81" s="263"/>
      <c r="BA81" s="263"/>
      <c r="BB81" s="263"/>
      <c r="BC81" s="263"/>
      <c r="BD81" s="263"/>
      <c r="BE81" s="263"/>
    </row>
    <row r="84" spans="23:57" ht="15.75" x14ac:dyDescent="0.25">
      <c r="W84" s="264"/>
      <c r="X84" s="264"/>
      <c r="Y84" s="264"/>
      <c r="Z84" s="264"/>
      <c r="AA84" s="264"/>
      <c r="AB84" s="264"/>
      <c r="AC84" s="2"/>
      <c r="AD84" s="264"/>
      <c r="AE84" s="264"/>
      <c r="AF84" s="2"/>
      <c r="AG84" s="2"/>
      <c r="AH84" s="2"/>
      <c r="AI84" s="264"/>
      <c r="AJ84" s="264"/>
      <c r="AK84" s="264"/>
      <c r="AL84" s="264"/>
      <c r="AM84" s="264"/>
      <c r="AN84" s="264"/>
      <c r="AO84" s="2"/>
      <c r="AP84" s="2"/>
      <c r="AQ84" s="2"/>
      <c r="AR84" s="2"/>
      <c r="AS84" s="2"/>
      <c r="AT84" s="2"/>
      <c r="AU84" s="264"/>
      <c r="AV84" s="264"/>
      <c r="AW84" s="264"/>
      <c r="AX84" s="264"/>
      <c r="AY84" s="264"/>
      <c r="AZ84" s="264"/>
      <c r="BA84" s="2"/>
      <c r="BB84" s="2"/>
      <c r="BC84" s="2"/>
      <c r="BD84" s="2"/>
      <c r="BE84" s="2"/>
    </row>
    <row r="91" spans="23:57" x14ac:dyDescent="0.25"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</row>
    <row r="92" spans="23:57" x14ac:dyDescent="0.25"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</row>
  </sheetData>
  <mergeCells count="232"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</mergeCells>
  <pageMargins left="0.59055118110236227" right="0" top="0.78740157480314965" bottom="0.78740157480314965" header="0.31496062992125984" footer="0.31496062992125984"/>
  <pageSetup paperSize="9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V96"/>
  <sheetViews>
    <sheetView showGridLines="0" zoomScaleNormal="100" workbookViewId="0">
      <selection activeCell="U13" sqref="U13:U14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368" t="str">
        <f>'Nasazení do skupin'!B2</f>
        <v>PČNS starších žáků - trojic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</row>
    <row r="3" spans="1:21" ht="15" customHeight="1" thickBot="1" x14ac:dyDescent="0.3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9"/>
    </row>
    <row r="4" spans="1:21" ht="32.25" customHeight="1" thickBot="1" x14ac:dyDescent="0.3">
      <c r="A4" s="402" t="s">
        <v>14</v>
      </c>
      <c r="B4" s="403"/>
      <c r="C4" s="348" t="str">
        <f>'Nasazení do skupin'!B3</f>
        <v>Bystřice nad Pernštejnem 28.10.2019</v>
      </c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50"/>
    </row>
    <row r="5" spans="1:21" ht="14.45" customHeight="1" x14ac:dyDescent="0.25">
      <c r="A5" s="344"/>
      <c r="B5" s="345"/>
      <c r="C5" s="366">
        <v>1</v>
      </c>
      <c r="D5" s="366"/>
      <c r="E5" s="367"/>
      <c r="F5" s="368">
        <v>2</v>
      </c>
      <c r="G5" s="366"/>
      <c r="H5" s="367"/>
      <c r="I5" s="368">
        <v>3</v>
      </c>
      <c r="J5" s="366"/>
      <c r="K5" s="367"/>
      <c r="L5" s="368">
        <v>4</v>
      </c>
      <c r="M5" s="366"/>
      <c r="N5" s="367"/>
      <c r="O5" s="368">
        <v>5</v>
      </c>
      <c r="P5" s="366"/>
      <c r="Q5" s="367"/>
      <c r="R5" s="351" t="s">
        <v>16</v>
      </c>
      <c r="S5" s="352"/>
      <c r="T5" s="353"/>
      <c r="U5" s="189" t="s">
        <v>17</v>
      </c>
    </row>
    <row r="6" spans="1:21" ht="15" customHeight="1" thickBot="1" x14ac:dyDescent="0.3">
      <c r="A6" s="346"/>
      <c r="B6" s="347"/>
      <c r="C6" s="327"/>
      <c r="D6" s="327"/>
      <c r="E6" s="328"/>
      <c r="F6" s="257"/>
      <c r="G6" s="258"/>
      <c r="H6" s="259"/>
      <c r="I6" s="257"/>
      <c r="J6" s="258"/>
      <c r="K6" s="259"/>
      <c r="L6" s="257"/>
      <c r="M6" s="258"/>
      <c r="N6" s="259"/>
      <c r="O6" s="257"/>
      <c r="P6" s="258"/>
      <c r="Q6" s="259"/>
      <c r="R6" s="354" t="s">
        <v>18</v>
      </c>
      <c r="S6" s="355"/>
      <c r="T6" s="356"/>
      <c r="U6" s="187" t="s">
        <v>19</v>
      </c>
    </row>
    <row r="7" spans="1:21" ht="15" customHeight="1" x14ac:dyDescent="0.25">
      <c r="A7" s="299">
        <v>1</v>
      </c>
      <c r="B7" s="393" t="str">
        <f>'Nasazení do skupin'!B11</f>
        <v>TJ Peklo A</v>
      </c>
      <c r="C7" s="357"/>
      <c r="D7" s="358"/>
      <c r="E7" s="359"/>
      <c r="F7" s="436">
        <f>E11</f>
        <v>0</v>
      </c>
      <c r="G7" s="438" t="s">
        <v>20</v>
      </c>
      <c r="H7" s="446">
        <f>C11</f>
        <v>2</v>
      </c>
      <c r="I7" s="436">
        <f>O33</f>
        <v>0</v>
      </c>
      <c r="J7" s="438" t="s">
        <v>20</v>
      </c>
      <c r="K7" s="446">
        <f>Q33</f>
        <v>2</v>
      </c>
      <c r="L7" s="436">
        <f>O37</f>
        <v>2</v>
      </c>
      <c r="M7" s="438" t="s">
        <v>20</v>
      </c>
      <c r="N7" s="446">
        <f>Q37</f>
        <v>0</v>
      </c>
      <c r="O7" s="436">
        <f>O43</f>
        <v>2</v>
      </c>
      <c r="P7" s="438" t="s">
        <v>20</v>
      </c>
      <c r="Q7" s="446">
        <f>Q43</f>
        <v>0</v>
      </c>
      <c r="R7" s="385">
        <f>F7+I7+L7+O7</f>
        <v>4</v>
      </c>
      <c r="S7" s="387" t="s">
        <v>20</v>
      </c>
      <c r="T7" s="389">
        <f>H7+K7+N7+Q7</f>
        <v>4</v>
      </c>
      <c r="U7" s="391">
        <v>4</v>
      </c>
    </row>
    <row r="8" spans="1:21" ht="15.75" customHeight="1" thickBot="1" x14ac:dyDescent="0.3">
      <c r="A8" s="300"/>
      <c r="B8" s="394"/>
      <c r="C8" s="360"/>
      <c r="D8" s="361"/>
      <c r="E8" s="362"/>
      <c r="F8" s="437"/>
      <c r="G8" s="439"/>
      <c r="H8" s="447"/>
      <c r="I8" s="437"/>
      <c r="J8" s="439"/>
      <c r="K8" s="447"/>
      <c r="L8" s="437"/>
      <c r="M8" s="439"/>
      <c r="N8" s="447"/>
      <c r="O8" s="437"/>
      <c r="P8" s="439"/>
      <c r="Q8" s="447"/>
      <c r="R8" s="386"/>
      <c r="S8" s="388"/>
      <c r="T8" s="390"/>
      <c r="U8" s="392"/>
    </row>
    <row r="9" spans="1:21" ht="15" customHeight="1" x14ac:dyDescent="0.25">
      <c r="A9" s="300"/>
      <c r="B9" s="394"/>
      <c r="C9" s="360"/>
      <c r="D9" s="361"/>
      <c r="E9" s="362"/>
      <c r="F9" s="440">
        <f>E13</f>
        <v>12</v>
      </c>
      <c r="G9" s="442" t="s">
        <v>20</v>
      </c>
      <c r="H9" s="444">
        <f>C13</f>
        <v>20</v>
      </c>
      <c r="I9" s="440">
        <f>O34</f>
        <v>13</v>
      </c>
      <c r="J9" s="442" t="s">
        <v>20</v>
      </c>
      <c r="K9" s="444">
        <f>Q34</f>
        <v>20</v>
      </c>
      <c r="L9" s="440">
        <f>O38</f>
        <v>20</v>
      </c>
      <c r="M9" s="442" t="s">
        <v>20</v>
      </c>
      <c r="N9" s="444">
        <f>Q38</f>
        <v>12</v>
      </c>
      <c r="O9" s="440">
        <f>O44</f>
        <v>20</v>
      </c>
      <c r="P9" s="442" t="s">
        <v>20</v>
      </c>
      <c r="Q9" s="444">
        <f>Q44</f>
        <v>13</v>
      </c>
      <c r="R9" s="404">
        <f>F9+I9+L9+O9</f>
        <v>65</v>
      </c>
      <c r="S9" s="398" t="s">
        <v>20</v>
      </c>
      <c r="T9" s="400">
        <f>H9+K9+N9+Q9</f>
        <v>65</v>
      </c>
      <c r="U9" s="396" t="s">
        <v>82</v>
      </c>
    </row>
    <row r="10" spans="1:21" ht="15.75" customHeight="1" thickBot="1" x14ac:dyDescent="0.3">
      <c r="A10" s="301"/>
      <c r="B10" s="395"/>
      <c r="C10" s="363"/>
      <c r="D10" s="364"/>
      <c r="E10" s="365"/>
      <c r="F10" s="440"/>
      <c r="G10" s="442"/>
      <c r="H10" s="444"/>
      <c r="I10" s="441"/>
      <c r="J10" s="443"/>
      <c r="K10" s="445"/>
      <c r="L10" s="441"/>
      <c r="M10" s="443"/>
      <c r="N10" s="445"/>
      <c r="O10" s="441"/>
      <c r="P10" s="443"/>
      <c r="Q10" s="445"/>
      <c r="R10" s="405"/>
      <c r="S10" s="399"/>
      <c r="T10" s="401"/>
      <c r="U10" s="397"/>
    </row>
    <row r="11" spans="1:21" ht="15" customHeight="1" x14ac:dyDescent="0.25">
      <c r="A11" s="299">
        <v>2</v>
      </c>
      <c r="B11" s="393" t="str">
        <f>'Nasazení do skupin'!B12</f>
        <v>TJ Slavoj Český Brod</v>
      </c>
      <c r="C11" s="436">
        <f>O47</f>
        <v>2</v>
      </c>
      <c r="D11" s="438" t="s">
        <v>20</v>
      </c>
      <c r="E11" s="438">
        <f>Q47</f>
        <v>0</v>
      </c>
      <c r="F11" s="305" t="s">
        <v>112</v>
      </c>
      <c r="G11" s="306"/>
      <c r="H11" s="307"/>
      <c r="I11" s="438">
        <f>O29</f>
        <v>0</v>
      </c>
      <c r="J11" s="438" t="s">
        <v>20</v>
      </c>
      <c r="K11" s="446">
        <f>Q29</f>
        <v>2</v>
      </c>
      <c r="L11" s="436">
        <f>O41</f>
        <v>2</v>
      </c>
      <c r="M11" s="438" t="s">
        <v>20</v>
      </c>
      <c r="N11" s="446">
        <f>Q41</f>
        <v>0</v>
      </c>
      <c r="O11" s="436">
        <f>O35</f>
        <v>2</v>
      </c>
      <c r="P11" s="438" t="s">
        <v>20</v>
      </c>
      <c r="Q11" s="446">
        <f>Q35</f>
        <v>0</v>
      </c>
      <c r="R11" s="385">
        <f>C11+I11+L11+O11</f>
        <v>6</v>
      </c>
      <c r="S11" s="387" t="s">
        <v>20</v>
      </c>
      <c r="T11" s="389">
        <f>E11+K11+N11+Q11</f>
        <v>2</v>
      </c>
      <c r="U11" s="391">
        <v>6</v>
      </c>
    </row>
    <row r="12" spans="1:21" ht="15.75" customHeight="1" thickBot="1" x14ac:dyDescent="0.3">
      <c r="A12" s="300"/>
      <c r="B12" s="394"/>
      <c r="C12" s="437"/>
      <c r="D12" s="439"/>
      <c r="E12" s="439"/>
      <c r="F12" s="308"/>
      <c r="G12" s="309"/>
      <c r="H12" s="310"/>
      <c r="I12" s="439"/>
      <c r="J12" s="439"/>
      <c r="K12" s="447"/>
      <c r="L12" s="437"/>
      <c r="M12" s="439"/>
      <c r="N12" s="447"/>
      <c r="O12" s="437"/>
      <c r="P12" s="439"/>
      <c r="Q12" s="447"/>
      <c r="R12" s="386"/>
      <c r="S12" s="388"/>
      <c r="T12" s="390"/>
      <c r="U12" s="392"/>
    </row>
    <row r="13" spans="1:21" ht="15" customHeight="1" x14ac:dyDescent="0.25">
      <c r="A13" s="300"/>
      <c r="B13" s="394"/>
      <c r="C13" s="440">
        <f>O48</f>
        <v>20</v>
      </c>
      <c r="D13" s="442" t="s">
        <v>20</v>
      </c>
      <c r="E13" s="442">
        <f>Q48</f>
        <v>12</v>
      </c>
      <c r="F13" s="308"/>
      <c r="G13" s="309"/>
      <c r="H13" s="310"/>
      <c r="I13" s="442">
        <f>O30</f>
        <v>16</v>
      </c>
      <c r="J13" s="442" t="s">
        <v>20</v>
      </c>
      <c r="K13" s="444">
        <f>Q30</f>
        <v>22</v>
      </c>
      <c r="L13" s="440">
        <f>O42</f>
        <v>20</v>
      </c>
      <c r="M13" s="442" t="s">
        <v>20</v>
      </c>
      <c r="N13" s="444">
        <f>Q42</f>
        <v>10</v>
      </c>
      <c r="O13" s="440">
        <f>O36</f>
        <v>20</v>
      </c>
      <c r="P13" s="442" t="s">
        <v>20</v>
      </c>
      <c r="Q13" s="444">
        <f>Q36</f>
        <v>13</v>
      </c>
      <c r="R13" s="404">
        <f>C13+I13+L13+O13</f>
        <v>76</v>
      </c>
      <c r="S13" s="398" t="s">
        <v>20</v>
      </c>
      <c r="T13" s="400">
        <f>E13+K13+N13+Q13</f>
        <v>57</v>
      </c>
      <c r="U13" s="396" t="s">
        <v>81</v>
      </c>
    </row>
    <row r="14" spans="1:21" ht="15.75" customHeight="1" thickBot="1" x14ac:dyDescent="0.3">
      <c r="A14" s="301"/>
      <c r="B14" s="395"/>
      <c r="C14" s="441"/>
      <c r="D14" s="443"/>
      <c r="E14" s="443"/>
      <c r="F14" s="311"/>
      <c r="G14" s="312"/>
      <c r="H14" s="313"/>
      <c r="I14" s="442"/>
      <c r="J14" s="442"/>
      <c r="K14" s="444"/>
      <c r="L14" s="441"/>
      <c r="M14" s="443"/>
      <c r="N14" s="445"/>
      <c r="O14" s="441"/>
      <c r="P14" s="443"/>
      <c r="Q14" s="445"/>
      <c r="R14" s="405"/>
      <c r="S14" s="399"/>
      <c r="T14" s="401"/>
      <c r="U14" s="397"/>
    </row>
    <row r="15" spans="1:21" ht="15" customHeight="1" x14ac:dyDescent="0.25">
      <c r="A15" s="299">
        <v>3</v>
      </c>
      <c r="B15" s="393" t="str">
        <f>'Nasazení do skupin'!B13</f>
        <v>MNK Modřice A</v>
      </c>
      <c r="C15" s="436">
        <f>K7</f>
        <v>2</v>
      </c>
      <c r="D15" s="438" t="s">
        <v>20</v>
      </c>
      <c r="E15" s="446">
        <f>I7</f>
        <v>0</v>
      </c>
      <c r="F15" s="448">
        <f>K11</f>
        <v>2</v>
      </c>
      <c r="G15" s="451" t="s">
        <v>20</v>
      </c>
      <c r="H15" s="451">
        <f>I11</f>
        <v>0</v>
      </c>
      <c r="I15" s="318"/>
      <c r="J15" s="319"/>
      <c r="K15" s="320"/>
      <c r="L15" s="449">
        <f>K19</f>
        <v>2</v>
      </c>
      <c r="M15" s="449" t="s">
        <v>20</v>
      </c>
      <c r="N15" s="430">
        <f>I19</f>
        <v>0</v>
      </c>
      <c r="O15" s="449">
        <f>O39</f>
        <v>2</v>
      </c>
      <c r="P15" s="449" t="s">
        <v>20</v>
      </c>
      <c r="Q15" s="430">
        <f>Q39</f>
        <v>0</v>
      </c>
      <c r="R15" s="385">
        <f>C15+F15+L15+O15</f>
        <v>8</v>
      </c>
      <c r="S15" s="387" t="s">
        <v>20</v>
      </c>
      <c r="T15" s="389">
        <f>H15+E15+N15+Q15</f>
        <v>0</v>
      </c>
      <c r="U15" s="391">
        <v>8</v>
      </c>
    </row>
    <row r="16" spans="1:21" ht="15.75" customHeight="1" thickBot="1" x14ac:dyDescent="0.3">
      <c r="A16" s="300"/>
      <c r="B16" s="394"/>
      <c r="C16" s="437"/>
      <c r="D16" s="439"/>
      <c r="E16" s="447"/>
      <c r="F16" s="437"/>
      <c r="G16" s="439"/>
      <c r="H16" s="439"/>
      <c r="I16" s="321"/>
      <c r="J16" s="322"/>
      <c r="K16" s="323"/>
      <c r="L16" s="450"/>
      <c r="M16" s="450"/>
      <c r="N16" s="431"/>
      <c r="O16" s="450"/>
      <c r="P16" s="450"/>
      <c r="Q16" s="431"/>
      <c r="R16" s="386"/>
      <c r="S16" s="388"/>
      <c r="T16" s="390"/>
      <c r="U16" s="392"/>
    </row>
    <row r="17" spans="1:22" ht="15" customHeight="1" x14ac:dyDescent="0.25">
      <c r="A17" s="300"/>
      <c r="B17" s="394"/>
      <c r="C17" s="440">
        <f>K9</f>
        <v>20</v>
      </c>
      <c r="D17" s="442" t="s">
        <v>20</v>
      </c>
      <c r="E17" s="444">
        <f>I9</f>
        <v>13</v>
      </c>
      <c r="F17" s="440">
        <f>K13</f>
        <v>22</v>
      </c>
      <c r="G17" s="442" t="s">
        <v>20</v>
      </c>
      <c r="H17" s="442">
        <f>I13</f>
        <v>16</v>
      </c>
      <c r="I17" s="321"/>
      <c r="J17" s="322"/>
      <c r="K17" s="323"/>
      <c r="L17" s="432">
        <f>K21</f>
        <v>20</v>
      </c>
      <c r="M17" s="432" t="s">
        <v>20</v>
      </c>
      <c r="N17" s="434">
        <f>I21</f>
        <v>14</v>
      </c>
      <c r="O17" s="432">
        <f>O40</f>
        <v>20</v>
      </c>
      <c r="P17" s="432" t="s">
        <v>20</v>
      </c>
      <c r="Q17" s="434">
        <f>Q40</f>
        <v>7</v>
      </c>
      <c r="R17" s="404">
        <f>F17+C17+L17+O17</f>
        <v>82</v>
      </c>
      <c r="S17" s="398" t="s">
        <v>20</v>
      </c>
      <c r="T17" s="400">
        <f>H17+E17+N17+Q17</f>
        <v>50</v>
      </c>
      <c r="U17" s="396" t="s">
        <v>80</v>
      </c>
    </row>
    <row r="18" spans="1:22" ht="15.75" customHeight="1" thickBot="1" x14ac:dyDescent="0.3">
      <c r="A18" s="301"/>
      <c r="B18" s="395"/>
      <c r="C18" s="441"/>
      <c r="D18" s="443"/>
      <c r="E18" s="445"/>
      <c r="F18" s="441"/>
      <c r="G18" s="443"/>
      <c r="H18" s="443"/>
      <c r="I18" s="324"/>
      <c r="J18" s="325"/>
      <c r="K18" s="326"/>
      <c r="L18" s="433"/>
      <c r="M18" s="433"/>
      <c r="N18" s="435"/>
      <c r="O18" s="433"/>
      <c r="P18" s="433"/>
      <c r="Q18" s="435"/>
      <c r="R18" s="405"/>
      <c r="S18" s="399"/>
      <c r="T18" s="401"/>
      <c r="U18" s="397"/>
    </row>
    <row r="19" spans="1:22" ht="15" customHeight="1" x14ac:dyDescent="0.25">
      <c r="A19" s="299">
        <v>4</v>
      </c>
      <c r="B19" s="393" t="str">
        <f>'Nasazení do skupin'!B14</f>
        <v>UNITOP SKP Žďár nad Sázavou</v>
      </c>
      <c r="C19" s="436">
        <f>N7</f>
        <v>0</v>
      </c>
      <c r="D19" s="438" t="s">
        <v>20</v>
      </c>
      <c r="E19" s="446">
        <f>L7</f>
        <v>2</v>
      </c>
      <c r="F19" s="436">
        <f>N11</f>
        <v>0</v>
      </c>
      <c r="G19" s="438" t="s">
        <v>20</v>
      </c>
      <c r="H19" s="446">
        <f>L11</f>
        <v>2</v>
      </c>
      <c r="I19" s="448">
        <f>O45</f>
        <v>0</v>
      </c>
      <c r="J19" s="451" t="s">
        <v>20</v>
      </c>
      <c r="K19" s="451">
        <f>Q45</f>
        <v>2</v>
      </c>
      <c r="L19" s="333">
        <v>2019</v>
      </c>
      <c r="M19" s="334"/>
      <c r="N19" s="335"/>
      <c r="O19" s="449">
        <f>O31</f>
        <v>0</v>
      </c>
      <c r="P19" s="449" t="s">
        <v>20</v>
      </c>
      <c r="Q19" s="430">
        <f>Q31</f>
        <v>2</v>
      </c>
      <c r="R19" s="385">
        <f>F19+I19+C19+O19</f>
        <v>0</v>
      </c>
      <c r="S19" s="387" t="s">
        <v>20</v>
      </c>
      <c r="T19" s="389">
        <f>H19+K19+E19+Q19</f>
        <v>8</v>
      </c>
      <c r="U19" s="391">
        <v>0</v>
      </c>
    </row>
    <row r="20" spans="1:22" ht="15.75" customHeight="1" thickBot="1" x14ac:dyDescent="0.3">
      <c r="A20" s="300"/>
      <c r="B20" s="394"/>
      <c r="C20" s="437"/>
      <c r="D20" s="439"/>
      <c r="E20" s="447"/>
      <c r="F20" s="437"/>
      <c r="G20" s="439"/>
      <c r="H20" s="447"/>
      <c r="I20" s="437"/>
      <c r="J20" s="439"/>
      <c r="K20" s="439"/>
      <c r="L20" s="336"/>
      <c r="M20" s="337"/>
      <c r="N20" s="338"/>
      <c r="O20" s="450"/>
      <c r="P20" s="450"/>
      <c r="Q20" s="431"/>
      <c r="R20" s="386"/>
      <c r="S20" s="388"/>
      <c r="T20" s="390"/>
      <c r="U20" s="392"/>
    </row>
    <row r="21" spans="1:22" ht="15" customHeight="1" x14ac:dyDescent="0.25">
      <c r="A21" s="300"/>
      <c r="B21" s="394"/>
      <c r="C21" s="440">
        <f>N9</f>
        <v>12</v>
      </c>
      <c r="D21" s="442" t="s">
        <v>20</v>
      </c>
      <c r="E21" s="444">
        <f>L9</f>
        <v>20</v>
      </c>
      <c r="F21" s="440">
        <f>N13</f>
        <v>10</v>
      </c>
      <c r="G21" s="442" t="s">
        <v>20</v>
      </c>
      <c r="H21" s="444">
        <f>L13</f>
        <v>20</v>
      </c>
      <c r="I21" s="440">
        <f>O46</f>
        <v>14</v>
      </c>
      <c r="J21" s="442" t="s">
        <v>20</v>
      </c>
      <c r="K21" s="442">
        <f>Q46</f>
        <v>20</v>
      </c>
      <c r="L21" s="336"/>
      <c r="M21" s="337"/>
      <c r="N21" s="338"/>
      <c r="O21" s="432">
        <f>O32</f>
        <v>12</v>
      </c>
      <c r="P21" s="432" t="s">
        <v>20</v>
      </c>
      <c r="Q21" s="434">
        <f>Q32</f>
        <v>20</v>
      </c>
      <c r="R21" s="404">
        <f>F21+I21+C21+O21</f>
        <v>48</v>
      </c>
      <c r="S21" s="398" t="s">
        <v>20</v>
      </c>
      <c r="T21" s="400">
        <f>H21+K21+E21+Q21</f>
        <v>80</v>
      </c>
      <c r="U21" s="396" t="s">
        <v>115</v>
      </c>
    </row>
    <row r="22" spans="1:22" ht="15.75" customHeight="1" thickBot="1" x14ac:dyDescent="0.3">
      <c r="A22" s="301"/>
      <c r="B22" s="395"/>
      <c r="C22" s="441"/>
      <c r="D22" s="443"/>
      <c r="E22" s="445"/>
      <c r="F22" s="441"/>
      <c r="G22" s="443"/>
      <c r="H22" s="445"/>
      <c r="I22" s="441"/>
      <c r="J22" s="443"/>
      <c r="K22" s="443"/>
      <c r="L22" s="339"/>
      <c r="M22" s="340"/>
      <c r="N22" s="341"/>
      <c r="O22" s="433"/>
      <c r="P22" s="433"/>
      <c r="Q22" s="435"/>
      <c r="R22" s="405"/>
      <c r="S22" s="399"/>
      <c r="T22" s="401"/>
      <c r="U22" s="397"/>
    </row>
    <row r="23" spans="1:22" ht="15.75" customHeight="1" x14ac:dyDescent="0.25">
      <c r="A23" s="299">
        <v>5</v>
      </c>
      <c r="B23" s="393" t="str">
        <f>'Nasazení do skupin'!B15</f>
        <v>TJ Dynamo ČEZ České Budějovice</v>
      </c>
      <c r="C23" s="436">
        <f>Q7</f>
        <v>0</v>
      </c>
      <c r="D23" s="438" t="s">
        <v>20</v>
      </c>
      <c r="E23" s="446">
        <f>O7</f>
        <v>2</v>
      </c>
      <c r="F23" s="436">
        <f>Q11</f>
        <v>0</v>
      </c>
      <c r="G23" s="438" t="s">
        <v>20</v>
      </c>
      <c r="H23" s="446">
        <f>O11</f>
        <v>2</v>
      </c>
      <c r="I23" s="436">
        <f>Q15</f>
        <v>0</v>
      </c>
      <c r="J23" s="438" t="s">
        <v>20</v>
      </c>
      <c r="K23" s="446">
        <f>O15</f>
        <v>2</v>
      </c>
      <c r="L23" s="436">
        <f>Q19</f>
        <v>2</v>
      </c>
      <c r="M23" s="438" t="s">
        <v>20</v>
      </c>
      <c r="N23" s="446">
        <f>O19</f>
        <v>0</v>
      </c>
      <c r="O23" s="333"/>
      <c r="P23" s="334"/>
      <c r="Q23" s="335"/>
      <c r="R23" s="385">
        <f>F23+I23+L23+C23</f>
        <v>2</v>
      </c>
      <c r="S23" s="387" t="s">
        <v>20</v>
      </c>
      <c r="T23" s="389">
        <f>H23+K23+N23+E23</f>
        <v>6</v>
      </c>
      <c r="U23" s="391">
        <v>2</v>
      </c>
    </row>
    <row r="24" spans="1:22" ht="15.75" customHeight="1" thickBot="1" x14ac:dyDescent="0.3">
      <c r="A24" s="300"/>
      <c r="B24" s="394"/>
      <c r="C24" s="437"/>
      <c r="D24" s="439"/>
      <c r="E24" s="447"/>
      <c r="F24" s="437"/>
      <c r="G24" s="439"/>
      <c r="H24" s="447"/>
      <c r="I24" s="437"/>
      <c r="J24" s="439"/>
      <c r="K24" s="447"/>
      <c r="L24" s="437"/>
      <c r="M24" s="439"/>
      <c r="N24" s="447"/>
      <c r="O24" s="336"/>
      <c r="P24" s="337"/>
      <c r="Q24" s="338"/>
      <c r="R24" s="386"/>
      <c r="S24" s="388"/>
      <c r="T24" s="390"/>
      <c r="U24" s="392"/>
    </row>
    <row r="25" spans="1:22" ht="15.75" customHeight="1" x14ac:dyDescent="0.25">
      <c r="A25" s="300"/>
      <c r="B25" s="394"/>
      <c r="C25" s="440">
        <f>Q9</f>
        <v>13</v>
      </c>
      <c r="D25" s="442" t="s">
        <v>20</v>
      </c>
      <c r="E25" s="444">
        <f>O9</f>
        <v>20</v>
      </c>
      <c r="F25" s="440">
        <f>Q13</f>
        <v>13</v>
      </c>
      <c r="G25" s="442" t="s">
        <v>20</v>
      </c>
      <c r="H25" s="444">
        <f>O13</f>
        <v>20</v>
      </c>
      <c r="I25" s="440">
        <f>Q17</f>
        <v>7</v>
      </c>
      <c r="J25" s="442" t="s">
        <v>20</v>
      </c>
      <c r="K25" s="444">
        <f>O17</f>
        <v>20</v>
      </c>
      <c r="L25" s="440">
        <f>Q21</f>
        <v>20</v>
      </c>
      <c r="M25" s="442" t="s">
        <v>20</v>
      </c>
      <c r="N25" s="444">
        <f>O21</f>
        <v>12</v>
      </c>
      <c r="O25" s="336"/>
      <c r="P25" s="337"/>
      <c r="Q25" s="338"/>
      <c r="R25" s="404">
        <f>F25+I25+L25+C25</f>
        <v>53</v>
      </c>
      <c r="S25" s="398" t="s">
        <v>20</v>
      </c>
      <c r="T25" s="400">
        <f>H25+K25+N25+E25</f>
        <v>72</v>
      </c>
      <c r="U25" s="396" t="s">
        <v>116</v>
      </c>
    </row>
    <row r="26" spans="1:22" ht="15.75" customHeight="1" thickBot="1" x14ac:dyDescent="0.3">
      <c r="A26" s="301"/>
      <c r="B26" s="395"/>
      <c r="C26" s="441"/>
      <c r="D26" s="443"/>
      <c r="E26" s="445"/>
      <c r="F26" s="441"/>
      <c r="G26" s="443"/>
      <c r="H26" s="445"/>
      <c r="I26" s="441"/>
      <c r="J26" s="443"/>
      <c r="K26" s="445"/>
      <c r="L26" s="441"/>
      <c r="M26" s="443"/>
      <c r="N26" s="445"/>
      <c r="O26" s="339"/>
      <c r="P26" s="340"/>
      <c r="Q26" s="341"/>
      <c r="R26" s="405"/>
      <c r="S26" s="399"/>
      <c r="T26" s="401"/>
      <c r="U26" s="397"/>
    </row>
    <row r="28" spans="1:22" ht="24.95" customHeight="1" x14ac:dyDescent="0.35">
      <c r="A28" s="422" t="s">
        <v>21</v>
      </c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4"/>
      <c r="S28" s="132"/>
      <c r="T28" s="145"/>
      <c r="U28" s="145"/>
    </row>
    <row r="29" spans="1:22" ht="15" customHeight="1" x14ac:dyDescent="0.25">
      <c r="A29" s="421">
        <v>1</v>
      </c>
      <c r="B29" s="417" t="str">
        <f>B11</f>
        <v>TJ Slavoj Český Brod</v>
      </c>
      <c r="C29" s="417"/>
      <c r="D29" s="417" t="s">
        <v>20</v>
      </c>
      <c r="E29" s="417" t="str">
        <f>B15</f>
        <v>MNK Modřice A</v>
      </c>
      <c r="F29" s="417"/>
      <c r="G29" s="417"/>
      <c r="H29" s="417"/>
      <c r="I29" s="417"/>
      <c r="J29" s="417"/>
      <c r="K29" s="417"/>
      <c r="L29" s="417"/>
      <c r="M29" s="417"/>
      <c r="N29" s="417"/>
      <c r="O29" s="133">
        <v>0</v>
      </c>
      <c r="P29" s="134" t="s">
        <v>20</v>
      </c>
      <c r="Q29" s="134">
        <v>2</v>
      </c>
      <c r="R29" s="131" t="s">
        <v>22</v>
      </c>
      <c r="S29" s="130"/>
      <c r="T29" s="38"/>
      <c r="U29" s="39"/>
      <c r="V29" s="3"/>
    </row>
    <row r="30" spans="1:22" ht="15" customHeight="1" x14ac:dyDescent="0.25">
      <c r="A30" s="420"/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135">
        <v>16</v>
      </c>
      <c r="P30" s="136" t="s">
        <v>20</v>
      </c>
      <c r="Q30" s="128">
        <v>22</v>
      </c>
      <c r="R30" s="6" t="s">
        <v>23</v>
      </c>
      <c r="S30" s="130"/>
      <c r="T30" s="36"/>
      <c r="U30" s="39"/>
      <c r="V30" s="3"/>
    </row>
    <row r="31" spans="1:22" ht="15" customHeight="1" x14ac:dyDescent="0.25">
      <c r="A31" s="420">
        <v>2</v>
      </c>
      <c r="B31" s="412" t="str">
        <f>B19</f>
        <v>UNITOP SKP Žďár nad Sázavou</v>
      </c>
      <c r="C31" s="412"/>
      <c r="D31" s="412" t="s">
        <v>20</v>
      </c>
      <c r="E31" s="412" t="str">
        <f>B23</f>
        <v>TJ Dynamo ČEZ České Budějovice</v>
      </c>
      <c r="F31" s="412"/>
      <c r="G31" s="412"/>
      <c r="H31" s="412"/>
      <c r="I31" s="412"/>
      <c r="J31" s="412"/>
      <c r="K31" s="412"/>
      <c r="L31" s="412"/>
      <c r="M31" s="412"/>
      <c r="N31" s="412"/>
      <c r="O31" s="137">
        <v>0</v>
      </c>
      <c r="P31" s="136" t="s">
        <v>20</v>
      </c>
      <c r="Q31" s="136">
        <v>2</v>
      </c>
      <c r="R31" s="6" t="s">
        <v>22</v>
      </c>
      <c r="S31" s="130"/>
      <c r="T31" s="38"/>
      <c r="U31" s="39"/>
    </row>
    <row r="32" spans="1:22" ht="15" customHeight="1" x14ac:dyDescent="0.25">
      <c r="A32" s="420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135">
        <v>12</v>
      </c>
      <c r="P32" s="136" t="s">
        <v>20</v>
      </c>
      <c r="Q32" s="128">
        <v>20</v>
      </c>
      <c r="R32" s="6" t="s">
        <v>23</v>
      </c>
      <c r="S32" s="130"/>
      <c r="T32" s="36"/>
      <c r="U32" s="39"/>
    </row>
    <row r="33" spans="1:21" ht="15" customHeight="1" x14ac:dyDescent="0.25">
      <c r="A33" s="420">
        <v>3</v>
      </c>
      <c r="B33" s="412" t="str">
        <f>B7</f>
        <v>TJ Peklo A</v>
      </c>
      <c r="C33" s="412"/>
      <c r="D33" s="412" t="s">
        <v>20</v>
      </c>
      <c r="E33" s="412" t="str">
        <f>B15</f>
        <v>MNK Modřice A</v>
      </c>
      <c r="F33" s="412"/>
      <c r="G33" s="412"/>
      <c r="H33" s="412"/>
      <c r="I33" s="412"/>
      <c r="J33" s="412"/>
      <c r="K33" s="412"/>
      <c r="L33" s="412"/>
      <c r="M33" s="412"/>
      <c r="N33" s="412"/>
      <c r="O33" s="137">
        <v>0</v>
      </c>
      <c r="P33" s="136" t="s">
        <v>20</v>
      </c>
      <c r="Q33" s="136">
        <v>2</v>
      </c>
      <c r="R33" s="6" t="s">
        <v>22</v>
      </c>
      <c r="S33" s="130"/>
      <c r="T33" s="38"/>
      <c r="U33" s="39"/>
    </row>
    <row r="34" spans="1:21" ht="15" customHeight="1" x14ac:dyDescent="0.25">
      <c r="A34" s="420"/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135">
        <v>13</v>
      </c>
      <c r="P34" s="136" t="s">
        <v>20</v>
      </c>
      <c r="Q34" s="128">
        <v>20</v>
      </c>
      <c r="R34" s="6" t="s">
        <v>23</v>
      </c>
      <c r="S34" s="130"/>
      <c r="T34" s="36"/>
      <c r="U34" s="39"/>
    </row>
    <row r="35" spans="1:21" ht="15" customHeight="1" x14ac:dyDescent="0.25">
      <c r="A35" s="420">
        <v>4</v>
      </c>
      <c r="B35" s="412" t="str">
        <f>B11</f>
        <v>TJ Slavoj Český Brod</v>
      </c>
      <c r="C35" s="412"/>
      <c r="D35" s="412" t="s">
        <v>20</v>
      </c>
      <c r="E35" s="412" t="str">
        <f>B23</f>
        <v>TJ Dynamo ČEZ České Budějovice</v>
      </c>
      <c r="F35" s="412"/>
      <c r="G35" s="412"/>
      <c r="H35" s="412"/>
      <c r="I35" s="412"/>
      <c r="J35" s="412"/>
      <c r="K35" s="412"/>
      <c r="L35" s="412"/>
      <c r="M35" s="412"/>
      <c r="N35" s="412"/>
      <c r="O35" s="137">
        <v>2</v>
      </c>
      <c r="P35" s="136" t="s">
        <v>20</v>
      </c>
      <c r="Q35" s="136">
        <v>0</v>
      </c>
      <c r="R35" s="6" t="s">
        <v>22</v>
      </c>
      <c r="S35" s="130"/>
      <c r="T35" s="38"/>
      <c r="U35" s="39"/>
    </row>
    <row r="36" spans="1:21" ht="15" customHeight="1" x14ac:dyDescent="0.25">
      <c r="A36" s="420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135">
        <v>20</v>
      </c>
      <c r="P36" s="136" t="s">
        <v>20</v>
      </c>
      <c r="Q36" s="128">
        <v>13</v>
      </c>
      <c r="R36" s="6" t="s">
        <v>23</v>
      </c>
      <c r="S36" s="130"/>
      <c r="T36" s="36"/>
      <c r="U36" s="39" t="s">
        <v>113</v>
      </c>
    </row>
    <row r="37" spans="1:21" ht="15" customHeight="1" x14ac:dyDescent="0.25">
      <c r="A37" s="420">
        <v>5</v>
      </c>
      <c r="B37" s="412" t="str">
        <f>B7</f>
        <v>TJ Peklo A</v>
      </c>
      <c r="C37" s="412"/>
      <c r="D37" s="412" t="s">
        <v>20</v>
      </c>
      <c r="E37" s="412" t="str">
        <f>B19</f>
        <v>UNITOP SKP Žďár nad Sázavou</v>
      </c>
      <c r="F37" s="412"/>
      <c r="G37" s="412"/>
      <c r="H37" s="412"/>
      <c r="I37" s="412"/>
      <c r="J37" s="412"/>
      <c r="K37" s="412"/>
      <c r="L37" s="412"/>
      <c r="M37" s="412"/>
      <c r="N37" s="412"/>
      <c r="O37" s="137">
        <v>2</v>
      </c>
      <c r="P37" s="136" t="s">
        <v>20</v>
      </c>
      <c r="Q37" s="136">
        <v>0</v>
      </c>
      <c r="R37" s="6" t="s">
        <v>22</v>
      </c>
      <c r="S37" s="130"/>
      <c r="T37" s="38"/>
      <c r="U37" s="39"/>
    </row>
    <row r="38" spans="1:21" ht="15" customHeight="1" x14ac:dyDescent="0.25">
      <c r="A38" s="420"/>
      <c r="B38" s="412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135">
        <v>20</v>
      </c>
      <c r="P38" s="136" t="s">
        <v>20</v>
      </c>
      <c r="Q38" s="128">
        <v>12</v>
      </c>
      <c r="R38" s="6" t="s">
        <v>23</v>
      </c>
      <c r="S38" s="130"/>
      <c r="T38" s="36"/>
      <c r="U38" s="39"/>
    </row>
    <row r="39" spans="1:21" ht="15" customHeight="1" x14ac:dyDescent="0.25">
      <c r="A39" s="420">
        <v>6</v>
      </c>
      <c r="B39" s="412" t="str">
        <f>B15</f>
        <v>MNK Modřice A</v>
      </c>
      <c r="C39" s="412"/>
      <c r="D39" s="412" t="s">
        <v>20</v>
      </c>
      <c r="E39" s="412" t="str">
        <f>B23</f>
        <v>TJ Dynamo ČEZ České Budějovice</v>
      </c>
      <c r="F39" s="412"/>
      <c r="G39" s="412"/>
      <c r="H39" s="412"/>
      <c r="I39" s="412"/>
      <c r="J39" s="412"/>
      <c r="K39" s="412"/>
      <c r="L39" s="412"/>
      <c r="M39" s="412"/>
      <c r="N39" s="412"/>
      <c r="O39" s="137">
        <v>2</v>
      </c>
      <c r="P39" s="136" t="s">
        <v>20</v>
      </c>
      <c r="Q39" s="136">
        <v>0</v>
      </c>
      <c r="R39" s="6" t="s">
        <v>22</v>
      </c>
      <c r="S39" s="130"/>
      <c r="T39" s="38"/>
      <c r="U39" s="39"/>
    </row>
    <row r="40" spans="1:21" ht="15" customHeight="1" x14ac:dyDescent="0.25">
      <c r="A40" s="420"/>
      <c r="B40" s="412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135">
        <v>20</v>
      </c>
      <c r="P40" s="136" t="s">
        <v>20</v>
      </c>
      <c r="Q40" s="128">
        <v>7</v>
      </c>
      <c r="R40" s="6" t="s">
        <v>23</v>
      </c>
      <c r="S40" s="130"/>
      <c r="T40" s="36"/>
      <c r="U40" s="39"/>
    </row>
    <row r="41" spans="1:21" ht="15.75" x14ac:dyDescent="0.25">
      <c r="A41" s="420">
        <v>7</v>
      </c>
      <c r="B41" s="412" t="str">
        <f>B11</f>
        <v>TJ Slavoj Český Brod</v>
      </c>
      <c r="C41" s="412"/>
      <c r="D41" s="412" t="s">
        <v>20</v>
      </c>
      <c r="E41" s="412" t="str">
        <f>B19</f>
        <v>UNITOP SKP Žďár nad Sázavou</v>
      </c>
      <c r="F41" s="412"/>
      <c r="G41" s="412"/>
      <c r="H41" s="412"/>
      <c r="I41" s="412"/>
      <c r="J41" s="412"/>
      <c r="K41" s="412"/>
      <c r="L41" s="412"/>
      <c r="M41" s="412"/>
      <c r="N41" s="412"/>
      <c r="O41" s="137">
        <v>2</v>
      </c>
      <c r="P41" s="136" t="s">
        <v>20</v>
      </c>
      <c r="Q41" s="136">
        <v>0</v>
      </c>
      <c r="R41" s="6" t="s">
        <v>22</v>
      </c>
      <c r="S41" s="130"/>
      <c r="T41" s="38"/>
      <c r="U41" s="39"/>
    </row>
    <row r="42" spans="1:21" ht="15.75" x14ac:dyDescent="0.25">
      <c r="A42" s="420"/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135">
        <v>20</v>
      </c>
      <c r="P42" s="136" t="s">
        <v>20</v>
      </c>
      <c r="Q42" s="128">
        <v>10</v>
      </c>
      <c r="R42" s="6" t="s">
        <v>113</v>
      </c>
      <c r="S42" s="130"/>
      <c r="T42" s="36"/>
      <c r="U42" s="39"/>
    </row>
    <row r="43" spans="1:21" ht="14.45" customHeight="1" x14ac:dyDescent="0.25">
      <c r="A43" s="420">
        <v>8</v>
      </c>
      <c r="B43" s="412" t="str">
        <f>B7</f>
        <v>TJ Peklo A</v>
      </c>
      <c r="C43" s="412"/>
      <c r="D43" s="412" t="s">
        <v>20</v>
      </c>
      <c r="E43" s="412" t="str">
        <f>B23</f>
        <v>TJ Dynamo ČEZ České Budějovice</v>
      </c>
      <c r="F43" s="412"/>
      <c r="G43" s="412"/>
      <c r="H43" s="412"/>
      <c r="I43" s="412"/>
      <c r="J43" s="412"/>
      <c r="K43" s="412"/>
      <c r="L43" s="412"/>
      <c r="M43" s="412"/>
      <c r="N43" s="412"/>
      <c r="O43" s="137">
        <v>2</v>
      </c>
      <c r="P43" s="136" t="s">
        <v>20</v>
      </c>
      <c r="Q43" s="136">
        <v>0</v>
      </c>
      <c r="R43" s="6" t="s">
        <v>22</v>
      </c>
      <c r="S43" s="130"/>
      <c r="T43" s="38"/>
      <c r="U43" s="39"/>
    </row>
    <row r="44" spans="1:21" ht="14.45" customHeight="1" x14ac:dyDescent="0.25">
      <c r="A44" s="420"/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135">
        <v>20</v>
      </c>
      <c r="P44" s="136" t="s">
        <v>20</v>
      </c>
      <c r="Q44" s="128">
        <v>13</v>
      </c>
      <c r="R44" s="6" t="s">
        <v>23</v>
      </c>
      <c r="S44" s="130"/>
      <c r="T44" s="36"/>
      <c r="U44" s="39"/>
    </row>
    <row r="45" spans="1:21" ht="15.75" x14ac:dyDescent="0.25">
      <c r="A45" s="420">
        <v>9</v>
      </c>
      <c r="B45" s="412" t="str">
        <f>B19</f>
        <v>UNITOP SKP Žďár nad Sázavou</v>
      </c>
      <c r="C45" s="412"/>
      <c r="D45" s="412" t="s">
        <v>20</v>
      </c>
      <c r="E45" s="412" t="str">
        <f>B15</f>
        <v>MNK Modřice A</v>
      </c>
      <c r="F45" s="412"/>
      <c r="G45" s="412"/>
      <c r="H45" s="412"/>
      <c r="I45" s="412"/>
      <c r="J45" s="412"/>
      <c r="K45" s="412"/>
      <c r="L45" s="412"/>
      <c r="M45" s="412"/>
      <c r="N45" s="412"/>
      <c r="O45" s="137">
        <v>0</v>
      </c>
      <c r="P45" s="136" t="s">
        <v>20</v>
      </c>
      <c r="Q45" s="136">
        <v>2</v>
      </c>
      <c r="R45" s="6" t="s">
        <v>22</v>
      </c>
      <c r="S45" s="130"/>
      <c r="T45" s="38"/>
      <c r="U45" s="39"/>
    </row>
    <row r="46" spans="1:21" ht="15.75" x14ac:dyDescent="0.25">
      <c r="A46" s="420"/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135">
        <v>14</v>
      </c>
      <c r="P46" s="136" t="s">
        <v>20</v>
      </c>
      <c r="Q46" s="128">
        <v>20</v>
      </c>
      <c r="R46" s="6" t="s">
        <v>23</v>
      </c>
      <c r="S46" s="130"/>
      <c r="T46" s="36"/>
      <c r="U46" s="39"/>
    </row>
    <row r="47" spans="1:21" ht="15.75" x14ac:dyDescent="0.25">
      <c r="A47" s="420">
        <v>10</v>
      </c>
      <c r="B47" s="412" t="str">
        <f>B11</f>
        <v>TJ Slavoj Český Brod</v>
      </c>
      <c r="C47" s="412"/>
      <c r="D47" s="412" t="s">
        <v>20</v>
      </c>
      <c r="E47" s="412" t="str">
        <f>B7</f>
        <v>TJ Peklo A</v>
      </c>
      <c r="F47" s="412"/>
      <c r="G47" s="412"/>
      <c r="H47" s="412"/>
      <c r="I47" s="412"/>
      <c r="J47" s="412"/>
      <c r="K47" s="412"/>
      <c r="L47" s="412"/>
      <c r="M47" s="412"/>
      <c r="N47" s="412"/>
      <c r="O47" s="42">
        <v>2</v>
      </c>
      <c r="P47" s="43" t="s">
        <v>20</v>
      </c>
      <c r="Q47" s="43">
        <v>0</v>
      </c>
      <c r="R47" s="6" t="s">
        <v>22</v>
      </c>
      <c r="S47" s="130"/>
      <c r="T47" s="38"/>
      <c r="U47" s="39"/>
    </row>
    <row r="48" spans="1:21" ht="15.75" x14ac:dyDescent="0.25">
      <c r="A48" s="420"/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">
        <v>20</v>
      </c>
      <c r="P48" s="43" t="s">
        <v>20</v>
      </c>
      <c r="Q48" s="32">
        <v>12</v>
      </c>
      <c r="R48" s="6" t="s">
        <v>23</v>
      </c>
      <c r="S48" s="130"/>
      <c r="T48" s="36"/>
      <c r="U48" s="39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B1:H46"/>
  <sheetViews>
    <sheetView showGridLines="0" topLeftCell="A7" zoomScale="102" zoomScaleNormal="102" workbookViewId="0">
      <selection activeCell="L29" sqref="L29"/>
    </sheetView>
  </sheetViews>
  <sheetFormatPr defaultRowHeight="15" x14ac:dyDescent="0.2"/>
  <cols>
    <col min="1" max="1" width="9.140625" style="35"/>
    <col min="2" max="3" width="9.140625" style="45" customWidth="1"/>
    <col min="4" max="4" width="9.140625" style="45"/>
    <col min="5" max="5" width="34.7109375" style="45" customWidth="1"/>
    <col min="6" max="6" width="1.42578125" style="46" customWidth="1"/>
    <col min="7" max="7" width="34.7109375" style="45" customWidth="1"/>
    <col min="8" max="8" width="7.140625" style="45" customWidth="1"/>
    <col min="9" max="257" width="9.140625" style="35"/>
    <col min="258" max="259" width="9.140625" style="35" customWidth="1"/>
    <col min="260" max="260" width="9.140625" style="35"/>
    <col min="261" max="261" width="22.28515625" style="35" customWidth="1"/>
    <col min="262" max="262" width="9.140625" style="35"/>
    <col min="263" max="263" width="24.28515625" style="35" customWidth="1"/>
    <col min="264" max="513" width="9.140625" style="35"/>
    <col min="514" max="515" width="9.140625" style="35" customWidth="1"/>
    <col min="516" max="516" width="9.140625" style="35"/>
    <col min="517" max="517" width="22.28515625" style="35" customWidth="1"/>
    <col min="518" max="518" width="9.140625" style="35"/>
    <col min="519" max="519" width="24.28515625" style="35" customWidth="1"/>
    <col min="520" max="769" width="9.140625" style="35"/>
    <col min="770" max="771" width="9.140625" style="35" customWidth="1"/>
    <col min="772" max="772" width="9.140625" style="35"/>
    <col min="773" max="773" width="22.28515625" style="35" customWidth="1"/>
    <col min="774" max="774" width="9.140625" style="35"/>
    <col min="775" max="775" width="24.28515625" style="35" customWidth="1"/>
    <col min="776" max="1025" width="9.140625" style="35"/>
    <col min="1026" max="1027" width="9.140625" style="35" customWidth="1"/>
    <col min="1028" max="1028" width="9.140625" style="35"/>
    <col min="1029" max="1029" width="22.28515625" style="35" customWidth="1"/>
    <col min="1030" max="1030" width="9.140625" style="35"/>
    <col min="1031" max="1031" width="24.28515625" style="35" customWidth="1"/>
    <col min="1032" max="1281" width="9.140625" style="35"/>
    <col min="1282" max="1283" width="9.140625" style="35" customWidth="1"/>
    <col min="1284" max="1284" width="9.140625" style="35"/>
    <col min="1285" max="1285" width="22.28515625" style="35" customWidth="1"/>
    <col min="1286" max="1286" width="9.140625" style="35"/>
    <col min="1287" max="1287" width="24.28515625" style="35" customWidth="1"/>
    <col min="1288" max="1537" width="9.140625" style="35"/>
    <col min="1538" max="1539" width="9.140625" style="35" customWidth="1"/>
    <col min="1540" max="1540" width="9.140625" style="35"/>
    <col min="1541" max="1541" width="22.28515625" style="35" customWidth="1"/>
    <col min="1542" max="1542" width="9.140625" style="35"/>
    <col min="1543" max="1543" width="24.28515625" style="35" customWidth="1"/>
    <col min="1544" max="1793" width="9.140625" style="35"/>
    <col min="1794" max="1795" width="9.140625" style="35" customWidth="1"/>
    <col min="1796" max="1796" width="9.140625" style="35"/>
    <col min="1797" max="1797" width="22.28515625" style="35" customWidth="1"/>
    <col min="1798" max="1798" width="9.140625" style="35"/>
    <col min="1799" max="1799" width="24.28515625" style="35" customWidth="1"/>
    <col min="1800" max="2049" width="9.140625" style="35"/>
    <col min="2050" max="2051" width="9.140625" style="35" customWidth="1"/>
    <col min="2052" max="2052" width="9.140625" style="35"/>
    <col min="2053" max="2053" width="22.28515625" style="35" customWidth="1"/>
    <col min="2054" max="2054" width="9.140625" style="35"/>
    <col min="2055" max="2055" width="24.28515625" style="35" customWidth="1"/>
    <col min="2056" max="2305" width="9.140625" style="35"/>
    <col min="2306" max="2307" width="9.140625" style="35" customWidth="1"/>
    <col min="2308" max="2308" width="9.140625" style="35"/>
    <col min="2309" max="2309" width="22.28515625" style="35" customWidth="1"/>
    <col min="2310" max="2310" width="9.140625" style="35"/>
    <col min="2311" max="2311" width="24.28515625" style="35" customWidth="1"/>
    <col min="2312" max="2561" width="9.140625" style="35"/>
    <col min="2562" max="2563" width="9.140625" style="35" customWidth="1"/>
    <col min="2564" max="2564" width="9.140625" style="35"/>
    <col min="2565" max="2565" width="22.28515625" style="35" customWidth="1"/>
    <col min="2566" max="2566" width="9.140625" style="35"/>
    <col min="2567" max="2567" width="24.28515625" style="35" customWidth="1"/>
    <col min="2568" max="2817" width="9.140625" style="35"/>
    <col min="2818" max="2819" width="9.140625" style="35" customWidth="1"/>
    <col min="2820" max="2820" width="9.140625" style="35"/>
    <col min="2821" max="2821" width="22.28515625" style="35" customWidth="1"/>
    <col min="2822" max="2822" width="9.140625" style="35"/>
    <col min="2823" max="2823" width="24.28515625" style="35" customWidth="1"/>
    <col min="2824" max="3073" width="9.140625" style="35"/>
    <col min="3074" max="3075" width="9.140625" style="35" customWidth="1"/>
    <col min="3076" max="3076" width="9.140625" style="35"/>
    <col min="3077" max="3077" width="22.28515625" style="35" customWidth="1"/>
    <col min="3078" max="3078" width="9.140625" style="35"/>
    <col min="3079" max="3079" width="24.28515625" style="35" customWidth="1"/>
    <col min="3080" max="3329" width="9.140625" style="35"/>
    <col min="3330" max="3331" width="9.140625" style="35" customWidth="1"/>
    <col min="3332" max="3332" width="9.140625" style="35"/>
    <col min="3333" max="3333" width="22.28515625" style="35" customWidth="1"/>
    <col min="3334" max="3334" width="9.140625" style="35"/>
    <col min="3335" max="3335" width="24.28515625" style="35" customWidth="1"/>
    <col min="3336" max="3585" width="9.140625" style="35"/>
    <col min="3586" max="3587" width="9.140625" style="35" customWidth="1"/>
    <col min="3588" max="3588" width="9.140625" style="35"/>
    <col min="3589" max="3589" width="22.28515625" style="35" customWidth="1"/>
    <col min="3590" max="3590" width="9.140625" style="35"/>
    <col min="3591" max="3591" width="24.28515625" style="35" customWidth="1"/>
    <col min="3592" max="3841" width="9.140625" style="35"/>
    <col min="3842" max="3843" width="9.140625" style="35" customWidth="1"/>
    <col min="3844" max="3844" width="9.140625" style="35"/>
    <col min="3845" max="3845" width="22.28515625" style="35" customWidth="1"/>
    <col min="3846" max="3846" width="9.140625" style="35"/>
    <col min="3847" max="3847" width="24.28515625" style="35" customWidth="1"/>
    <col min="3848" max="4097" width="9.140625" style="35"/>
    <col min="4098" max="4099" width="9.140625" style="35" customWidth="1"/>
    <col min="4100" max="4100" width="9.140625" style="35"/>
    <col min="4101" max="4101" width="22.28515625" style="35" customWidth="1"/>
    <col min="4102" max="4102" width="9.140625" style="35"/>
    <col min="4103" max="4103" width="24.28515625" style="35" customWidth="1"/>
    <col min="4104" max="4353" width="9.140625" style="35"/>
    <col min="4354" max="4355" width="9.140625" style="35" customWidth="1"/>
    <col min="4356" max="4356" width="9.140625" style="35"/>
    <col min="4357" max="4357" width="22.28515625" style="35" customWidth="1"/>
    <col min="4358" max="4358" width="9.140625" style="35"/>
    <col min="4359" max="4359" width="24.28515625" style="35" customWidth="1"/>
    <col min="4360" max="4609" width="9.140625" style="35"/>
    <col min="4610" max="4611" width="9.140625" style="35" customWidth="1"/>
    <col min="4612" max="4612" width="9.140625" style="35"/>
    <col min="4613" max="4613" width="22.28515625" style="35" customWidth="1"/>
    <col min="4614" max="4614" width="9.140625" style="35"/>
    <col min="4615" max="4615" width="24.28515625" style="35" customWidth="1"/>
    <col min="4616" max="4865" width="9.140625" style="35"/>
    <col min="4866" max="4867" width="9.140625" style="35" customWidth="1"/>
    <col min="4868" max="4868" width="9.140625" style="35"/>
    <col min="4869" max="4869" width="22.28515625" style="35" customWidth="1"/>
    <col min="4870" max="4870" width="9.140625" style="35"/>
    <col min="4871" max="4871" width="24.28515625" style="35" customWidth="1"/>
    <col min="4872" max="5121" width="9.140625" style="35"/>
    <col min="5122" max="5123" width="9.140625" style="35" customWidth="1"/>
    <col min="5124" max="5124" width="9.140625" style="35"/>
    <col min="5125" max="5125" width="22.28515625" style="35" customWidth="1"/>
    <col min="5126" max="5126" width="9.140625" style="35"/>
    <col min="5127" max="5127" width="24.28515625" style="35" customWidth="1"/>
    <col min="5128" max="5377" width="9.140625" style="35"/>
    <col min="5378" max="5379" width="9.140625" style="35" customWidth="1"/>
    <col min="5380" max="5380" width="9.140625" style="35"/>
    <col min="5381" max="5381" width="22.28515625" style="35" customWidth="1"/>
    <col min="5382" max="5382" width="9.140625" style="35"/>
    <col min="5383" max="5383" width="24.28515625" style="35" customWidth="1"/>
    <col min="5384" max="5633" width="9.140625" style="35"/>
    <col min="5634" max="5635" width="9.140625" style="35" customWidth="1"/>
    <col min="5636" max="5636" width="9.140625" style="35"/>
    <col min="5637" max="5637" width="22.28515625" style="35" customWidth="1"/>
    <col min="5638" max="5638" width="9.140625" style="35"/>
    <col min="5639" max="5639" width="24.28515625" style="35" customWidth="1"/>
    <col min="5640" max="5889" width="9.140625" style="35"/>
    <col min="5890" max="5891" width="9.140625" style="35" customWidth="1"/>
    <col min="5892" max="5892" width="9.140625" style="35"/>
    <col min="5893" max="5893" width="22.28515625" style="35" customWidth="1"/>
    <col min="5894" max="5894" width="9.140625" style="35"/>
    <col min="5895" max="5895" width="24.28515625" style="35" customWidth="1"/>
    <col min="5896" max="6145" width="9.140625" style="35"/>
    <col min="6146" max="6147" width="9.140625" style="35" customWidth="1"/>
    <col min="6148" max="6148" width="9.140625" style="35"/>
    <col min="6149" max="6149" width="22.28515625" style="35" customWidth="1"/>
    <col min="6150" max="6150" width="9.140625" style="35"/>
    <col min="6151" max="6151" width="24.28515625" style="35" customWidth="1"/>
    <col min="6152" max="6401" width="9.140625" style="35"/>
    <col min="6402" max="6403" width="9.140625" style="35" customWidth="1"/>
    <col min="6404" max="6404" width="9.140625" style="35"/>
    <col min="6405" max="6405" width="22.28515625" style="35" customWidth="1"/>
    <col min="6406" max="6406" width="9.140625" style="35"/>
    <col min="6407" max="6407" width="24.28515625" style="35" customWidth="1"/>
    <col min="6408" max="6657" width="9.140625" style="35"/>
    <col min="6658" max="6659" width="9.140625" style="35" customWidth="1"/>
    <col min="6660" max="6660" width="9.140625" style="35"/>
    <col min="6661" max="6661" width="22.28515625" style="35" customWidth="1"/>
    <col min="6662" max="6662" width="9.140625" style="35"/>
    <col min="6663" max="6663" width="24.28515625" style="35" customWidth="1"/>
    <col min="6664" max="6913" width="9.140625" style="35"/>
    <col min="6914" max="6915" width="9.140625" style="35" customWidth="1"/>
    <col min="6916" max="6916" width="9.140625" style="35"/>
    <col min="6917" max="6917" width="22.28515625" style="35" customWidth="1"/>
    <col min="6918" max="6918" width="9.140625" style="35"/>
    <col min="6919" max="6919" width="24.28515625" style="35" customWidth="1"/>
    <col min="6920" max="7169" width="9.140625" style="35"/>
    <col min="7170" max="7171" width="9.140625" style="35" customWidth="1"/>
    <col min="7172" max="7172" width="9.140625" style="35"/>
    <col min="7173" max="7173" width="22.28515625" style="35" customWidth="1"/>
    <col min="7174" max="7174" width="9.140625" style="35"/>
    <col min="7175" max="7175" width="24.28515625" style="35" customWidth="1"/>
    <col min="7176" max="7425" width="9.140625" style="35"/>
    <col min="7426" max="7427" width="9.140625" style="35" customWidth="1"/>
    <col min="7428" max="7428" width="9.140625" style="35"/>
    <col min="7429" max="7429" width="22.28515625" style="35" customWidth="1"/>
    <col min="7430" max="7430" width="9.140625" style="35"/>
    <col min="7431" max="7431" width="24.28515625" style="35" customWidth="1"/>
    <col min="7432" max="7681" width="9.140625" style="35"/>
    <col min="7682" max="7683" width="9.140625" style="35" customWidth="1"/>
    <col min="7684" max="7684" width="9.140625" style="35"/>
    <col min="7685" max="7685" width="22.28515625" style="35" customWidth="1"/>
    <col min="7686" max="7686" width="9.140625" style="35"/>
    <col min="7687" max="7687" width="24.28515625" style="35" customWidth="1"/>
    <col min="7688" max="7937" width="9.140625" style="35"/>
    <col min="7938" max="7939" width="9.140625" style="35" customWidth="1"/>
    <col min="7940" max="7940" width="9.140625" style="35"/>
    <col min="7941" max="7941" width="22.28515625" style="35" customWidth="1"/>
    <col min="7942" max="7942" width="9.140625" style="35"/>
    <col min="7943" max="7943" width="24.28515625" style="35" customWidth="1"/>
    <col min="7944" max="8193" width="9.140625" style="35"/>
    <col min="8194" max="8195" width="9.140625" style="35" customWidth="1"/>
    <col min="8196" max="8196" width="9.140625" style="35"/>
    <col min="8197" max="8197" width="22.28515625" style="35" customWidth="1"/>
    <col min="8198" max="8198" width="9.140625" style="35"/>
    <col min="8199" max="8199" width="24.28515625" style="35" customWidth="1"/>
    <col min="8200" max="8449" width="9.140625" style="35"/>
    <col min="8450" max="8451" width="9.140625" style="35" customWidth="1"/>
    <col min="8452" max="8452" width="9.140625" style="35"/>
    <col min="8453" max="8453" width="22.28515625" style="35" customWidth="1"/>
    <col min="8454" max="8454" width="9.140625" style="35"/>
    <col min="8455" max="8455" width="24.28515625" style="35" customWidth="1"/>
    <col min="8456" max="8705" width="9.140625" style="35"/>
    <col min="8706" max="8707" width="9.140625" style="35" customWidth="1"/>
    <col min="8708" max="8708" width="9.140625" style="35"/>
    <col min="8709" max="8709" width="22.28515625" style="35" customWidth="1"/>
    <col min="8710" max="8710" width="9.140625" style="35"/>
    <col min="8711" max="8711" width="24.28515625" style="35" customWidth="1"/>
    <col min="8712" max="8961" width="9.140625" style="35"/>
    <col min="8962" max="8963" width="9.140625" style="35" customWidth="1"/>
    <col min="8964" max="8964" width="9.140625" style="35"/>
    <col min="8965" max="8965" width="22.28515625" style="35" customWidth="1"/>
    <col min="8966" max="8966" width="9.140625" style="35"/>
    <col min="8967" max="8967" width="24.28515625" style="35" customWidth="1"/>
    <col min="8968" max="9217" width="9.140625" style="35"/>
    <col min="9218" max="9219" width="9.140625" style="35" customWidth="1"/>
    <col min="9220" max="9220" width="9.140625" style="35"/>
    <col min="9221" max="9221" width="22.28515625" style="35" customWidth="1"/>
    <col min="9222" max="9222" width="9.140625" style="35"/>
    <col min="9223" max="9223" width="24.28515625" style="35" customWidth="1"/>
    <col min="9224" max="9473" width="9.140625" style="35"/>
    <col min="9474" max="9475" width="9.140625" style="35" customWidth="1"/>
    <col min="9476" max="9476" width="9.140625" style="35"/>
    <col min="9477" max="9477" width="22.28515625" style="35" customWidth="1"/>
    <col min="9478" max="9478" width="9.140625" style="35"/>
    <col min="9479" max="9479" width="24.28515625" style="35" customWidth="1"/>
    <col min="9480" max="9729" width="9.140625" style="35"/>
    <col min="9730" max="9731" width="9.140625" style="35" customWidth="1"/>
    <col min="9732" max="9732" width="9.140625" style="35"/>
    <col min="9733" max="9733" width="22.28515625" style="35" customWidth="1"/>
    <col min="9734" max="9734" width="9.140625" style="35"/>
    <col min="9735" max="9735" width="24.28515625" style="35" customWidth="1"/>
    <col min="9736" max="9985" width="9.140625" style="35"/>
    <col min="9986" max="9987" width="9.140625" style="35" customWidth="1"/>
    <col min="9988" max="9988" width="9.140625" style="35"/>
    <col min="9989" max="9989" width="22.28515625" style="35" customWidth="1"/>
    <col min="9990" max="9990" width="9.140625" style="35"/>
    <col min="9991" max="9991" width="24.28515625" style="35" customWidth="1"/>
    <col min="9992" max="10241" width="9.140625" style="35"/>
    <col min="10242" max="10243" width="9.140625" style="35" customWidth="1"/>
    <col min="10244" max="10244" width="9.140625" style="35"/>
    <col min="10245" max="10245" width="22.28515625" style="35" customWidth="1"/>
    <col min="10246" max="10246" width="9.140625" style="35"/>
    <col min="10247" max="10247" width="24.28515625" style="35" customWidth="1"/>
    <col min="10248" max="10497" width="9.140625" style="35"/>
    <col min="10498" max="10499" width="9.140625" style="35" customWidth="1"/>
    <col min="10500" max="10500" width="9.140625" style="35"/>
    <col min="10501" max="10501" width="22.28515625" style="35" customWidth="1"/>
    <col min="10502" max="10502" width="9.140625" style="35"/>
    <col min="10503" max="10503" width="24.28515625" style="35" customWidth="1"/>
    <col min="10504" max="10753" width="9.140625" style="35"/>
    <col min="10754" max="10755" width="9.140625" style="35" customWidth="1"/>
    <col min="10756" max="10756" width="9.140625" style="35"/>
    <col min="10757" max="10757" width="22.28515625" style="35" customWidth="1"/>
    <col min="10758" max="10758" width="9.140625" style="35"/>
    <col min="10759" max="10759" width="24.28515625" style="35" customWidth="1"/>
    <col min="10760" max="11009" width="9.140625" style="35"/>
    <col min="11010" max="11011" width="9.140625" style="35" customWidth="1"/>
    <col min="11012" max="11012" width="9.140625" style="35"/>
    <col min="11013" max="11013" width="22.28515625" style="35" customWidth="1"/>
    <col min="11014" max="11014" width="9.140625" style="35"/>
    <col min="11015" max="11015" width="24.28515625" style="35" customWidth="1"/>
    <col min="11016" max="11265" width="9.140625" style="35"/>
    <col min="11266" max="11267" width="9.140625" style="35" customWidth="1"/>
    <col min="11268" max="11268" width="9.140625" style="35"/>
    <col min="11269" max="11269" width="22.28515625" style="35" customWidth="1"/>
    <col min="11270" max="11270" width="9.140625" style="35"/>
    <col min="11271" max="11271" width="24.28515625" style="35" customWidth="1"/>
    <col min="11272" max="11521" width="9.140625" style="35"/>
    <col min="11522" max="11523" width="9.140625" style="35" customWidth="1"/>
    <col min="11524" max="11524" width="9.140625" style="35"/>
    <col min="11525" max="11525" width="22.28515625" style="35" customWidth="1"/>
    <col min="11526" max="11526" width="9.140625" style="35"/>
    <col min="11527" max="11527" width="24.28515625" style="35" customWidth="1"/>
    <col min="11528" max="11777" width="9.140625" style="35"/>
    <col min="11778" max="11779" width="9.140625" style="35" customWidth="1"/>
    <col min="11780" max="11780" width="9.140625" style="35"/>
    <col min="11781" max="11781" width="22.28515625" style="35" customWidth="1"/>
    <col min="11782" max="11782" width="9.140625" style="35"/>
    <col min="11783" max="11783" width="24.28515625" style="35" customWidth="1"/>
    <col min="11784" max="12033" width="9.140625" style="35"/>
    <col min="12034" max="12035" width="9.140625" style="35" customWidth="1"/>
    <col min="12036" max="12036" width="9.140625" style="35"/>
    <col min="12037" max="12037" width="22.28515625" style="35" customWidth="1"/>
    <col min="12038" max="12038" width="9.140625" style="35"/>
    <col min="12039" max="12039" width="24.28515625" style="35" customWidth="1"/>
    <col min="12040" max="12289" width="9.140625" style="35"/>
    <col min="12290" max="12291" width="9.140625" style="35" customWidth="1"/>
    <col min="12292" max="12292" width="9.140625" style="35"/>
    <col min="12293" max="12293" width="22.28515625" style="35" customWidth="1"/>
    <col min="12294" max="12294" width="9.140625" style="35"/>
    <col min="12295" max="12295" width="24.28515625" style="35" customWidth="1"/>
    <col min="12296" max="12545" width="9.140625" style="35"/>
    <col min="12546" max="12547" width="9.140625" style="35" customWidth="1"/>
    <col min="12548" max="12548" width="9.140625" style="35"/>
    <col min="12549" max="12549" width="22.28515625" style="35" customWidth="1"/>
    <col min="12550" max="12550" width="9.140625" style="35"/>
    <col min="12551" max="12551" width="24.28515625" style="35" customWidth="1"/>
    <col min="12552" max="12801" width="9.140625" style="35"/>
    <col min="12802" max="12803" width="9.140625" style="35" customWidth="1"/>
    <col min="12804" max="12804" width="9.140625" style="35"/>
    <col min="12805" max="12805" width="22.28515625" style="35" customWidth="1"/>
    <col min="12806" max="12806" width="9.140625" style="35"/>
    <col min="12807" max="12807" width="24.28515625" style="35" customWidth="1"/>
    <col min="12808" max="13057" width="9.140625" style="35"/>
    <col min="13058" max="13059" width="9.140625" style="35" customWidth="1"/>
    <col min="13060" max="13060" width="9.140625" style="35"/>
    <col min="13061" max="13061" width="22.28515625" style="35" customWidth="1"/>
    <col min="13062" max="13062" width="9.140625" style="35"/>
    <col min="13063" max="13063" width="24.28515625" style="35" customWidth="1"/>
    <col min="13064" max="13313" width="9.140625" style="35"/>
    <col min="13314" max="13315" width="9.140625" style="35" customWidth="1"/>
    <col min="13316" max="13316" width="9.140625" style="35"/>
    <col min="13317" max="13317" width="22.28515625" style="35" customWidth="1"/>
    <col min="13318" max="13318" width="9.140625" style="35"/>
    <col min="13319" max="13319" width="24.28515625" style="35" customWidth="1"/>
    <col min="13320" max="13569" width="9.140625" style="35"/>
    <col min="13570" max="13571" width="9.140625" style="35" customWidth="1"/>
    <col min="13572" max="13572" width="9.140625" style="35"/>
    <col min="13573" max="13573" width="22.28515625" style="35" customWidth="1"/>
    <col min="13574" max="13574" width="9.140625" style="35"/>
    <col min="13575" max="13575" width="24.28515625" style="35" customWidth="1"/>
    <col min="13576" max="13825" width="9.140625" style="35"/>
    <col min="13826" max="13827" width="9.140625" style="35" customWidth="1"/>
    <col min="13828" max="13828" width="9.140625" style="35"/>
    <col min="13829" max="13829" width="22.28515625" style="35" customWidth="1"/>
    <col min="13830" max="13830" width="9.140625" style="35"/>
    <col min="13831" max="13831" width="24.28515625" style="35" customWidth="1"/>
    <col min="13832" max="14081" width="9.140625" style="35"/>
    <col min="14082" max="14083" width="9.140625" style="35" customWidth="1"/>
    <col min="14084" max="14084" width="9.140625" style="35"/>
    <col min="14085" max="14085" width="22.28515625" style="35" customWidth="1"/>
    <col min="14086" max="14086" width="9.140625" style="35"/>
    <col min="14087" max="14087" width="24.28515625" style="35" customWidth="1"/>
    <col min="14088" max="14337" width="9.140625" style="35"/>
    <col min="14338" max="14339" width="9.140625" style="35" customWidth="1"/>
    <col min="14340" max="14340" width="9.140625" style="35"/>
    <col min="14341" max="14341" width="22.28515625" style="35" customWidth="1"/>
    <col min="14342" max="14342" width="9.140625" style="35"/>
    <col min="14343" max="14343" width="24.28515625" style="35" customWidth="1"/>
    <col min="14344" max="14593" width="9.140625" style="35"/>
    <col min="14594" max="14595" width="9.140625" style="35" customWidth="1"/>
    <col min="14596" max="14596" width="9.140625" style="35"/>
    <col min="14597" max="14597" width="22.28515625" style="35" customWidth="1"/>
    <col min="14598" max="14598" width="9.140625" style="35"/>
    <col min="14599" max="14599" width="24.28515625" style="35" customWidth="1"/>
    <col min="14600" max="14849" width="9.140625" style="35"/>
    <col min="14850" max="14851" width="9.140625" style="35" customWidth="1"/>
    <col min="14852" max="14852" width="9.140625" style="35"/>
    <col min="14853" max="14853" width="22.28515625" style="35" customWidth="1"/>
    <col min="14854" max="14854" width="9.140625" style="35"/>
    <col min="14855" max="14855" width="24.28515625" style="35" customWidth="1"/>
    <col min="14856" max="15105" width="9.140625" style="35"/>
    <col min="15106" max="15107" width="9.140625" style="35" customWidth="1"/>
    <col min="15108" max="15108" width="9.140625" style="35"/>
    <col min="15109" max="15109" width="22.28515625" style="35" customWidth="1"/>
    <col min="15110" max="15110" width="9.140625" style="35"/>
    <col min="15111" max="15111" width="24.28515625" style="35" customWidth="1"/>
    <col min="15112" max="15361" width="9.140625" style="35"/>
    <col min="15362" max="15363" width="9.140625" style="35" customWidth="1"/>
    <col min="15364" max="15364" width="9.140625" style="35"/>
    <col min="15365" max="15365" width="22.28515625" style="35" customWidth="1"/>
    <col min="15366" max="15366" width="9.140625" style="35"/>
    <col min="15367" max="15367" width="24.28515625" style="35" customWidth="1"/>
    <col min="15368" max="15617" width="9.140625" style="35"/>
    <col min="15618" max="15619" width="9.140625" style="35" customWidth="1"/>
    <col min="15620" max="15620" width="9.140625" style="35"/>
    <col min="15621" max="15621" width="22.28515625" style="35" customWidth="1"/>
    <col min="15622" max="15622" width="9.140625" style="35"/>
    <col min="15623" max="15623" width="24.28515625" style="35" customWidth="1"/>
    <col min="15624" max="15873" width="9.140625" style="35"/>
    <col min="15874" max="15875" width="9.140625" style="35" customWidth="1"/>
    <col min="15876" max="15876" width="9.140625" style="35"/>
    <col min="15877" max="15877" width="22.28515625" style="35" customWidth="1"/>
    <col min="15878" max="15878" width="9.140625" style="35"/>
    <col min="15879" max="15879" width="24.28515625" style="35" customWidth="1"/>
    <col min="15880" max="16129" width="9.140625" style="35"/>
    <col min="16130" max="16131" width="9.140625" style="35" customWidth="1"/>
    <col min="16132" max="16132" width="9.140625" style="35"/>
    <col min="16133" max="16133" width="22.28515625" style="35" customWidth="1"/>
    <col min="16134" max="16134" width="9.140625" style="35"/>
    <col min="16135" max="16135" width="24.28515625" style="35" customWidth="1"/>
    <col min="16136" max="16384" width="9.140625" style="35"/>
  </cols>
  <sheetData>
    <row r="1" spans="2:8" ht="10.15" customHeight="1" x14ac:dyDescent="0.2"/>
    <row r="2" spans="2:8" ht="25.15" customHeight="1" x14ac:dyDescent="0.2">
      <c r="B2" s="50" t="s">
        <v>24</v>
      </c>
      <c r="C2" s="50" t="s">
        <v>25</v>
      </c>
      <c r="D2" s="53" t="s">
        <v>26</v>
      </c>
      <c r="E2" s="222" t="s">
        <v>109</v>
      </c>
      <c r="F2" s="54"/>
      <c r="G2" s="221" t="s">
        <v>110</v>
      </c>
      <c r="H2" s="52"/>
    </row>
    <row r="3" spans="2:8" ht="19.899999999999999" customHeight="1" x14ac:dyDescent="0.2">
      <c r="B3" s="50" t="s">
        <v>24</v>
      </c>
      <c r="C3" s="50" t="s">
        <v>25</v>
      </c>
      <c r="D3" s="53" t="s">
        <v>26</v>
      </c>
      <c r="E3" s="57"/>
      <c r="F3" s="54"/>
      <c r="G3" s="58"/>
      <c r="H3" s="52"/>
    </row>
    <row r="4" spans="2:8" ht="15.6" customHeight="1" x14ac:dyDescent="0.2">
      <c r="B4" s="47">
        <v>1</v>
      </c>
      <c r="C4" s="47" t="s">
        <v>13</v>
      </c>
      <c r="D4" s="138" t="s">
        <v>27</v>
      </c>
      <c r="E4" s="55" t="str">
        <f>'A - výsledky'!B33</f>
        <v>TJ Baník Stříbro</v>
      </c>
      <c r="F4" s="56" t="s">
        <v>20</v>
      </c>
      <c r="G4" s="51" t="str">
        <f>'A - výsledky'!E33</f>
        <v>TJ Peklo B</v>
      </c>
      <c r="H4" s="142"/>
    </row>
    <row r="5" spans="2:8" ht="15.6" customHeight="1" x14ac:dyDescent="0.2">
      <c r="B5" s="47">
        <v>2</v>
      </c>
      <c r="C5" s="47" t="s">
        <v>14</v>
      </c>
      <c r="D5" s="48" t="s">
        <v>27</v>
      </c>
      <c r="E5" s="55" t="str">
        <f>'B - výsledky'!B29</f>
        <v>TJ Slavoj Český Brod</v>
      </c>
      <c r="F5" s="56" t="s">
        <v>20</v>
      </c>
      <c r="G5" s="51" t="str">
        <f>'B - výsledky'!E29</f>
        <v>MNK Modřice A</v>
      </c>
      <c r="H5" s="49"/>
    </row>
    <row r="6" spans="2:8" ht="15.6" customHeight="1" x14ac:dyDescent="0.2">
      <c r="B6" s="47">
        <v>3</v>
      </c>
      <c r="C6" s="47" t="s">
        <v>13</v>
      </c>
      <c r="D6" s="48" t="s">
        <v>28</v>
      </c>
      <c r="E6" s="55" t="str">
        <f>'A - výsledky'!B35</f>
        <v>NK Climax Vsetín</v>
      </c>
      <c r="F6" s="56" t="s">
        <v>20</v>
      </c>
      <c r="G6" s="51" t="str">
        <f>'A - výsledky'!E35</f>
        <v xml:space="preserve">SK Liapor WITTE Karlovy Vary </v>
      </c>
      <c r="H6" s="49"/>
    </row>
    <row r="7" spans="2:8" ht="14.45" customHeight="1" x14ac:dyDescent="0.2">
      <c r="B7" s="47">
        <v>4</v>
      </c>
      <c r="C7" s="47" t="s">
        <v>13</v>
      </c>
      <c r="D7" s="48" t="s">
        <v>29</v>
      </c>
      <c r="E7" s="55" t="str">
        <f>'A - výsledky'!B37</f>
        <v>MNK Modřice B</v>
      </c>
      <c r="F7" s="56" t="s">
        <v>20</v>
      </c>
      <c r="G7" s="51" t="str">
        <f>'A - výsledky'!E37</f>
        <v>TJ Sokol Holice</v>
      </c>
      <c r="H7" s="49"/>
    </row>
    <row r="8" spans="2:8" ht="15.6" customHeight="1" x14ac:dyDescent="0.2">
      <c r="B8" s="47">
        <v>5</v>
      </c>
      <c r="C8" s="47" t="s">
        <v>14</v>
      </c>
      <c r="D8" s="48" t="s">
        <v>28</v>
      </c>
      <c r="E8" s="55" t="str">
        <f>'B - výsledky'!B31</f>
        <v>UNITOP SKP Žďár nad Sázavou</v>
      </c>
      <c r="F8" s="56" t="s">
        <v>20</v>
      </c>
      <c r="G8" s="51" t="str">
        <f>'B - výsledky'!E31</f>
        <v>TJ Dynamo ČEZ České Budějovice</v>
      </c>
      <c r="H8" s="49"/>
    </row>
    <row r="9" spans="2:8" ht="15.6" customHeight="1" x14ac:dyDescent="0.2">
      <c r="B9" s="47">
        <v>6</v>
      </c>
      <c r="C9" s="47" t="s">
        <v>13</v>
      </c>
      <c r="D9" s="48" t="s">
        <v>30</v>
      </c>
      <c r="E9" s="55" t="str">
        <f>'A - výsledky'!B39</f>
        <v>TJ Peklo B</v>
      </c>
      <c r="F9" s="56" t="s">
        <v>20</v>
      </c>
      <c r="G9" s="51" t="str">
        <f>'A - výsledky'!E39</f>
        <v>NK Climax Vsetín</v>
      </c>
      <c r="H9" s="49"/>
    </row>
    <row r="10" spans="2:8" ht="15.6" customHeight="1" x14ac:dyDescent="0.2">
      <c r="B10" s="47">
        <v>7</v>
      </c>
      <c r="C10" s="47" t="s">
        <v>14</v>
      </c>
      <c r="D10" s="48" t="s">
        <v>29</v>
      </c>
      <c r="E10" s="55" t="str">
        <f>'B - výsledky'!B33</f>
        <v>TJ Peklo A</v>
      </c>
      <c r="F10" s="56" t="s">
        <v>20</v>
      </c>
      <c r="G10" s="51" t="str">
        <f>'B - výsledky'!E33</f>
        <v>MNK Modřice A</v>
      </c>
      <c r="H10" s="49"/>
    </row>
    <row r="11" spans="2:8" ht="15.6" customHeight="1" x14ac:dyDescent="0.2">
      <c r="B11" s="47">
        <v>8</v>
      </c>
      <c r="C11" s="47" t="s">
        <v>13</v>
      </c>
      <c r="D11" s="48" t="s">
        <v>31</v>
      </c>
      <c r="E11" s="55" t="str">
        <f>'A - výsledky'!B41</f>
        <v>TJ Baník Stříbro</v>
      </c>
      <c r="F11" s="56" t="s">
        <v>20</v>
      </c>
      <c r="G11" s="51" t="str">
        <f>'A - výsledky'!E41</f>
        <v>MNK Modřice B</v>
      </c>
      <c r="H11" s="49"/>
    </row>
    <row r="12" spans="2:8" ht="15.6" customHeight="1" x14ac:dyDescent="0.2">
      <c r="B12" s="47">
        <v>9</v>
      </c>
      <c r="C12" s="47" t="s">
        <v>13</v>
      </c>
      <c r="D12" s="48" t="s">
        <v>32</v>
      </c>
      <c r="E12" s="55" t="str">
        <f>'A - výsledky'!B43</f>
        <v>TJ Sokol Holice</v>
      </c>
      <c r="F12" s="56" t="s">
        <v>20</v>
      </c>
      <c r="G12" s="51" t="str">
        <f>'A - výsledky'!E43</f>
        <v xml:space="preserve">SK Liapor WITTE Karlovy Vary </v>
      </c>
      <c r="H12" s="49"/>
    </row>
    <row r="13" spans="2:8" ht="15.6" customHeight="1" x14ac:dyDescent="0.2">
      <c r="B13" s="47">
        <v>10</v>
      </c>
      <c r="C13" s="47" t="s">
        <v>14</v>
      </c>
      <c r="D13" s="48" t="s">
        <v>30</v>
      </c>
      <c r="E13" s="55" t="str">
        <f>'B - výsledky'!B35</f>
        <v>TJ Slavoj Český Brod</v>
      </c>
      <c r="F13" s="56" t="s">
        <v>20</v>
      </c>
      <c r="G13" s="51" t="str">
        <f>'B - výsledky'!E35</f>
        <v>TJ Dynamo ČEZ České Budějovice</v>
      </c>
      <c r="H13" s="49"/>
    </row>
    <row r="14" spans="2:8" ht="15.6" customHeight="1" x14ac:dyDescent="0.2">
      <c r="B14" s="47">
        <v>11</v>
      </c>
      <c r="C14" s="47" t="s">
        <v>13</v>
      </c>
      <c r="D14" s="48" t="s">
        <v>33</v>
      </c>
      <c r="E14" s="55" t="str">
        <f>'A - výsledky'!B45</f>
        <v>MNK Modřice B</v>
      </c>
      <c r="F14" s="56" t="s">
        <v>20</v>
      </c>
      <c r="G14" s="51" t="str">
        <f>'A - výsledky'!E45</f>
        <v>TJ Peklo B</v>
      </c>
      <c r="H14" s="49"/>
    </row>
    <row r="15" spans="2:8" ht="15.6" customHeight="1" x14ac:dyDescent="0.2">
      <c r="B15" s="47">
        <v>12</v>
      </c>
      <c r="C15" s="47" t="s">
        <v>14</v>
      </c>
      <c r="D15" s="48" t="s">
        <v>31</v>
      </c>
      <c r="E15" s="55" t="str">
        <f>'B - výsledky'!B37</f>
        <v>TJ Peklo A</v>
      </c>
      <c r="F15" s="56" t="s">
        <v>20</v>
      </c>
      <c r="G15" s="51" t="str">
        <f>'B - výsledky'!E37</f>
        <v>UNITOP SKP Žďár nad Sázavou</v>
      </c>
      <c r="H15" s="49"/>
    </row>
    <row r="16" spans="2:8" ht="15.6" customHeight="1" x14ac:dyDescent="0.2">
      <c r="B16" s="47">
        <v>13</v>
      </c>
      <c r="C16" s="47" t="s">
        <v>13</v>
      </c>
      <c r="D16" s="48" t="s">
        <v>34</v>
      </c>
      <c r="E16" s="55" t="str">
        <f>'A - výsledky'!B47</f>
        <v>NK Climax Vsetín</v>
      </c>
      <c r="F16" s="56" t="s">
        <v>20</v>
      </c>
      <c r="G16" s="51" t="str">
        <f>'A - výsledky'!E47</f>
        <v>TJ Sokol Holice</v>
      </c>
      <c r="H16" s="49"/>
    </row>
    <row r="17" spans="2:8" ht="14.45" customHeight="1" x14ac:dyDescent="0.2">
      <c r="B17" s="47">
        <v>14</v>
      </c>
      <c r="C17" s="47" t="s">
        <v>13</v>
      </c>
      <c r="D17" s="48" t="s">
        <v>35</v>
      </c>
      <c r="E17" s="55" t="str">
        <f>'A - výsledky'!B49</f>
        <v xml:space="preserve">SK Liapor WITTE Karlovy Vary </v>
      </c>
      <c r="F17" s="56" t="s">
        <v>20</v>
      </c>
      <c r="G17" s="51" t="str">
        <f>'A - výsledky'!E49</f>
        <v>TJ Baník Stříbro</v>
      </c>
      <c r="H17" s="49"/>
    </row>
    <row r="18" spans="2:8" ht="15.6" customHeight="1" x14ac:dyDescent="0.2">
      <c r="B18" s="47">
        <v>15</v>
      </c>
      <c r="C18" s="47" t="s">
        <v>14</v>
      </c>
      <c r="D18" s="48" t="s">
        <v>32</v>
      </c>
      <c r="E18" s="55" t="str">
        <f>'B - výsledky'!B39</f>
        <v>MNK Modřice A</v>
      </c>
      <c r="F18" s="56" t="s">
        <v>20</v>
      </c>
      <c r="G18" s="51" t="str">
        <f>'B - výsledky'!E39</f>
        <v>TJ Dynamo ČEZ České Budějovice</v>
      </c>
      <c r="H18" s="49"/>
    </row>
    <row r="19" spans="2:8" ht="15.6" customHeight="1" x14ac:dyDescent="0.2">
      <c r="B19" s="47">
        <v>16</v>
      </c>
      <c r="C19" s="47" t="s">
        <v>13</v>
      </c>
      <c r="D19" s="48" t="s">
        <v>36</v>
      </c>
      <c r="E19" s="55" t="str">
        <f>'A - výsledky'!B51</f>
        <v>TJ Sokol Holice</v>
      </c>
      <c r="F19" s="56" t="s">
        <v>20</v>
      </c>
      <c r="G19" s="51" t="str">
        <f>'A - výsledky'!E51</f>
        <v>TJ Peklo B</v>
      </c>
      <c r="H19" s="49"/>
    </row>
    <row r="20" spans="2:8" ht="15.6" customHeight="1" x14ac:dyDescent="0.2">
      <c r="B20" s="47">
        <v>17</v>
      </c>
      <c r="C20" s="47" t="s">
        <v>14</v>
      </c>
      <c r="D20" s="48" t="s">
        <v>33</v>
      </c>
      <c r="E20" s="55" t="str">
        <f>'B - výsledky'!B41</f>
        <v>TJ Slavoj Český Brod</v>
      </c>
      <c r="F20" s="56" t="s">
        <v>20</v>
      </c>
      <c r="G20" s="51" t="str">
        <f>'B - výsledky'!E41</f>
        <v>UNITOP SKP Žďár nad Sázavou</v>
      </c>
      <c r="H20" s="49"/>
    </row>
    <row r="21" spans="2:8" ht="14.45" customHeight="1" x14ac:dyDescent="0.2">
      <c r="B21" s="47">
        <v>18</v>
      </c>
      <c r="C21" s="47" t="s">
        <v>13</v>
      </c>
      <c r="D21" s="48" t="s">
        <v>37</v>
      </c>
      <c r="E21" s="55" t="str">
        <f>'A - výsledky'!B53</f>
        <v xml:space="preserve">SK Liapor WITTE Karlovy Vary </v>
      </c>
      <c r="F21" s="56" t="s">
        <v>20</v>
      </c>
      <c r="G21" s="51" t="str">
        <f>'A - výsledky'!E53</f>
        <v>MNK Modřice B</v>
      </c>
      <c r="H21" s="49"/>
    </row>
    <row r="22" spans="2:8" ht="14.45" customHeight="1" x14ac:dyDescent="0.2">
      <c r="B22" s="47">
        <v>19</v>
      </c>
      <c r="C22" s="47" t="s">
        <v>13</v>
      </c>
      <c r="D22" s="48" t="s">
        <v>38</v>
      </c>
      <c r="E22" s="55" t="str">
        <f>'A - výsledky'!B55</f>
        <v>TJ Baník Stříbro</v>
      </c>
      <c r="F22" s="56" t="s">
        <v>20</v>
      </c>
      <c r="G22" s="51" t="str">
        <f>'A - výsledky'!E55</f>
        <v>TJ Sokol Holice</v>
      </c>
      <c r="H22" s="49"/>
    </row>
    <row r="23" spans="2:8" ht="14.45" customHeight="1" x14ac:dyDescent="0.2">
      <c r="B23" s="47">
        <v>20</v>
      </c>
      <c r="C23" s="47" t="s">
        <v>14</v>
      </c>
      <c r="D23" s="48" t="s">
        <v>34</v>
      </c>
      <c r="E23" s="55" t="str">
        <f>'B - výsledky'!B43</f>
        <v>TJ Peklo A</v>
      </c>
      <c r="F23" s="56" t="s">
        <v>20</v>
      </c>
      <c r="G23" s="51" t="str">
        <f>'B - výsledky'!E43</f>
        <v>TJ Dynamo ČEZ České Budějovice</v>
      </c>
      <c r="H23" s="49"/>
    </row>
    <row r="24" spans="2:8" ht="14.45" customHeight="1" x14ac:dyDescent="0.2">
      <c r="B24" s="47">
        <v>21</v>
      </c>
      <c r="C24" s="47" t="s">
        <v>13</v>
      </c>
      <c r="D24" s="48" t="s">
        <v>39</v>
      </c>
      <c r="E24" s="55" t="str">
        <f>'A - výsledky'!B57</f>
        <v>MNK Modřice B</v>
      </c>
      <c r="F24" s="56" t="s">
        <v>20</v>
      </c>
      <c r="G24" s="51" t="str">
        <f>'A - výsledky'!E57</f>
        <v>NK Climax Vsetín</v>
      </c>
      <c r="H24" s="49"/>
    </row>
    <row r="25" spans="2:8" ht="14.45" customHeight="1" x14ac:dyDescent="0.2">
      <c r="B25" s="47">
        <v>22</v>
      </c>
      <c r="C25" s="47" t="s">
        <v>14</v>
      </c>
      <c r="D25" s="48" t="s">
        <v>35</v>
      </c>
      <c r="E25" s="55" t="str">
        <f>'B - výsledky'!B45</f>
        <v>UNITOP SKP Žďár nad Sázavou</v>
      </c>
      <c r="F25" s="56" t="s">
        <v>20</v>
      </c>
      <c r="G25" s="51" t="str">
        <f>'B - výsledky'!E45</f>
        <v>MNK Modřice A</v>
      </c>
      <c r="H25" s="49"/>
    </row>
    <row r="26" spans="2:8" ht="14.45" customHeight="1" x14ac:dyDescent="0.2">
      <c r="B26" s="47">
        <v>23</v>
      </c>
      <c r="C26" s="47" t="s">
        <v>13</v>
      </c>
      <c r="D26" s="48" t="s">
        <v>40</v>
      </c>
      <c r="E26" s="55" t="str">
        <f>'A - výsledky'!B59</f>
        <v xml:space="preserve">SK Liapor WITTE Karlovy Vary </v>
      </c>
      <c r="F26" s="56" t="s">
        <v>20</v>
      </c>
      <c r="G26" s="51" t="str">
        <f>'A - výsledky'!E59</f>
        <v>TJ Peklo B</v>
      </c>
      <c r="H26" s="49"/>
    </row>
    <row r="27" spans="2:8" ht="14.45" customHeight="1" x14ac:dyDescent="0.2">
      <c r="B27" s="47">
        <v>24</v>
      </c>
      <c r="C27" s="47" t="s">
        <v>13</v>
      </c>
      <c r="D27" s="48" t="s">
        <v>41</v>
      </c>
      <c r="E27" s="55" t="str">
        <f>'A - výsledky'!B61</f>
        <v>TJ Baník Stříbro</v>
      </c>
      <c r="F27" s="56" t="s">
        <v>20</v>
      </c>
      <c r="G27" s="51" t="str">
        <f>'A - výsledky'!E61</f>
        <v>NK Climax Vsetín</v>
      </c>
      <c r="H27" s="49"/>
    </row>
    <row r="28" spans="2:8" ht="14.45" customHeight="1" x14ac:dyDescent="0.2">
      <c r="B28" s="47">
        <v>25</v>
      </c>
      <c r="C28" s="47" t="s">
        <v>14</v>
      </c>
      <c r="D28" s="48" t="s">
        <v>36</v>
      </c>
      <c r="E28" s="55" t="str">
        <f>'B - výsledky'!B47</f>
        <v>TJ Slavoj Český Brod</v>
      </c>
      <c r="F28" s="56" t="s">
        <v>20</v>
      </c>
      <c r="G28" s="51" t="str">
        <f>'B - výsledky'!E47</f>
        <v>TJ Peklo A</v>
      </c>
      <c r="H28" s="49"/>
    </row>
    <row r="29" spans="2:8" ht="14.45" customHeight="1" x14ac:dyDescent="0.2">
      <c r="H29" s="143"/>
    </row>
    <row r="30" spans="2:8" ht="22.9" customHeight="1" x14ac:dyDescent="0.2">
      <c r="B30" s="454" t="s">
        <v>42</v>
      </c>
      <c r="C30" s="454"/>
      <c r="D30" s="454"/>
      <c r="E30" s="454"/>
      <c r="F30" s="454"/>
      <c r="G30" s="454"/>
      <c r="H30" s="144"/>
    </row>
    <row r="31" spans="2:8" ht="14.45" customHeight="1" x14ac:dyDescent="0.2">
      <c r="B31" s="47">
        <v>26</v>
      </c>
      <c r="C31" s="452" t="s">
        <v>43</v>
      </c>
      <c r="D31" s="453"/>
      <c r="E31" s="223" t="str">
        <f>KO!B4</f>
        <v>TJ BANÍK STŘÍBRO</v>
      </c>
      <c r="F31" s="56" t="s">
        <v>20</v>
      </c>
      <c r="G31" s="224" t="str">
        <f>KO!B8</f>
        <v>TJ DYNAMO ČEZ ČESKÉ BUDĚJOVICE</v>
      </c>
      <c r="H31" s="49"/>
    </row>
    <row r="32" spans="2:8" ht="14.45" customHeight="1" x14ac:dyDescent="0.2">
      <c r="B32" s="47">
        <v>27</v>
      </c>
      <c r="C32" s="452" t="s">
        <v>44</v>
      </c>
      <c r="D32" s="453"/>
      <c r="E32" s="223" t="str">
        <f>KO!B12</f>
        <v>MNK MODŘICE B</v>
      </c>
      <c r="F32" s="56" t="s">
        <v>20</v>
      </c>
      <c r="G32" s="224" t="str">
        <f>KO!B16</f>
        <v>TJ SLAVOJ ČESKÝ BROD</v>
      </c>
      <c r="H32" s="49"/>
    </row>
    <row r="33" spans="2:8" ht="14.45" customHeight="1" x14ac:dyDescent="0.2">
      <c r="B33" s="47">
        <v>28</v>
      </c>
      <c r="C33" s="452" t="s">
        <v>45</v>
      </c>
      <c r="D33" s="453"/>
      <c r="E33" s="223" t="str">
        <f>KO!B20</f>
        <v>NK CLIMAX VSETÍN</v>
      </c>
      <c r="F33" s="56" t="s">
        <v>20</v>
      </c>
      <c r="G33" s="224" t="str">
        <f>KO!B24</f>
        <v>TJ PEKLO A</v>
      </c>
      <c r="H33" s="49"/>
    </row>
    <row r="34" spans="2:8" ht="14.45" customHeight="1" x14ac:dyDescent="0.2">
      <c r="B34" s="47">
        <v>29</v>
      </c>
      <c r="C34" s="452" t="s">
        <v>46</v>
      </c>
      <c r="D34" s="453"/>
      <c r="E34" s="223" t="str">
        <f>KO!B28</f>
        <v>TJ PEKLO B</v>
      </c>
      <c r="F34" s="56" t="s">
        <v>20</v>
      </c>
      <c r="G34" s="224" t="str">
        <f>KO!B32</f>
        <v>MNK MODŘICE A</v>
      </c>
      <c r="H34" s="49"/>
    </row>
    <row r="35" spans="2:8" ht="14.45" customHeight="1" x14ac:dyDescent="0.2">
      <c r="B35" s="47">
        <v>30</v>
      </c>
      <c r="C35" s="452" t="s">
        <v>47</v>
      </c>
      <c r="D35" s="453"/>
      <c r="E35" s="223" t="str">
        <f>KO!C6</f>
        <v>TJ BANÍK STŘÍBRO</v>
      </c>
      <c r="F35" s="56" t="s">
        <v>20</v>
      </c>
      <c r="G35" s="224" t="str">
        <f>KO!C14</f>
        <v>TJ SLAVOJ ČESKÝ BROD</v>
      </c>
      <c r="H35" s="49"/>
    </row>
    <row r="36" spans="2:8" ht="14.45" customHeight="1" x14ac:dyDescent="0.2">
      <c r="B36" s="47">
        <v>31</v>
      </c>
      <c r="C36" s="452" t="s">
        <v>48</v>
      </c>
      <c r="D36" s="453"/>
      <c r="E36" s="223" t="str">
        <f>KO!C22</f>
        <v>NK CLIMAX VSETÍN</v>
      </c>
      <c r="F36" s="56" t="s">
        <v>20</v>
      </c>
      <c r="G36" s="224" t="str">
        <f>KO!C30</f>
        <v>MNK MODŘICE A</v>
      </c>
      <c r="H36" s="49"/>
    </row>
    <row r="37" spans="2:8" ht="14.45" customHeight="1" x14ac:dyDescent="0.2">
      <c r="B37" s="47">
        <v>32</v>
      </c>
      <c r="C37" s="452" t="s">
        <v>49</v>
      </c>
      <c r="D37" s="453"/>
      <c r="E37" s="223" t="str">
        <f>KO!D31</f>
        <v>TJ SLAVOJ ČESKÝ BROD</v>
      </c>
      <c r="F37" s="56" t="s">
        <v>20</v>
      </c>
      <c r="G37" s="224" t="str">
        <f>KO!D35</f>
        <v>MNK MODŘICE A</v>
      </c>
      <c r="H37" s="49"/>
    </row>
    <row r="38" spans="2:8" ht="14.45" customHeight="1" x14ac:dyDescent="0.2">
      <c r="B38" s="47">
        <v>33</v>
      </c>
      <c r="C38" s="452" t="s">
        <v>50</v>
      </c>
      <c r="D38" s="453"/>
      <c r="E38" s="223" t="str">
        <f>KO!D10</f>
        <v>TJ BANÍK STŘÍBRO</v>
      </c>
      <c r="F38" s="56" t="s">
        <v>20</v>
      </c>
      <c r="G38" s="224" t="str">
        <f>KO!D26</f>
        <v>NK CLIMAX VSETÍN</v>
      </c>
      <c r="H38" s="49"/>
    </row>
    <row r="39" spans="2:8" ht="16.149999999999999" customHeight="1" x14ac:dyDescent="0.2">
      <c r="B39" s="35"/>
      <c r="C39" s="35"/>
      <c r="D39" s="35"/>
      <c r="E39" s="35"/>
      <c r="F39" s="35"/>
      <c r="G39" s="35"/>
      <c r="H39" s="35"/>
    </row>
    <row r="40" spans="2:8" ht="16.149999999999999" customHeight="1" x14ac:dyDescent="0.2">
      <c r="B40" s="35"/>
      <c r="C40" s="35"/>
      <c r="D40" s="35"/>
      <c r="E40" s="35"/>
      <c r="F40" s="35"/>
      <c r="G40" s="35"/>
      <c r="H40" s="35"/>
    </row>
    <row r="41" spans="2:8" ht="16.149999999999999" customHeight="1" x14ac:dyDescent="0.2">
      <c r="B41" s="35"/>
      <c r="C41" s="35"/>
      <c r="D41" s="35"/>
      <c r="E41" s="35"/>
      <c r="F41" s="35"/>
      <c r="G41" s="35"/>
      <c r="H41" s="35"/>
    </row>
    <row r="42" spans="2:8" ht="16.149999999999999" customHeight="1" x14ac:dyDescent="0.2">
      <c r="B42" s="35"/>
      <c r="C42" s="35"/>
      <c r="D42" s="35"/>
      <c r="E42" s="35"/>
      <c r="F42" s="35"/>
      <c r="G42" s="35"/>
      <c r="H42" s="35"/>
    </row>
    <row r="43" spans="2:8" ht="16.149999999999999" customHeight="1" x14ac:dyDescent="0.2">
      <c r="B43" s="35"/>
      <c r="C43" s="35"/>
      <c r="D43" s="35"/>
      <c r="E43" s="35"/>
      <c r="F43" s="35"/>
      <c r="G43" s="35"/>
      <c r="H43" s="35"/>
    </row>
    <row r="44" spans="2:8" ht="16.149999999999999" customHeight="1" x14ac:dyDescent="0.2">
      <c r="B44" s="35"/>
      <c r="C44" s="35"/>
      <c r="D44" s="35"/>
      <c r="E44" s="35"/>
      <c r="F44" s="35"/>
      <c r="G44" s="35"/>
      <c r="H44" s="35"/>
    </row>
    <row r="45" spans="2:8" ht="16.149999999999999" customHeight="1" x14ac:dyDescent="0.2">
      <c r="B45" s="35"/>
      <c r="C45" s="35"/>
      <c r="D45" s="35"/>
      <c r="E45" s="35"/>
      <c r="F45" s="35"/>
      <c r="G45" s="35"/>
      <c r="H45" s="35"/>
    </row>
    <row r="46" spans="2:8" ht="16.149999999999999" customHeight="1" x14ac:dyDescent="0.2">
      <c r="B46" s="35"/>
      <c r="C46" s="35"/>
      <c r="D46" s="35"/>
      <c r="E46" s="35"/>
      <c r="F46" s="35"/>
      <c r="G46" s="35"/>
      <c r="H46" s="35"/>
    </row>
  </sheetData>
  <mergeCells count="9">
    <mergeCell ref="C38:D38"/>
    <mergeCell ref="C36:D36"/>
    <mergeCell ref="C32:D32"/>
    <mergeCell ref="C31:D31"/>
    <mergeCell ref="B30:G30"/>
    <mergeCell ref="C33:D33"/>
    <mergeCell ref="C34:D34"/>
    <mergeCell ref="C35:D35"/>
    <mergeCell ref="C37:D37"/>
  </mergeCells>
  <pageMargins left="0.25" right="0.25" top="0.75" bottom="0.75" header="0.3" footer="0.3"/>
  <pageSetup paperSize="9" scale="85" fitToWidth="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Q134"/>
  <sheetViews>
    <sheetView showGridLines="0" tabSelected="1" topLeftCell="A4" zoomScale="90" zoomScaleNormal="90" workbookViewId="0">
      <selection activeCell="D18" sqref="D18"/>
    </sheetView>
  </sheetViews>
  <sheetFormatPr defaultRowHeight="12.75" x14ac:dyDescent="0.2"/>
  <cols>
    <col min="1" max="1" width="5.5703125" style="7" customWidth="1"/>
    <col min="2" max="2" width="33.140625" style="7" customWidth="1"/>
    <col min="3" max="3" width="32.42578125" style="7" customWidth="1"/>
    <col min="4" max="4" width="28" style="7" customWidth="1"/>
    <col min="5" max="5" width="24" style="7" customWidth="1"/>
    <col min="6" max="256" width="9.140625" style="7"/>
    <col min="257" max="257" width="28.42578125" style="7" customWidth="1"/>
    <col min="258" max="258" width="33.140625" style="7" customWidth="1"/>
    <col min="259" max="259" width="32.42578125" style="7" customWidth="1"/>
    <col min="260" max="260" width="28" style="7" customWidth="1"/>
    <col min="261" max="512" width="9.140625" style="7"/>
    <col min="513" max="513" width="28.42578125" style="7" customWidth="1"/>
    <col min="514" max="514" width="33.140625" style="7" customWidth="1"/>
    <col min="515" max="515" width="32.42578125" style="7" customWidth="1"/>
    <col min="516" max="516" width="28" style="7" customWidth="1"/>
    <col min="517" max="768" width="9.140625" style="7"/>
    <col min="769" max="769" width="28.42578125" style="7" customWidth="1"/>
    <col min="770" max="770" width="33.140625" style="7" customWidth="1"/>
    <col min="771" max="771" width="32.42578125" style="7" customWidth="1"/>
    <col min="772" max="772" width="28" style="7" customWidth="1"/>
    <col min="773" max="1024" width="9.140625" style="7"/>
    <col min="1025" max="1025" width="28.42578125" style="7" customWidth="1"/>
    <col min="1026" max="1026" width="33.140625" style="7" customWidth="1"/>
    <col min="1027" max="1027" width="32.42578125" style="7" customWidth="1"/>
    <col min="1028" max="1028" width="28" style="7" customWidth="1"/>
    <col min="1029" max="1280" width="9.140625" style="7"/>
    <col min="1281" max="1281" width="28.42578125" style="7" customWidth="1"/>
    <col min="1282" max="1282" width="33.140625" style="7" customWidth="1"/>
    <col min="1283" max="1283" width="32.42578125" style="7" customWidth="1"/>
    <col min="1284" max="1284" width="28" style="7" customWidth="1"/>
    <col min="1285" max="1536" width="9.140625" style="7"/>
    <col min="1537" max="1537" width="28.42578125" style="7" customWidth="1"/>
    <col min="1538" max="1538" width="33.140625" style="7" customWidth="1"/>
    <col min="1539" max="1539" width="32.42578125" style="7" customWidth="1"/>
    <col min="1540" max="1540" width="28" style="7" customWidth="1"/>
    <col min="1541" max="1792" width="9.140625" style="7"/>
    <col min="1793" max="1793" width="28.42578125" style="7" customWidth="1"/>
    <col min="1794" max="1794" width="33.140625" style="7" customWidth="1"/>
    <col min="1795" max="1795" width="32.42578125" style="7" customWidth="1"/>
    <col min="1796" max="1796" width="28" style="7" customWidth="1"/>
    <col min="1797" max="2048" width="9.140625" style="7"/>
    <col min="2049" max="2049" width="28.42578125" style="7" customWidth="1"/>
    <col min="2050" max="2050" width="33.140625" style="7" customWidth="1"/>
    <col min="2051" max="2051" width="32.42578125" style="7" customWidth="1"/>
    <col min="2052" max="2052" width="28" style="7" customWidth="1"/>
    <col min="2053" max="2304" width="9.140625" style="7"/>
    <col min="2305" max="2305" width="28.42578125" style="7" customWidth="1"/>
    <col min="2306" max="2306" width="33.140625" style="7" customWidth="1"/>
    <col min="2307" max="2307" width="32.42578125" style="7" customWidth="1"/>
    <col min="2308" max="2308" width="28" style="7" customWidth="1"/>
    <col min="2309" max="2560" width="9.140625" style="7"/>
    <col min="2561" max="2561" width="28.42578125" style="7" customWidth="1"/>
    <col min="2562" max="2562" width="33.140625" style="7" customWidth="1"/>
    <col min="2563" max="2563" width="32.42578125" style="7" customWidth="1"/>
    <col min="2564" max="2564" width="28" style="7" customWidth="1"/>
    <col min="2565" max="2816" width="9.140625" style="7"/>
    <col min="2817" max="2817" width="28.42578125" style="7" customWidth="1"/>
    <col min="2818" max="2818" width="33.140625" style="7" customWidth="1"/>
    <col min="2819" max="2819" width="32.42578125" style="7" customWidth="1"/>
    <col min="2820" max="2820" width="28" style="7" customWidth="1"/>
    <col min="2821" max="3072" width="9.140625" style="7"/>
    <col min="3073" max="3073" width="28.42578125" style="7" customWidth="1"/>
    <col min="3074" max="3074" width="33.140625" style="7" customWidth="1"/>
    <col min="3075" max="3075" width="32.42578125" style="7" customWidth="1"/>
    <col min="3076" max="3076" width="28" style="7" customWidth="1"/>
    <col min="3077" max="3328" width="9.140625" style="7"/>
    <col min="3329" max="3329" width="28.42578125" style="7" customWidth="1"/>
    <col min="3330" max="3330" width="33.140625" style="7" customWidth="1"/>
    <col min="3331" max="3331" width="32.42578125" style="7" customWidth="1"/>
    <col min="3332" max="3332" width="28" style="7" customWidth="1"/>
    <col min="3333" max="3584" width="9.140625" style="7"/>
    <col min="3585" max="3585" width="28.42578125" style="7" customWidth="1"/>
    <col min="3586" max="3586" width="33.140625" style="7" customWidth="1"/>
    <col min="3587" max="3587" width="32.42578125" style="7" customWidth="1"/>
    <col min="3588" max="3588" width="28" style="7" customWidth="1"/>
    <col min="3589" max="3840" width="9.140625" style="7"/>
    <col min="3841" max="3841" width="28.42578125" style="7" customWidth="1"/>
    <col min="3842" max="3842" width="33.140625" style="7" customWidth="1"/>
    <col min="3843" max="3843" width="32.42578125" style="7" customWidth="1"/>
    <col min="3844" max="3844" width="28" style="7" customWidth="1"/>
    <col min="3845" max="4096" width="9.140625" style="7"/>
    <col min="4097" max="4097" width="28.42578125" style="7" customWidth="1"/>
    <col min="4098" max="4098" width="33.140625" style="7" customWidth="1"/>
    <col min="4099" max="4099" width="32.42578125" style="7" customWidth="1"/>
    <col min="4100" max="4100" width="28" style="7" customWidth="1"/>
    <col min="4101" max="4352" width="9.140625" style="7"/>
    <col min="4353" max="4353" width="28.42578125" style="7" customWidth="1"/>
    <col min="4354" max="4354" width="33.140625" style="7" customWidth="1"/>
    <col min="4355" max="4355" width="32.42578125" style="7" customWidth="1"/>
    <col min="4356" max="4356" width="28" style="7" customWidth="1"/>
    <col min="4357" max="4608" width="9.140625" style="7"/>
    <col min="4609" max="4609" width="28.42578125" style="7" customWidth="1"/>
    <col min="4610" max="4610" width="33.140625" style="7" customWidth="1"/>
    <col min="4611" max="4611" width="32.42578125" style="7" customWidth="1"/>
    <col min="4612" max="4612" width="28" style="7" customWidth="1"/>
    <col min="4613" max="4864" width="9.140625" style="7"/>
    <col min="4865" max="4865" width="28.42578125" style="7" customWidth="1"/>
    <col min="4866" max="4866" width="33.140625" style="7" customWidth="1"/>
    <col min="4867" max="4867" width="32.42578125" style="7" customWidth="1"/>
    <col min="4868" max="4868" width="28" style="7" customWidth="1"/>
    <col min="4869" max="5120" width="9.140625" style="7"/>
    <col min="5121" max="5121" width="28.42578125" style="7" customWidth="1"/>
    <col min="5122" max="5122" width="33.140625" style="7" customWidth="1"/>
    <col min="5123" max="5123" width="32.42578125" style="7" customWidth="1"/>
    <col min="5124" max="5124" width="28" style="7" customWidth="1"/>
    <col min="5125" max="5376" width="9.140625" style="7"/>
    <col min="5377" max="5377" width="28.42578125" style="7" customWidth="1"/>
    <col min="5378" max="5378" width="33.140625" style="7" customWidth="1"/>
    <col min="5379" max="5379" width="32.42578125" style="7" customWidth="1"/>
    <col min="5380" max="5380" width="28" style="7" customWidth="1"/>
    <col min="5381" max="5632" width="9.140625" style="7"/>
    <col min="5633" max="5633" width="28.42578125" style="7" customWidth="1"/>
    <col min="5634" max="5634" width="33.140625" style="7" customWidth="1"/>
    <col min="5635" max="5635" width="32.42578125" style="7" customWidth="1"/>
    <col min="5636" max="5636" width="28" style="7" customWidth="1"/>
    <col min="5637" max="5888" width="9.140625" style="7"/>
    <col min="5889" max="5889" width="28.42578125" style="7" customWidth="1"/>
    <col min="5890" max="5890" width="33.140625" style="7" customWidth="1"/>
    <col min="5891" max="5891" width="32.42578125" style="7" customWidth="1"/>
    <col min="5892" max="5892" width="28" style="7" customWidth="1"/>
    <col min="5893" max="6144" width="9.140625" style="7"/>
    <col min="6145" max="6145" width="28.42578125" style="7" customWidth="1"/>
    <col min="6146" max="6146" width="33.140625" style="7" customWidth="1"/>
    <col min="6147" max="6147" width="32.42578125" style="7" customWidth="1"/>
    <col min="6148" max="6148" width="28" style="7" customWidth="1"/>
    <col min="6149" max="6400" width="9.140625" style="7"/>
    <col min="6401" max="6401" width="28.42578125" style="7" customWidth="1"/>
    <col min="6402" max="6402" width="33.140625" style="7" customWidth="1"/>
    <col min="6403" max="6403" width="32.42578125" style="7" customWidth="1"/>
    <col min="6404" max="6404" width="28" style="7" customWidth="1"/>
    <col min="6405" max="6656" width="9.140625" style="7"/>
    <col min="6657" max="6657" width="28.42578125" style="7" customWidth="1"/>
    <col min="6658" max="6658" width="33.140625" style="7" customWidth="1"/>
    <col min="6659" max="6659" width="32.42578125" style="7" customWidth="1"/>
    <col min="6660" max="6660" width="28" style="7" customWidth="1"/>
    <col min="6661" max="6912" width="9.140625" style="7"/>
    <col min="6913" max="6913" width="28.42578125" style="7" customWidth="1"/>
    <col min="6914" max="6914" width="33.140625" style="7" customWidth="1"/>
    <col min="6915" max="6915" width="32.42578125" style="7" customWidth="1"/>
    <col min="6916" max="6916" width="28" style="7" customWidth="1"/>
    <col min="6917" max="7168" width="9.140625" style="7"/>
    <col min="7169" max="7169" width="28.42578125" style="7" customWidth="1"/>
    <col min="7170" max="7170" width="33.140625" style="7" customWidth="1"/>
    <col min="7171" max="7171" width="32.42578125" style="7" customWidth="1"/>
    <col min="7172" max="7172" width="28" style="7" customWidth="1"/>
    <col min="7173" max="7424" width="9.140625" style="7"/>
    <col min="7425" max="7425" width="28.42578125" style="7" customWidth="1"/>
    <col min="7426" max="7426" width="33.140625" style="7" customWidth="1"/>
    <col min="7427" max="7427" width="32.42578125" style="7" customWidth="1"/>
    <col min="7428" max="7428" width="28" style="7" customWidth="1"/>
    <col min="7429" max="7680" width="9.140625" style="7"/>
    <col min="7681" max="7681" width="28.42578125" style="7" customWidth="1"/>
    <col min="7682" max="7682" width="33.140625" style="7" customWidth="1"/>
    <col min="7683" max="7683" width="32.42578125" style="7" customWidth="1"/>
    <col min="7684" max="7684" width="28" style="7" customWidth="1"/>
    <col min="7685" max="7936" width="9.140625" style="7"/>
    <col min="7937" max="7937" width="28.42578125" style="7" customWidth="1"/>
    <col min="7938" max="7938" width="33.140625" style="7" customWidth="1"/>
    <col min="7939" max="7939" width="32.42578125" style="7" customWidth="1"/>
    <col min="7940" max="7940" width="28" style="7" customWidth="1"/>
    <col min="7941" max="8192" width="9.140625" style="7"/>
    <col min="8193" max="8193" width="28.42578125" style="7" customWidth="1"/>
    <col min="8194" max="8194" width="33.140625" style="7" customWidth="1"/>
    <col min="8195" max="8195" width="32.42578125" style="7" customWidth="1"/>
    <col min="8196" max="8196" width="28" style="7" customWidth="1"/>
    <col min="8197" max="8448" width="9.140625" style="7"/>
    <col min="8449" max="8449" width="28.42578125" style="7" customWidth="1"/>
    <col min="8450" max="8450" width="33.140625" style="7" customWidth="1"/>
    <col min="8451" max="8451" width="32.42578125" style="7" customWidth="1"/>
    <col min="8452" max="8452" width="28" style="7" customWidth="1"/>
    <col min="8453" max="8704" width="9.140625" style="7"/>
    <col min="8705" max="8705" width="28.42578125" style="7" customWidth="1"/>
    <col min="8706" max="8706" width="33.140625" style="7" customWidth="1"/>
    <col min="8707" max="8707" width="32.42578125" style="7" customWidth="1"/>
    <col min="8708" max="8708" width="28" style="7" customWidth="1"/>
    <col min="8709" max="8960" width="9.140625" style="7"/>
    <col min="8961" max="8961" width="28.42578125" style="7" customWidth="1"/>
    <col min="8962" max="8962" width="33.140625" style="7" customWidth="1"/>
    <col min="8963" max="8963" width="32.42578125" style="7" customWidth="1"/>
    <col min="8964" max="8964" width="28" style="7" customWidth="1"/>
    <col min="8965" max="9216" width="9.140625" style="7"/>
    <col min="9217" max="9217" width="28.42578125" style="7" customWidth="1"/>
    <col min="9218" max="9218" width="33.140625" style="7" customWidth="1"/>
    <col min="9219" max="9219" width="32.42578125" style="7" customWidth="1"/>
    <col min="9220" max="9220" width="28" style="7" customWidth="1"/>
    <col min="9221" max="9472" width="9.140625" style="7"/>
    <col min="9473" max="9473" width="28.42578125" style="7" customWidth="1"/>
    <col min="9474" max="9474" width="33.140625" style="7" customWidth="1"/>
    <col min="9475" max="9475" width="32.42578125" style="7" customWidth="1"/>
    <col min="9476" max="9476" width="28" style="7" customWidth="1"/>
    <col min="9477" max="9728" width="9.140625" style="7"/>
    <col min="9729" max="9729" width="28.42578125" style="7" customWidth="1"/>
    <col min="9730" max="9730" width="33.140625" style="7" customWidth="1"/>
    <col min="9731" max="9731" width="32.42578125" style="7" customWidth="1"/>
    <col min="9732" max="9732" width="28" style="7" customWidth="1"/>
    <col min="9733" max="9984" width="9.140625" style="7"/>
    <col min="9985" max="9985" width="28.42578125" style="7" customWidth="1"/>
    <col min="9986" max="9986" width="33.140625" style="7" customWidth="1"/>
    <col min="9987" max="9987" width="32.42578125" style="7" customWidth="1"/>
    <col min="9988" max="9988" width="28" style="7" customWidth="1"/>
    <col min="9989" max="10240" width="9.140625" style="7"/>
    <col min="10241" max="10241" width="28.42578125" style="7" customWidth="1"/>
    <col min="10242" max="10242" width="33.140625" style="7" customWidth="1"/>
    <col min="10243" max="10243" width="32.42578125" style="7" customWidth="1"/>
    <col min="10244" max="10244" width="28" style="7" customWidth="1"/>
    <col min="10245" max="10496" width="9.140625" style="7"/>
    <col min="10497" max="10497" width="28.42578125" style="7" customWidth="1"/>
    <col min="10498" max="10498" width="33.140625" style="7" customWidth="1"/>
    <col min="10499" max="10499" width="32.42578125" style="7" customWidth="1"/>
    <col min="10500" max="10500" width="28" style="7" customWidth="1"/>
    <col min="10501" max="10752" width="9.140625" style="7"/>
    <col min="10753" max="10753" width="28.42578125" style="7" customWidth="1"/>
    <col min="10754" max="10754" width="33.140625" style="7" customWidth="1"/>
    <col min="10755" max="10755" width="32.42578125" style="7" customWidth="1"/>
    <col min="10756" max="10756" width="28" style="7" customWidth="1"/>
    <col min="10757" max="11008" width="9.140625" style="7"/>
    <col min="11009" max="11009" width="28.42578125" style="7" customWidth="1"/>
    <col min="11010" max="11010" width="33.140625" style="7" customWidth="1"/>
    <col min="11011" max="11011" width="32.42578125" style="7" customWidth="1"/>
    <col min="11012" max="11012" width="28" style="7" customWidth="1"/>
    <col min="11013" max="11264" width="9.140625" style="7"/>
    <col min="11265" max="11265" width="28.42578125" style="7" customWidth="1"/>
    <col min="11266" max="11266" width="33.140625" style="7" customWidth="1"/>
    <col min="11267" max="11267" width="32.42578125" style="7" customWidth="1"/>
    <col min="11268" max="11268" width="28" style="7" customWidth="1"/>
    <col min="11269" max="11520" width="9.140625" style="7"/>
    <col min="11521" max="11521" width="28.42578125" style="7" customWidth="1"/>
    <col min="11522" max="11522" width="33.140625" style="7" customWidth="1"/>
    <col min="11523" max="11523" width="32.42578125" style="7" customWidth="1"/>
    <col min="11524" max="11524" width="28" style="7" customWidth="1"/>
    <col min="11525" max="11776" width="9.140625" style="7"/>
    <col min="11777" max="11777" width="28.42578125" style="7" customWidth="1"/>
    <col min="11778" max="11778" width="33.140625" style="7" customWidth="1"/>
    <col min="11779" max="11779" width="32.42578125" style="7" customWidth="1"/>
    <col min="11780" max="11780" width="28" style="7" customWidth="1"/>
    <col min="11781" max="12032" width="9.140625" style="7"/>
    <col min="12033" max="12033" width="28.42578125" style="7" customWidth="1"/>
    <col min="12034" max="12034" width="33.140625" style="7" customWidth="1"/>
    <col min="12035" max="12035" width="32.42578125" style="7" customWidth="1"/>
    <col min="12036" max="12036" width="28" style="7" customWidth="1"/>
    <col min="12037" max="12288" width="9.140625" style="7"/>
    <col min="12289" max="12289" width="28.42578125" style="7" customWidth="1"/>
    <col min="12290" max="12290" width="33.140625" style="7" customWidth="1"/>
    <col min="12291" max="12291" width="32.42578125" style="7" customWidth="1"/>
    <col min="12292" max="12292" width="28" style="7" customWidth="1"/>
    <col min="12293" max="12544" width="9.140625" style="7"/>
    <col min="12545" max="12545" width="28.42578125" style="7" customWidth="1"/>
    <col min="12546" max="12546" width="33.140625" style="7" customWidth="1"/>
    <col min="12547" max="12547" width="32.42578125" style="7" customWidth="1"/>
    <col min="12548" max="12548" width="28" style="7" customWidth="1"/>
    <col min="12549" max="12800" width="9.140625" style="7"/>
    <col min="12801" max="12801" width="28.42578125" style="7" customWidth="1"/>
    <col min="12802" max="12802" width="33.140625" style="7" customWidth="1"/>
    <col min="12803" max="12803" width="32.42578125" style="7" customWidth="1"/>
    <col min="12804" max="12804" width="28" style="7" customWidth="1"/>
    <col min="12805" max="13056" width="9.140625" style="7"/>
    <col min="13057" max="13057" width="28.42578125" style="7" customWidth="1"/>
    <col min="13058" max="13058" width="33.140625" style="7" customWidth="1"/>
    <col min="13059" max="13059" width="32.42578125" style="7" customWidth="1"/>
    <col min="13060" max="13060" width="28" style="7" customWidth="1"/>
    <col min="13061" max="13312" width="9.140625" style="7"/>
    <col min="13313" max="13313" width="28.42578125" style="7" customWidth="1"/>
    <col min="13314" max="13314" width="33.140625" style="7" customWidth="1"/>
    <col min="13315" max="13315" width="32.42578125" style="7" customWidth="1"/>
    <col min="13316" max="13316" width="28" style="7" customWidth="1"/>
    <col min="13317" max="13568" width="9.140625" style="7"/>
    <col min="13569" max="13569" width="28.42578125" style="7" customWidth="1"/>
    <col min="13570" max="13570" width="33.140625" style="7" customWidth="1"/>
    <col min="13571" max="13571" width="32.42578125" style="7" customWidth="1"/>
    <col min="13572" max="13572" width="28" style="7" customWidth="1"/>
    <col min="13573" max="13824" width="9.140625" style="7"/>
    <col min="13825" max="13825" width="28.42578125" style="7" customWidth="1"/>
    <col min="13826" max="13826" width="33.140625" style="7" customWidth="1"/>
    <col min="13827" max="13827" width="32.42578125" style="7" customWidth="1"/>
    <col min="13828" max="13828" width="28" style="7" customWidth="1"/>
    <col min="13829" max="14080" width="9.140625" style="7"/>
    <col min="14081" max="14081" width="28.42578125" style="7" customWidth="1"/>
    <col min="14082" max="14082" width="33.140625" style="7" customWidth="1"/>
    <col min="14083" max="14083" width="32.42578125" style="7" customWidth="1"/>
    <col min="14084" max="14084" width="28" style="7" customWidth="1"/>
    <col min="14085" max="14336" width="9.140625" style="7"/>
    <col min="14337" max="14337" width="28.42578125" style="7" customWidth="1"/>
    <col min="14338" max="14338" width="33.140625" style="7" customWidth="1"/>
    <col min="14339" max="14339" width="32.42578125" style="7" customWidth="1"/>
    <col min="14340" max="14340" width="28" style="7" customWidth="1"/>
    <col min="14341" max="14592" width="9.140625" style="7"/>
    <col min="14593" max="14593" width="28.42578125" style="7" customWidth="1"/>
    <col min="14594" max="14594" width="33.140625" style="7" customWidth="1"/>
    <col min="14595" max="14595" width="32.42578125" style="7" customWidth="1"/>
    <col min="14596" max="14596" width="28" style="7" customWidth="1"/>
    <col min="14597" max="14848" width="9.140625" style="7"/>
    <col min="14849" max="14849" width="28.42578125" style="7" customWidth="1"/>
    <col min="14850" max="14850" width="33.140625" style="7" customWidth="1"/>
    <col min="14851" max="14851" width="32.42578125" style="7" customWidth="1"/>
    <col min="14852" max="14852" width="28" style="7" customWidth="1"/>
    <col min="14853" max="15104" width="9.140625" style="7"/>
    <col min="15105" max="15105" width="28.42578125" style="7" customWidth="1"/>
    <col min="15106" max="15106" width="33.140625" style="7" customWidth="1"/>
    <col min="15107" max="15107" width="32.42578125" style="7" customWidth="1"/>
    <col min="15108" max="15108" width="28" style="7" customWidth="1"/>
    <col min="15109" max="15360" width="9.140625" style="7"/>
    <col min="15361" max="15361" width="28.42578125" style="7" customWidth="1"/>
    <col min="15362" max="15362" width="33.140625" style="7" customWidth="1"/>
    <col min="15363" max="15363" width="32.42578125" style="7" customWidth="1"/>
    <col min="15364" max="15364" width="28" style="7" customWidth="1"/>
    <col min="15365" max="15616" width="9.140625" style="7"/>
    <col min="15617" max="15617" width="28.42578125" style="7" customWidth="1"/>
    <col min="15618" max="15618" width="33.140625" style="7" customWidth="1"/>
    <col min="15619" max="15619" width="32.42578125" style="7" customWidth="1"/>
    <col min="15620" max="15620" width="28" style="7" customWidth="1"/>
    <col min="15621" max="15872" width="9.140625" style="7"/>
    <col min="15873" max="15873" width="28.42578125" style="7" customWidth="1"/>
    <col min="15874" max="15874" width="33.140625" style="7" customWidth="1"/>
    <col min="15875" max="15875" width="32.42578125" style="7" customWidth="1"/>
    <col min="15876" max="15876" width="28" style="7" customWidth="1"/>
    <col min="15877" max="16128" width="9.140625" style="7"/>
    <col min="16129" max="16129" width="28.42578125" style="7" customWidth="1"/>
    <col min="16130" max="16130" width="33.140625" style="7" customWidth="1"/>
    <col min="16131" max="16131" width="32.42578125" style="7" customWidth="1"/>
    <col min="16132" max="16132" width="28" style="7" customWidth="1"/>
    <col min="16133" max="16383" width="9.140625" style="7"/>
    <col min="16384" max="16384" width="9.140625" style="7" customWidth="1"/>
  </cols>
  <sheetData>
    <row r="1" spans="1:17" ht="15" x14ac:dyDescent="0.2">
      <c r="A1" s="8"/>
      <c r="B1" s="8" t="s">
        <v>51</v>
      </c>
      <c r="C1" s="8" t="s">
        <v>52</v>
      </c>
      <c r="D1" s="9" t="s">
        <v>53</v>
      </c>
      <c r="E1" s="9" t="s">
        <v>54</v>
      </c>
    </row>
    <row r="2" spans="1:17" x14ac:dyDescent="0.2">
      <c r="A2" s="10"/>
    </row>
    <row r="3" spans="1:17" ht="18.75" customHeight="1" x14ac:dyDescent="0.2">
      <c r="A3" s="10"/>
    </row>
    <row r="4" spans="1:17" ht="18.75" customHeight="1" thickBot="1" x14ac:dyDescent="0.25">
      <c r="A4" s="170" t="s">
        <v>55</v>
      </c>
      <c r="B4" s="11" t="s">
        <v>117</v>
      </c>
      <c r="C4" s="12"/>
      <c r="D4" s="13"/>
      <c r="E4" s="14"/>
    </row>
    <row r="5" spans="1:17" ht="18.75" customHeight="1" x14ac:dyDescent="0.2">
      <c r="A5" s="10"/>
      <c r="B5" s="196"/>
      <c r="C5" s="12"/>
      <c r="D5" s="15"/>
      <c r="E5" s="14"/>
    </row>
    <row r="6" spans="1:17" ht="18.75" customHeight="1" x14ac:dyDescent="0.2">
      <c r="A6" s="10"/>
      <c r="B6" s="87" t="s">
        <v>136</v>
      </c>
      <c r="C6" s="11" t="s">
        <v>117</v>
      </c>
      <c r="D6" s="15"/>
      <c r="E6" s="14"/>
    </row>
    <row r="7" spans="1:17" ht="18.75" customHeight="1" x14ac:dyDescent="0.2">
      <c r="A7" s="10"/>
      <c r="B7" s="86"/>
      <c r="C7" s="18"/>
      <c r="D7" s="19"/>
      <c r="E7" s="14"/>
    </row>
    <row r="8" spans="1:17" ht="18.75" customHeight="1" thickBot="1" x14ac:dyDescent="0.25">
      <c r="A8" s="10" t="s">
        <v>89</v>
      </c>
      <c r="B8" s="20" t="s">
        <v>118</v>
      </c>
      <c r="C8" s="18"/>
      <c r="D8" s="19"/>
      <c r="E8" s="14"/>
    </row>
    <row r="9" spans="1:17" ht="18.75" customHeight="1" x14ac:dyDescent="0.2">
      <c r="A9" s="10"/>
      <c r="B9" s="197"/>
      <c r="C9" s="18"/>
      <c r="D9" s="19"/>
      <c r="E9" s="14"/>
    </row>
    <row r="10" spans="1:17" ht="18.75" customHeight="1" thickBot="1" x14ac:dyDescent="0.25">
      <c r="A10" s="10"/>
      <c r="B10" s="21"/>
      <c r="C10" s="16" t="s">
        <v>175</v>
      </c>
      <c r="D10" s="11" t="s">
        <v>117</v>
      </c>
      <c r="E10" s="22"/>
    </row>
    <row r="11" spans="1:17" ht="18.75" customHeight="1" x14ac:dyDescent="0.2">
      <c r="A11" s="10"/>
      <c r="B11" s="11"/>
      <c r="C11" s="18"/>
      <c r="D11" s="198"/>
      <c r="E11" s="23"/>
    </row>
    <row r="12" spans="1:17" ht="18.75" customHeight="1" thickBot="1" x14ac:dyDescent="0.25">
      <c r="A12" s="10" t="s">
        <v>91</v>
      </c>
      <c r="B12" s="11" t="s">
        <v>119</v>
      </c>
      <c r="C12" s="18"/>
      <c r="D12" s="24"/>
      <c r="E12" s="23"/>
    </row>
    <row r="13" spans="1:17" ht="18.75" customHeight="1" x14ac:dyDescent="0.2">
      <c r="A13" s="10"/>
      <c r="B13" s="199"/>
      <c r="C13" s="18"/>
      <c r="D13" s="24"/>
      <c r="E13" s="23"/>
      <c r="Q13" s="7" t="s">
        <v>113</v>
      </c>
    </row>
    <row r="14" spans="1:17" ht="18.75" customHeight="1" thickBot="1" x14ac:dyDescent="0.25">
      <c r="A14" s="10"/>
      <c r="B14" s="87" t="s">
        <v>159</v>
      </c>
      <c r="C14" s="20" t="s">
        <v>120</v>
      </c>
      <c r="D14" s="24"/>
      <c r="E14" s="23"/>
    </row>
    <row r="15" spans="1:17" ht="18.75" customHeight="1" x14ac:dyDescent="0.2">
      <c r="A15" s="10"/>
      <c r="B15" s="17"/>
      <c r="C15" s="12"/>
      <c r="D15" s="24"/>
      <c r="E15" s="23"/>
    </row>
    <row r="16" spans="1:17" ht="18.75" customHeight="1" thickBot="1" x14ac:dyDescent="0.25">
      <c r="A16" s="10" t="s">
        <v>92</v>
      </c>
      <c r="B16" s="20" t="s">
        <v>120</v>
      </c>
      <c r="C16" s="12"/>
      <c r="D16" s="24"/>
      <c r="E16" s="23"/>
    </row>
    <row r="17" spans="1:10" ht="18.75" customHeight="1" x14ac:dyDescent="0.2">
      <c r="A17" s="10"/>
      <c r="B17" s="197"/>
      <c r="C17" s="25"/>
      <c r="D17" s="24"/>
      <c r="E17" s="23"/>
    </row>
    <row r="18" spans="1:10" ht="18.75" customHeight="1" x14ac:dyDescent="0.2">
      <c r="A18" s="10"/>
      <c r="B18" s="21"/>
      <c r="C18" s="25"/>
      <c r="D18" s="88" t="s">
        <v>177</v>
      </c>
      <c r="E18" s="11" t="s">
        <v>117</v>
      </c>
    </row>
    <row r="19" spans="1:10" ht="18.75" customHeight="1" x14ac:dyDescent="0.2">
      <c r="A19" s="10"/>
      <c r="B19" s="11"/>
      <c r="C19" s="12"/>
      <c r="D19" s="13"/>
      <c r="E19" s="26"/>
    </row>
    <row r="20" spans="1:10" ht="18.75" customHeight="1" thickBot="1" x14ac:dyDescent="0.25">
      <c r="A20" s="10" t="s">
        <v>93</v>
      </c>
      <c r="B20" s="11" t="s">
        <v>121</v>
      </c>
      <c r="C20" s="12"/>
      <c r="D20" s="13"/>
      <c r="E20" s="26"/>
    </row>
    <row r="21" spans="1:10" ht="18.75" customHeight="1" x14ac:dyDescent="0.2">
      <c r="A21" s="10"/>
      <c r="B21" s="199"/>
      <c r="C21" s="12"/>
      <c r="D21" s="15"/>
      <c r="E21" s="26"/>
    </row>
    <row r="22" spans="1:10" ht="18.75" customHeight="1" x14ac:dyDescent="0.2">
      <c r="A22" s="10"/>
      <c r="B22" s="87" t="s">
        <v>166</v>
      </c>
      <c r="C22" s="11" t="s">
        <v>121</v>
      </c>
      <c r="D22" s="15"/>
      <c r="E22" s="26"/>
    </row>
    <row r="23" spans="1:10" ht="18.75" customHeight="1" x14ac:dyDescent="0.2">
      <c r="A23" s="10"/>
      <c r="B23" s="17"/>
      <c r="C23" s="18"/>
      <c r="D23" s="19"/>
      <c r="E23" s="26"/>
    </row>
    <row r="24" spans="1:10" ht="18.75" customHeight="1" thickBot="1" x14ac:dyDescent="0.25">
      <c r="A24" s="10" t="s">
        <v>94</v>
      </c>
      <c r="B24" s="20" t="s">
        <v>122</v>
      </c>
      <c r="C24" s="18"/>
      <c r="D24" s="19"/>
      <c r="E24" s="26"/>
    </row>
    <row r="25" spans="1:10" ht="18.75" customHeight="1" x14ac:dyDescent="0.2">
      <c r="A25" s="10"/>
      <c r="B25" s="197"/>
      <c r="C25" s="18"/>
      <c r="D25" s="19"/>
      <c r="E25" s="26"/>
    </row>
    <row r="26" spans="1:10" ht="18.75" customHeight="1" thickBot="1" x14ac:dyDescent="0.25">
      <c r="A26" s="10"/>
      <c r="B26" s="21"/>
      <c r="C26" s="88" t="s">
        <v>174</v>
      </c>
      <c r="D26" s="11" t="s">
        <v>121</v>
      </c>
      <c r="E26" s="27"/>
    </row>
    <row r="27" spans="1:10" ht="18.75" customHeight="1" x14ac:dyDescent="0.2">
      <c r="A27" s="10"/>
      <c r="B27" s="11"/>
      <c r="C27" s="18"/>
      <c r="D27" s="198"/>
      <c r="E27" s="28"/>
      <c r="J27" s="10"/>
    </row>
    <row r="28" spans="1:10" ht="18.75" customHeight="1" thickBot="1" x14ac:dyDescent="0.25">
      <c r="A28" s="10" t="s">
        <v>90</v>
      </c>
      <c r="B28" s="11" t="s">
        <v>123</v>
      </c>
      <c r="C28" s="18"/>
      <c r="D28" s="24"/>
      <c r="E28" s="28"/>
    </row>
    <row r="29" spans="1:10" ht="18.75" customHeight="1" x14ac:dyDescent="0.2">
      <c r="A29" s="10"/>
      <c r="B29" s="199"/>
      <c r="C29" s="18"/>
      <c r="D29" s="24"/>
      <c r="E29" s="28"/>
    </row>
    <row r="30" spans="1:10" ht="18.75" customHeight="1" thickBot="1" x14ac:dyDescent="0.25">
      <c r="A30" s="10"/>
      <c r="B30" s="87" t="s">
        <v>173</v>
      </c>
      <c r="C30" s="20" t="s">
        <v>124</v>
      </c>
      <c r="D30" s="29"/>
      <c r="E30" s="220" t="s">
        <v>95</v>
      </c>
    </row>
    <row r="31" spans="1:10" ht="18.75" customHeight="1" thickBot="1" x14ac:dyDescent="0.25">
      <c r="A31" s="10"/>
      <c r="B31" s="17"/>
      <c r="C31" s="12"/>
      <c r="D31" s="20" t="s">
        <v>120</v>
      </c>
      <c r="E31" s="22"/>
    </row>
    <row r="32" spans="1:10" ht="18.75" customHeight="1" thickBot="1" x14ac:dyDescent="0.25">
      <c r="A32" s="10" t="s">
        <v>56</v>
      </c>
      <c r="B32" s="20" t="s">
        <v>124</v>
      </c>
      <c r="C32" s="12"/>
      <c r="D32" s="200"/>
      <c r="E32" s="22"/>
    </row>
    <row r="33" spans="1:15" ht="18.75" customHeight="1" thickBot="1" x14ac:dyDescent="0.25">
      <c r="A33" s="10"/>
      <c r="B33" s="197"/>
      <c r="C33" s="30"/>
      <c r="D33" s="89" t="s">
        <v>176</v>
      </c>
      <c r="E33" s="20" t="s">
        <v>120</v>
      </c>
    </row>
    <row r="34" spans="1:15" ht="18.75" customHeight="1" x14ac:dyDescent="0.2">
      <c r="A34" s="10"/>
      <c r="B34" s="21"/>
      <c r="C34" s="12"/>
      <c r="D34" s="31"/>
      <c r="E34" s="22"/>
    </row>
    <row r="35" spans="1:15" ht="24" customHeight="1" thickBot="1" x14ac:dyDescent="0.25">
      <c r="D35" s="20" t="s">
        <v>124</v>
      </c>
    </row>
    <row r="36" spans="1:15" x14ac:dyDescent="0.2">
      <c r="B36" s="21"/>
      <c r="C36" s="12"/>
      <c r="D36" s="22"/>
      <c r="E36" s="22"/>
    </row>
    <row r="46" spans="1:1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</sheetData>
  <pageMargins left="0.7" right="0.7" top="0.78740157499999996" bottom="0.78740157499999996" header="0.3" footer="0.3"/>
  <pageSetup paperSize="9" scale="7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5</vt:i4>
      </vt:variant>
    </vt:vector>
  </HeadingPairs>
  <TitlesOfParts>
    <vt:vector size="15" baseType="lpstr">
      <vt:lpstr>Přihlášky</vt:lpstr>
      <vt:lpstr>Prezence </vt:lpstr>
      <vt:lpstr>Nasazení do skupin</vt:lpstr>
      <vt:lpstr>sk A</vt:lpstr>
      <vt:lpstr>A - výsledky</vt:lpstr>
      <vt:lpstr>sk B</vt:lpstr>
      <vt:lpstr>B - výsledky</vt:lpstr>
      <vt:lpstr>Zápasy</vt:lpstr>
      <vt:lpstr>KO</vt:lpstr>
      <vt:lpstr>Zápisy</vt:lpstr>
      <vt:lpstr>'A - výsledky'!Oblast_tisku</vt:lpstr>
      <vt:lpstr>'B - výsledky'!Oblast_tisku</vt:lpstr>
      <vt:lpstr>'sk A'!Oblast_tisku</vt:lpstr>
      <vt:lpstr>'sk B'!Oblast_tisku</vt:lpstr>
      <vt:lpstr>Zápisy!Oblast_tisku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DAVID_L</dc:creator>
  <cp:keywords/>
  <dc:description/>
  <cp:lastModifiedBy>Suzie</cp:lastModifiedBy>
  <cp:revision/>
  <cp:lastPrinted>2019-10-27T15:04:28Z</cp:lastPrinted>
  <dcterms:created xsi:type="dcterms:W3CDTF">2014-08-25T11:10:33Z</dcterms:created>
  <dcterms:modified xsi:type="dcterms:W3CDTF">2019-10-28T16:28:07Z</dcterms:modified>
  <cp:category/>
  <cp:contentStatus/>
</cp:coreProperties>
</file>