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3250" windowHeight="12570" tabRatio="908" activeTab="8"/>
  </bookViews>
  <sheets>
    <sheet name="Nasazení do skupin - prezence" sheetId="4" r:id="rId1"/>
    <sheet name="sk A" sheetId="5" r:id="rId2"/>
    <sheet name="A - výsledky" sheetId="15" r:id="rId3"/>
    <sheet name="sk B " sheetId="49" r:id="rId4"/>
    <sheet name="B - výsledky " sheetId="50" r:id="rId5"/>
    <sheet name="sk C" sheetId="8" r:id="rId6"/>
    <sheet name="C - výsledky" sheetId="17" r:id="rId7"/>
    <sheet name="sk D " sheetId="54" r:id="rId8"/>
    <sheet name="D - výsledky " sheetId="53" r:id="rId9"/>
    <sheet name="Zápasy" sheetId="20" r:id="rId10"/>
    <sheet name="KO" sheetId="21" r:id="rId11"/>
    <sheet name="Zápisy" sheetId="25" r:id="rId12"/>
  </sheets>
  <externalReferences>
    <externalReference r:id="rId13"/>
    <externalReference r:id="rId14"/>
    <externalReference r:id="rId15"/>
  </externalReferences>
  <definedNames>
    <definedName name="_xlnm._FilterDatabase" localSheetId="9" hidden="1">Zápasy!$B$3:$H$31</definedName>
    <definedName name="contacted">[1]Pomucky!$C$2:$C$3</definedName>
    <definedName name="_xlnm.Print_Area" localSheetId="2">'A - výsledky'!#REF!</definedName>
    <definedName name="_xlnm.Print_Area" localSheetId="4">'B - výsledky '!$A$2:$R$22</definedName>
    <definedName name="_xlnm.Print_Area" localSheetId="6">'C - výsledky'!$A$2:$R$22</definedName>
    <definedName name="_xlnm.Print_Area" localSheetId="8">'D - výsledky '!$A$2:$R$22</definedName>
    <definedName name="_xlnm.Print_Area" localSheetId="3">'sk B '!$A$2:$U$26</definedName>
    <definedName name="_xlnm.Print_Area" localSheetId="5">'sk C'!$A$2:$U$26</definedName>
    <definedName name="_xlnm.Print_Area" localSheetId="7">'sk D '!$A$2:$U$26</definedName>
    <definedName name="_xlnm.Print_Area" localSheetId="11">Zápisy!$A$2:$S$38</definedName>
    <definedName name="Ucast">[1]Pomucky!$A$2:$A$3</definedName>
    <definedName name="volba" localSheetId="4">#REF!</definedName>
    <definedName name="volba" localSheetId="8">#REF!</definedName>
    <definedName name="volba" localSheetId="3">#REF!</definedName>
    <definedName name="volba" localSheetId="7">#REF!</definedName>
    <definedName name="volba" localSheetId="11">#REF!</definedName>
    <definedName name="volba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20"/>
  <c r="H31"/>
  <c r="H29"/>
  <c r="F29"/>
  <c r="H27"/>
  <c r="F27"/>
  <c r="H25"/>
  <c r="F25"/>
  <c r="H22"/>
  <c r="F22"/>
  <c r="H20"/>
  <c r="F20"/>
  <c r="H17"/>
  <c r="F17"/>
  <c r="H15"/>
  <c r="F15"/>
  <c r="H12"/>
  <c r="F12"/>
  <c r="H10"/>
  <c r="F10"/>
  <c r="H7"/>
  <c r="F7"/>
  <c r="H5"/>
  <c r="F5"/>
  <c r="B19" i="54" l="1"/>
  <c r="B15"/>
  <c r="B11"/>
  <c r="B7"/>
  <c r="B19" i="53"/>
  <c r="E25" s="1"/>
  <c r="B15"/>
  <c r="E33" s="1"/>
  <c r="B11"/>
  <c r="E35" s="1"/>
  <c r="B7"/>
  <c r="E29" s="1"/>
  <c r="AS129" i="54"/>
  <c r="AA129"/>
  <c r="AO127"/>
  <c r="AS110"/>
  <c r="AA110"/>
  <c r="AO108"/>
  <c r="C4"/>
  <c r="AA127" s="1"/>
  <c r="A2"/>
  <c r="F19" i="53"/>
  <c r="I19"/>
  <c r="L15"/>
  <c r="K19" s="1"/>
  <c r="C15"/>
  <c r="N11"/>
  <c r="H19"/>
  <c r="K11"/>
  <c r="F15" s="1"/>
  <c r="H15"/>
  <c r="Q21"/>
  <c r="Q9"/>
  <c r="Q13"/>
  <c r="N7"/>
  <c r="C19" s="1"/>
  <c r="E19"/>
  <c r="K7"/>
  <c r="E15"/>
  <c r="H7"/>
  <c r="E11"/>
  <c r="Q11" s="1"/>
  <c r="C4"/>
  <c r="A2"/>
  <c r="B19" i="50"/>
  <c r="E25" s="1"/>
  <c r="B15"/>
  <c r="B11"/>
  <c r="E35" s="1"/>
  <c r="B7"/>
  <c r="B35" s="1"/>
  <c r="F19"/>
  <c r="I21"/>
  <c r="K21"/>
  <c r="H17"/>
  <c r="C15"/>
  <c r="E33"/>
  <c r="F21"/>
  <c r="H21"/>
  <c r="F17"/>
  <c r="N11"/>
  <c r="H19"/>
  <c r="K11"/>
  <c r="F15" s="1"/>
  <c r="H15"/>
  <c r="E11"/>
  <c r="Q11" s="1"/>
  <c r="C21"/>
  <c r="E21"/>
  <c r="C17"/>
  <c r="E17"/>
  <c r="Q13"/>
  <c r="C19"/>
  <c r="O19" s="1"/>
  <c r="E19"/>
  <c r="Q19" s="1"/>
  <c r="I7"/>
  <c r="E15" s="1"/>
  <c r="F7"/>
  <c r="C4"/>
  <c r="A2"/>
  <c r="B19" i="49"/>
  <c r="B15"/>
  <c r="B11"/>
  <c r="B7"/>
  <c r="AS129"/>
  <c r="AA129"/>
  <c r="AO127"/>
  <c r="AS110"/>
  <c r="AA110"/>
  <c r="AO108"/>
  <c r="C4"/>
  <c r="AA127" s="1"/>
  <c r="A2"/>
  <c r="Q7" i="50" l="1"/>
  <c r="Q15"/>
  <c r="O21" i="53"/>
  <c r="O13" i="50"/>
  <c r="O15"/>
  <c r="Q17" i="53"/>
  <c r="Q17" i="50"/>
  <c r="Q7" i="53"/>
  <c r="Q15"/>
  <c r="O21" i="50"/>
  <c r="B35" i="53"/>
  <c r="B27"/>
  <c r="B31"/>
  <c r="AA108" i="54"/>
  <c r="O15" i="53"/>
  <c r="O17"/>
  <c r="Q19"/>
  <c r="O19"/>
  <c r="C11"/>
  <c r="O11" s="1"/>
  <c r="O13"/>
  <c r="O7"/>
  <c r="O9"/>
  <c r="E27"/>
  <c r="E31"/>
  <c r="B25"/>
  <c r="B29"/>
  <c r="B33"/>
  <c r="AA108" i="49"/>
  <c r="B27" i="50"/>
  <c r="B31"/>
  <c r="O17"/>
  <c r="Q21"/>
  <c r="O11"/>
  <c r="O7"/>
  <c r="O9"/>
  <c r="E27"/>
  <c r="E31"/>
  <c r="Q9"/>
  <c r="B25"/>
  <c r="B29"/>
  <c r="B33"/>
  <c r="E29"/>
  <c r="B23" i="15" l="1"/>
  <c r="B43" s="1"/>
  <c r="B19"/>
  <c r="E41" s="1"/>
  <c r="B15"/>
  <c r="B39" s="1"/>
  <c r="B11"/>
  <c r="E35" s="1"/>
  <c r="B7"/>
  <c r="B37" s="1"/>
  <c r="C4"/>
  <c r="A2"/>
  <c r="I25"/>
  <c r="C23"/>
  <c r="Q7" s="1"/>
  <c r="L25"/>
  <c r="N25"/>
  <c r="L23"/>
  <c r="O19"/>
  <c r="N23" s="1"/>
  <c r="I19"/>
  <c r="K25"/>
  <c r="I23"/>
  <c r="O15"/>
  <c r="K23" s="1"/>
  <c r="N15"/>
  <c r="F21"/>
  <c r="H21"/>
  <c r="N11"/>
  <c r="F19" s="1"/>
  <c r="H19"/>
  <c r="R7"/>
  <c r="C11"/>
  <c r="H7" s="1"/>
  <c r="C21"/>
  <c r="E21"/>
  <c r="C17"/>
  <c r="E17"/>
  <c r="N7"/>
  <c r="C19" s="1"/>
  <c r="E19"/>
  <c r="K7"/>
  <c r="C15" s="1"/>
  <c r="R15" s="1"/>
  <c r="E15"/>
  <c r="R17" l="1"/>
  <c r="B31"/>
  <c r="E47"/>
  <c r="B33"/>
  <c r="E37"/>
  <c r="T19"/>
  <c r="R13"/>
  <c r="T7"/>
  <c r="R9"/>
  <c r="T9"/>
  <c r="T11"/>
  <c r="B45"/>
  <c r="R21"/>
  <c r="T17"/>
  <c r="R25"/>
  <c r="E39"/>
  <c r="B35"/>
  <c r="B29"/>
  <c r="F4" i="20" s="1"/>
  <c r="T15" i="15"/>
  <c r="R19"/>
  <c r="R23"/>
  <c r="T25"/>
  <c r="T23"/>
  <c r="T21"/>
  <c r="B41"/>
  <c r="E29"/>
  <c r="H4" i="20" s="1"/>
  <c r="E33" i="15"/>
  <c r="E45"/>
  <c r="T13"/>
  <c r="B47"/>
  <c r="R11"/>
  <c r="E31"/>
  <c r="E43"/>
  <c r="J25" i="25"/>
  <c r="S23"/>
  <c r="J23"/>
  <c r="J6"/>
  <c r="S4"/>
  <c r="J4"/>
  <c r="B25"/>
  <c r="B6"/>
  <c r="B19" i="17" l="1"/>
  <c r="B15"/>
  <c r="B11"/>
  <c r="B7"/>
  <c r="C4"/>
  <c r="A2"/>
  <c r="B19" i="8"/>
  <c r="B15"/>
  <c r="B11"/>
  <c r="B7"/>
  <c r="A2"/>
  <c r="C4"/>
  <c r="AA127" s="1"/>
  <c r="AS129"/>
  <c r="AA129"/>
  <c r="AO127"/>
  <c r="AS110"/>
  <c r="AA110"/>
  <c r="AO108"/>
  <c r="AA108" l="1"/>
  <c r="E31" i="17" l="1"/>
  <c r="H21" i="20" s="1"/>
  <c r="I21" i="17"/>
  <c r="K21"/>
  <c r="N15"/>
  <c r="I19" s="1"/>
  <c r="E27"/>
  <c r="H11" i="20" s="1"/>
  <c r="F21" i="17"/>
  <c r="H21"/>
  <c r="F17"/>
  <c r="H17"/>
  <c r="F19"/>
  <c r="H19"/>
  <c r="F15"/>
  <c r="I11"/>
  <c r="H15" s="1"/>
  <c r="E11"/>
  <c r="Q11" s="1"/>
  <c r="E35"/>
  <c r="H30" i="20" s="1"/>
  <c r="C21" i="17"/>
  <c r="E21"/>
  <c r="C17"/>
  <c r="E17"/>
  <c r="C13"/>
  <c r="E13"/>
  <c r="Q13" s="1"/>
  <c r="N7"/>
  <c r="C19" s="1"/>
  <c r="E19"/>
  <c r="K7"/>
  <c r="C15" s="1"/>
  <c r="H7"/>
  <c r="C11" s="1"/>
  <c r="B35"/>
  <c r="F30" i="20" s="1"/>
  <c r="O17" i="17" l="1"/>
  <c r="O19"/>
  <c r="Q21"/>
  <c r="O11"/>
  <c r="O7"/>
  <c r="O13"/>
  <c r="O15"/>
  <c r="Q19"/>
  <c r="O9"/>
  <c r="E15"/>
  <c r="Q15" s="1"/>
  <c r="B29"/>
  <c r="F16" i="20" s="1"/>
  <c r="B33" i="17"/>
  <c r="F26" i="20" s="1"/>
  <c r="Q17" i="17"/>
  <c r="O21"/>
  <c r="B25"/>
  <c r="F6" i="20" s="1"/>
  <c r="E25" i="17"/>
  <c r="H6" i="20" s="1"/>
  <c r="E29" i="17"/>
  <c r="H16" i="20" s="1"/>
  <c r="E33" i="17"/>
  <c r="H26" i="20" s="1"/>
  <c r="Q7" i="17"/>
  <c r="Q9"/>
  <c r="B27"/>
  <c r="F11" i="20" s="1"/>
  <c r="B31" i="17"/>
  <c r="F21" i="20" s="1"/>
  <c r="H24" l="1"/>
  <c r="B23" i="5"/>
  <c r="B19"/>
  <c r="B15"/>
  <c r="B11"/>
  <c r="F28" i="20"/>
  <c r="H8"/>
  <c r="H23"/>
  <c r="C4" i="5"/>
  <c r="A2"/>
  <c r="H13" i="25" l="1"/>
  <c r="F19" i="20"/>
  <c r="H19"/>
  <c r="F14"/>
  <c r="F24"/>
  <c r="B13" i="25"/>
  <c r="F8" i="20"/>
  <c r="F13"/>
  <c r="F18"/>
  <c r="H9"/>
  <c r="H13"/>
  <c r="H18"/>
  <c r="F19" i="25" l="1"/>
  <c r="E18"/>
  <c r="C17"/>
  <c r="C19"/>
  <c r="F18"/>
  <c r="E19"/>
  <c r="D17"/>
  <c r="F17"/>
  <c r="C18"/>
  <c r="D19"/>
  <c r="D18"/>
  <c r="B18"/>
  <c r="B19"/>
  <c r="I8"/>
  <c r="P8"/>
  <c r="B17"/>
  <c r="E17"/>
  <c r="K19"/>
  <c r="H19"/>
  <c r="L17"/>
  <c r="J18"/>
  <c r="L19"/>
  <c r="K18"/>
  <c r="I17"/>
  <c r="I19"/>
  <c r="H17"/>
  <c r="P10"/>
  <c r="J17"/>
  <c r="K17"/>
  <c r="J19"/>
  <c r="I10"/>
  <c r="L18"/>
  <c r="H18"/>
  <c r="I18"/>
  <c r="B7" i="5"/>
  <c r="H14" i="20" l="1"/>
  <c r="H28"/>
  <c r="F23"/>
  <c r="F9"/>
  <c r="C31" l="1"/>
  <c r="B32" i="25" l="1"/>
  <c r="H32"/>
  <c r="L38" l="1"/>
  <c r="I36"/>
  <c r="I37"/>
  <c r="H37"/>
  <c r="P29"/>
  <c r="I38"/>
  <c r="K36"/>
  <c r="J36"/>
  <c r="I29"/>
  <c r="L36"/>
  <c r="K37"/>
  <c r="L37"/>
  <c r="J37"/>
  <c r="H36"/>
  <c r="K38"/>
  <c r="J38"/>
  <c r="H38"/>
  <c r="C38"/>
  <c r="I27"/>
  <c r="B37"/>
  <c r="B36"/>
  <c r="D38"/>
  <c r="E37"/>
  <c r="C36"/>
  <c r="E38"/>
  <c r="D37"/>
  <c r="C37"/>
  <c r="F37"/>
  <c r="F36"/>
  <c r="B38"/>
  <c r="E36"/>
  <c r="P27"/>
  <c r="F38"/>
  <c r="D36"/>
</calcChain>
</file>

<file path=xl/sharedStrings.xml><?xml version="1.0" encoding="utf-8"?>
<sst xmlns="http://schemas.openxmlformats.org/spreadsheetml/2006/main" count="802" uniqueCount="192">
  <si>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</si>
  <si>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</si>
  <si>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</si>
  <si>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</si>
  <si>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</si>
  <si>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</si>
  <si>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</si>
  <si>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</si>
  <si>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</si>
  <si>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</si>
  <si>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</si>
  <si>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</si>
  <si>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</si>
  <si>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</si>
  <si>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</si>
  <si>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</si>
  <si>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</si>
  <si>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</si>
  <si>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</si>
  <si>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</si>
  <si>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</si>
  <si>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kolo</t>
  </si>
  <si>
    <t>I.</t>
  </si>
  <si>
    <t>II.</t>
  </si>
  <si>
    <t>III.</t>
  </si>
  <si>
    <t>IV.</t>
  </si>
  <si>
    <t>V.</t>
  </si>
  <si>
    <t>VÍTĚZ</t>
  </si>
  <si>
    <t>Semifinále</t>
  </si>
  <si>
    <t>Finále</t>
  </si>
  <si>
    <t>F</t>
  </si>
  <si>
    <t>H</t>
  </si>
  <si>
    <t>Play-off</t>
  </si>
  <si>
    <t>VI.</t>
  </si>
  <si>
    <t>MČR</t>
  </si>
  <si>
    <t>T</t>
  </si>
  <si>
    <t>1.</t>
  </si>
  <si>
    <t>2.</t>
  </si>
  <si>
    <t>3.</t>
  </si>
  <si>
    <t>Název týmu</t>
  </si>
  <si>
    <t>r.č.</t>
  </si>
  <si>
    <t>Jméno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</si>
  <si>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</si>
  <si>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</si>
  <si>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</si>
  <si>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</si>
  <si>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</si>
  <si>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</si>
  <si>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</si>
  <si>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</si>
  <si>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</si>
  <si>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</si>
  <si>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</si>
  <si>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</si>
  <si>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</si>
  <si>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</si>
  <si>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</si>
  <si>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</si>
  <si>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</si>
  <si>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</si>
  <si>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skupina A až D</t>
  </si>
  <si>
    <t>VII.</t>
  </si>
  <si>
    <t>VIII.</t>
  </si>
  <si>
    <t>IX.</t>
  </si>
  <si>
    <t>X.</t>
  </si>
  <si>
    <t>3M</t>
  </si>
  <si>
    <t>Vítězí družstvo  :   …………………………….   ….  :  ….    skóre :   ……  :  ……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</si>
  <si>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</si>
  <si>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</si>
  <si>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</si>
  <si>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</si>
  <si>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</si>
  <si>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</si>
  <si>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</si>
  <si>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</si>
  <si>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</si>
  <si>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</si>
  <si>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</si>
  <si>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</si>
  <si>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</si>
  <si>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</si>
  <si>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</si>
  <si>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</si>
  <si>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</si>
  <si>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</si>
  <si>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</si>
  <si>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</si>
  <si>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</si>
  <si>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</si>
  <si>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</si>
  <si>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MŽ2</t>
  </si>
  <si>
    <t>UNITOP SKP Žďár nad Sázavou "A"</t>
  </si>
  <si>
    <t>UNITOP SKP Žďár nad Sázavou "B"</t>
  </si>
  <si>
    <t>TJ Peklo nad Zdobnicí "A"</t>
  </si>
  <si>
    <t>TJ Peklo nad Zdobnicí "B"</t>
  </si>
  <si>
    <t>T.J. SOKOL Holice "A"</t>
  </si>
  <si>
    <t>T.J. SOKOL Holice "B"</t>
  </si>
  <si>
    <t>TJ AVIA Čakovice</t>
  </si>
  <si>
    <t>T.J. SOKOL Holice "C"</t>
  </si>
  <si>
    <t>Sokol Dolní Počernice "B"</t>
  </si>
  <si>
    <t>Sokol Dolní Počernice "A"</t>
  </si>
  <si>
    <t>MNK Modřice "B"</t>
  </si>
  <si>
    <t>MNK Modřice "A"</t>
  </si>
  <si>
    <t>TJ Slavoj Český Brod "A"</t>
  </si>
  <si>
    <t>TJ Slavoj Český Brod "B"</t>
  </si>
  <si>
    <t>TJ Dynamo České Budějovice</t>
  </si>
  <si>
    <t>SK LIAPOR - WITTE Karlovy Vary "B"</t>
  </si>
  <si>
    <t>SK LIAPOR - WITTE Karlovy Vary "A"</t>
  </si>
  <si>
    <t>PČNS mladších žáků dvojice</t>
  </si>
  <si>
    <t>Dolní Počernice 15.2.2020</t>
  </si>
  <si>
    <t>PČNS</t>
  </si>
  <si>
    <t xml:space="preserve">Dolní Počernice </t>
  </si>
  <si>
    <t>Předkolo</t>
  </si>
  <si>
    <t>Předkolo A2 x B3</t>
  </si>
  <si>
    <t>Předkolo B2 x A3</t>
  </si>
  <si>
    <t>Předkolo C2 x D3</t>
  </si>
  <si>
    <t>Předkolo D2 x C3</t>
  </si>
  <si>
    <t>C1 x D1</t>
  </si>
  <si>
    <t>A1 x B1</t>
  </si>
  <si>
    <t>Čtvrtfinále dle losu vítězů ZS</t>
  </si>
  <si>
    <t>Marek Adam</t>
  </si>
  <si>
    <t>Bálek Jan</t>
  </si>
  <si>
    <t>Kdianko Kryštof</t>
  </si>
  <si>
    <t>Mlejnek Matěj</t>
  </si>
  <si>
    <t xml:space="preserve">Chadima Lukáš </t>
  </si>
  <si>
    <t>Stýblo Petr</t>
  </si>
  <si>
    <t>Červenka Michal</t>
  </si>
  <si>
    <t>Zatloukal Ondřej</t>
  </si>
  <si>
    <t>Zadrobílek Jakub</t>
  </si>
  <si>
    <t>Gregor Tobiáš</t>
  </si>
  <si>
    <t>Blažek Antonín</t>
  </si>
  <si>
    <t>Trzaskalik Lukáš</t>
  </si>
  <si>
    <t>Jahoda Tomáš</t>
  </si>
  <si>
    <t>Pavliška Jakub</t>
  </si>
  <si>
    <t>Sládek František</t>
  </si>
  <si>
    <t>Čapek Adam</t>
  </si>
  <si>
    <t>Sobotka Matěj</t>
  </si>
  <si>
    <t>Trávníček Lukáš</t>
  </si>
  <si>
    <t>Kopecký Adam</t>
  </si>
  <si>
    <t>Katz Antonín</t>
  </si>
  <si>
    <t>Počávovský Jakub</t>
  </si>
  <si>
    <t>Prachař Vojtěch</t>
  </si>
  <si>
    <t>Máňa Antonín</t>
  </si>
  <si>
    <t>Zapletal Marek</t>
  </si>
  <si>
    <t>Tomašov Vilém</t>
  </si>
  <si>
    <t xml:space="preserve">Lukáš </t>
  </si>
  <si>
    <t>Teplý Matěj</t>
  </si>
  <si>
    <t>Dlabka František</t>
  </si>
  <si>
    <t>Nastoupil Denis</t>
  </si>
  <si>
    <t>Lebeda Marek</t>
  </si>
  <si>
    <t>Blažková Denisa</t>
  </si>
  <si>
    <t>Pergner Ondřej</t>
  </si>
  <si>
    <t>Novotný Dominik</t>
  </si>
  <si>
    <t>Šedivý Viktor</t>
  </si>
  <si>
    <t>Maňák Michal</t>
  </si>
  <si>
    <t>Špirhanzl Jan</t>
  </si>
  <si>
    <t>Dynamo Č Budějovice</t>
  </si>
  <si>
    <t>Český Brod B</t>
  </si>
  <si>
    <t>K. Vary B</t>
  </si>
  <si>
    <t>Žďár nad Sázavou B</t>
  </si>
  <si>
    <t>Čakovice</t>
  </si>
  <si>
    <t>Modřice B</t>
  </si>
  <si>
    <t>Holice C</t>
  </si>
  <si>
    <t>K Vary A</t>
  </si>
  <si>
    <t>Český Brod A</t>
  </si>
  <si>
    <t>K Vary B</t>
  </si>
  <si>
    <t>Modřice A</t>
  </si>
  <si>
    <t>Sokol D. Počernice B</t>
  </si>
  <si>
    <t>Ždár nad Sázavou A</t>
  </si>
  <si>
    <t>10:6, 7:10, 8:10, (1:2)</t>
  </si>
  <si>
    <t>10:6, 10:5 (2:0)</t>
  </si>
  <si>
    <t>5:10, 6:10 (0:2)</t>
  </si>
  <si>
    <t>10:4, 10:6 (2:0)</t>
  </si>
  <si>
    <t>10:5, 10:3 (2:0)</t>
  </si>
  <si>
    <t>10:4, 10:1 (2:0)</t>
  </si>
  <si>
    <t>10:4:10:4 (2:0)</t>
  </si>
  <si>
    <t>10:4, 10:7 (2:0)</t>
  </si>
  <si>
    <t>1:10, 8:10 (0:2)</t>
  </si>
  <si>
    <t>6:10, 9:10, 10:8 (2:1)</t>
  </si>
  <si>
    <t>10:9, 9:10, 9:10 (1:2)</t>
  </si>
  <si>
    <t>10:4, 7:10, 9:10 (1:2)</t>
  </si>
  <si>
    <t>Červenka L.</t>
  </si>
  <si>
    <t>Křepelka L.</t>
  </si>
  <si>
    <t>Sládek F.</t>
  </si>
  <si>
    <t>Hostinský M.</t>
  </si>
  <si>
    <t>Prachař P.</t>
  </si>
  <si>
    <t>Jahoda P.</t>
  </si>
  <si>
    <t>Líbal Martin</t>
  </si>
  <si>
    <t>Višvader E.</t>
  </si>
  <si>
    <t>Kaděra M.</t>
  </si>
  <si>
    <t>Dutka J.</t>
  </si>
  <si>
    <t>Strejček M.</t>
  </si>
</sst>
</file>

<file path=xl/styles.xml><?xml version="1.0" encoding="utf-8"?>
<styleSheet xmlns="http://schemas.openxmlformats.org/spreadsheetml/2006/main">
  <fonts count="58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70C0"/>
      <name val="Tahoma"/>
      <family val="2"/>
      <charset val="238"/>
    </font>
    <font>
      <b/>
      <sz val="20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18"/>
      <name val="Tahoma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3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4" fillId="0" borderId="0" applyNumberFormat="0" applyFill="0" applyBorder="0" applyAlignment="0" applyProtection="0"/>
  </cellStyleXfs>
  <cellXfs count="521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7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5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7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5" fillId="2" borderId="0" xfId="1" applyFill="1"/>
    <xf numFmtId="0" fontId="23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5" fillId="2" borderId="0" xfId="1" applyFill="1" applyAlignment="1">
      <alignment horizontal="center"/>
    </xf>
    <xf numFmtId="0" fontId="37" fillId="0" borderId="0" xfId="1" applyFont="1"/>
    <xf numFmtId="0" fontId="36" fillId="0" borderId="0" xfId="1" applyFont="1" applyAlignment="1">
      <alignment horizontal="center"/>
    </xf>
    <xf numFmtId="0" fontId="16" fillId="3" borderId="28" xfId="1" applyFont="1" applyFill="1" applyBorder="1" applyAlignment="1">
      <alignment horizontal="center" vertical="center"/>
    </xf>
    <xf numFmtId="0" fontId="38" fillId="3" borderId="28" xfId="1" applyFont="1" applyFill="1" applyBorder="1" applyAlignment="1">
      <alignment horizontal="center" vertical="center"/>
    </xf>
    <xf numFmtId="49" fontId="37" fillId="0" borderId="28" xfId="1" applyNumberFormat="1" applyFont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37" fillId="3" borderId="30" xfId="1" applyFont="1" applyFill="1" applyBorder="1" applyAlignment="1">
      <alignment vertical="center"/>
    </xf>
    <xf numFmtId="0" fontId="17" fillId="3" borderId="29" xfId="1" applyFont="1" applyFill="1" applyBorder="1" applyAlignment="1">
      <alignment horizontal="center" vertical="center"/>
    </xf>
    <xf numFmtId="0" fontId="37" fillId="3" borderId="26" xfId="1" applyFont="1" applyFill="1" applyBorder="1" applyAlignment="1">
      <alignment vertical="center"/>
    </xf>
    <xf numFmtId="0" fontId="20" fillId="3" borderId="31" xfId="1" applyFont="1" applyFill="1" applyBorder="1" applyAlignment="1">
      <alignment horizontal="right" vertical="center"/>
    </xf>
    <xf numFmtId="0" fontId="20" fillId="3" borderId="26" xfId="1" applyFont="1" applyFill="1" applyBorder="1" applyAlignment="1">
      <alignment vertical="center"/>
    </xf>
    <xf numFmtId="0" fontId="42" fillId="0" borderId="45" xfId="0" applyFont="1" applyBorder="1" applyAlignment="1">
      <alignment horizontal="left" wrapText="1"/>
    </xf>
    <xf numFmtId="49" fontId="42" fillId="0" borderId="45" xfId="0" applyNumberFormat="1" applyFont="1" applyBorder="1" applyAlignment="1">
      <alignment horizontal="left" wrapText="1"/>
    </xf>
    <xf numFmtId="0" fontId="2" fillId="0" borderId="46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44" fillId="0" borderId="0" xfId="0" applyFont="1"/>
    <xf numFmtId="0" fontId="46" fillId="0" borderId="42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46" fillId="0" borderId="0" xfId="0" applyFont="1"/>
    <xf numFmtId="0" fontId="44" fillId="0" borderId="19" xfId="0" applyFont="1" applyBorder="1" applyAlignment="1">
      <alignment horizontal="center" vertical="center"/>
    </xf>
    <xf numFmtId="0" fontId="46" fillId="3" borderId="20" xfId="0" applyFont="1" applyFill="1" applyBorder="1"/>
    <xf numFmtId="0" fontId="46" fillId="3" borderId="48" xfId="0" applyFont="1" applyFill="1" applyBorder="1"/>
    <xf numFmtId="0" fontId="44" fillId="0" borderId="49" xfId="0" applyFont="1" applyBorder="1" applyAlignment="1">
      <alignment horizontal="center" vertical="center"/>
    </xf>
    <xf numFmtId="0" fontId="46" fillId="0" borderId="39" xfId="0" applyFont="1" applyBorder="1"/>
    <xf numFmtId="0" fontId="46" fillId="0" borderId="28" xfId="0" applyFont="1" applyBorder="1"/>
    <xf numFmtId="0" fontId="46" fillId="0" borderId="38" xfId="0" applyFont="1" applyBorder="1"/>
    <xf numFmtId="0" fontId="46" fillId="3" borderId="24" xfId="0" applyFont="1" applyFill="1" applyBorder="1"/>
    <xf numFmtId="0" fontId="46" fillId="3" borderId="50" xfId="0" applyFont="1" applyFill="1" applyBorder="1"/>
    <xf numFmtId="0" fontId="46" fillId="0" borderId="30" xfId="0" applyFont="1" applyBorder="1"/>
    <xf numFmtId="0" fontId="44" fillId="0" borderId="53" xfId="0" applyFont="1" applyBorder="1" applyAlignment="1">
      <alignment horizontal="center" vertical="center"/>
    </xf>
    <xf numFmtId="0" fontId="46" fillId="0" borderId="42" xfId="0" applyFont="1" applyBorder="1"/>
    <xf numFmtId="0" fontId="46" fillId="0" borderId="32" xfId="0" applyFont="1" applyBorder="1"/>
    <xf numFmtId="0" fontId="46" fillId="0" borderId="41" xfId="0" applyFont="1" applyBorder="1"/>
    <xf numFmtId="0" fontId="46" fillId="3" borderId="26" xfId="0" applyFont="1" applyFill="1" applyBorder="1"/>
    <xf numFmtId="0" fontId="46" fillId="3" borderId="54" xfId="0" applyFont="1" applyFill="1" applyBorder="1"/>
    <xf numFmtId="0" fontId="46" fillId="0" borderId="55" xfId="0" applyFont="1" applyBorder="1"/>
    <xf numFmtId="0" fontId="46" fillId="0" borderId="43" xfId="0" applyFont="1" applyBorder="1"/>
    <xf numFmtId="0" fontId="44" fillId="0" borderId="0" xfId="0" applyFont="1" applyBorder="1" applyAlignment="1">
      <alignment horizontal="left" vertical="top" indent="1"/>
    </xf>
    <xf numFmtId="0" fontId="46" fillId="0" borderId="0" xfId="0" applyFont="1" applyBorder="1"/>
    <xf numFmtId="0" fontId="46" fillId="0" borderId="4" xfId="0" applyFont="1" applyBorder="1"/>
    <xf numFmtId="0" fontId="46" fillId="0" borderId="44" xfId="0" applyFont="1" applyBorder="1" applyAlignment="1">
      <alignment horizontal="center" vertical="center" textRotation="90"/>
    </xf>
    <xf numFmtId="0" fontId="46" fillId="3" borderId="58" xfId="0" applyFont="1" applyFill="1" applyBorder="1"/>
    <xf numFmtId="0" fontId="44" fillId="0" borderId="59" xfId="0" applyFont="1" applyBorder="1"/>
    <xf numFmtId="0" fontId="46" fillId="0" borderId="60" xfId="0" applyFont="1" applyBorder="1" applyAlignment="1">
      <alignment horizontal="center" vertical="center" textRotation="90"/>
    </xf>
    <xf numFmtId="0" fontId="46" fillId="3" borderId="59" xfId="0" applyFont="1" applyFill="1" applyBorder="1" applyAlignment="1">
      <alignment horizontal="center" vertical="center"/>
    </xf>
    <xf numFmtId="0" fontId="46" fillId="3" borderId="59" xfId="0" applyFont="1" applyFill="1" applyBorder="1"/>
    <xf numFmtId="0" fontId="46" fillId="0" borderId="9" xfId="0" applyFont="1" applyBorder="1"/>
    <xf numFmtId="0" fontId="46" fillId="0" borderId="13" xfId="0" applyFont="1" applyBorder="1"/>
    <xf numFmtId="0" fontId="44" fillId="0" borderId="0" xfId="0" applyFont="1" applyBorder="1"/>
    <xf numFmtId="0" fontId="46" fillId="0" borderId="0" xfId="0" applyFont="1" applyBorder="1" applyAlignment="1">
      <alignment horizontal="center" vertical="center" textRotation="90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textRotation="90"/>
    </xf>
    <xf numFmtId="0" fontId="46" fillId="0" borderId="0" xfId="0" applyFont="1" applyFill="1" applyBorder="1"/>
    <xf numFmtId="0" fontId="46" fillId="3" borderId="48" xfId="0" applyFont="1" applyFill="1" applyBorder="1" applyAlignment="1">
      <alignment horizontal="center" vertical="center"/>
    </xf>
    <xf numFmtId="0" fontId="46" fillId="3" borderId="54" xfId="0" applyFont="1" applyFill="1" applyBorder="1" applyAlignment="1">
      <alignment horizontal="center" vertical="center"/>
    </xf>
    <xf numFmtId="0" fontId="0" fillId="0" borderId="28" xfId="0" applyFill="1" applyBorder="1"/>
    <xf numFmtId="0" fontId="30" fillId="0" borderId="47" xfId="0" applyFont="1" applyBorder="1" applyAlignment="1">
      <alignment horizontal="center"/>
    </xf>
    <xf numFmtId="0" fontId="13" fillId="0" borderId="36" xfId="0" applyFont="1" applyBorder="1"/>
    <xf numFmtId="0" fontId="15" fillId="0" borderId="33" xfId="0" applyFont="1" applyBorder="1" applyAlignment="1">
      <alignment horizontal="right"/>
    </xf>
    <xf numFmtId="0" fontId="8" fillId="0" borderId="36" xfId="0" applyFont="1" applyBorder="1" applyAlignment="1">
      <alignment horizontal="center"/>
    </xf>
    <xf numFmtId="0" fontId="13" fillId="0" borderId="33" xfId="0" applyFont="1" applyFill="1" applyBorder="1" applyAlignment="1">
      <alignment horizontal="left"/>
    </xf>
    <xf numFmtId="0" fontId="13" fillId="0" borderId="33" xfId="0" applyFont="1" applyFill="1" applyBorder="1"/>
    <xf numFmtId="0" fontId="0" fillId="0" borderId="28" xfId="0" applyFill="1" applyBorder="1" applyAlignment="1">
      <alignment horizontal="left"/>
    </xf>
    <xf numFmtId="0" fontId="13" fillId="0" borderId="28" xfId="0" applyFont="1" applyFill="1" applyBorder="1"/>
    <xf numFmtId="0" fontId="13" fillId="0" borderId="28" xfId="0" applyFont="1" applyFill="1" applyBorder="1" applyAlignment="1">
      <alignment horizontal="left"/>
    </xf>
    <xf numFmtId="0" fontId="38" fillId="3" borderId="29" xfId="1" applyFont="1" applyFill="1" applyBorder="1" applyAlignment="1">
      <alignment horizontal="center" vertical="center"/>
    </xf>
    <xf numFmtId="20" fontId="5" fillId="0" borderId="61" xfId="1" applyNumberFormat="1" applyFont="1" applyBorder="1" applyAlignment="1">
      <alignment horizontal="left" shrinkToFit="1"/>
    </xf>
    <xf numFmtId="0" fontId="5" fillId="0" borderId="62" xfId="1" applyBorder="1" applyAlignment="1">
      <alignment shrinkToFit="1"/>
    </xf>
    <xf numFmtId="49" fontId="37" fillId="0" borderId="37" xfId="1" applyNumberFormat="1" applyFont="1" applyBorder="1" applyAlignment="1">
      <alignment horizontal="center" vertical="center"/>
    </xf>
    <xf numFmtId="49" fontId="37" fillId="0" borderId="0" xfId="1" applyNumberFormat="1" applyFont="1"/>
    <xf numFmtId="49" fontId="37" fillId="3" borderId="30" xfId="1" applyNumberFormat="1" applyFont="1" applyFill="1" applyBorder="1" applyAlignment="1">
      <alignment vertical="center"/>
    </xf>
    <xf numFmtId="0" fontId="30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3" fillId="3" borderId="68" xfId="0" applyFont="1" applyFill="1" applyBorder="1" applyAlignment="1">
      <alignment horizontal="center"/>
    </xf>
    <xf numFmtId="0" fontId="50" fillId="3" borderId="13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11" fillId="0" borderId="0" xfId="0" applyFont="1"/>
    <xf numFmtId="0" fontId="45" fillId="0" borderId="8" xfId="0" applyFont="1" applyBorder="1" applyAlignment="1">
      <alignment horizontal="center"/>
    </xf>
    <xf numFmtId="0" fontId="17" fillId="3" borderId="31" xfId="1" applyFont="1" applyFill="1" applyBorder="1" applyAlignment="1">
      <alignment horizontal="center" vertical="center"/>
    </xf>
    <xf numFmtId="0" fontId="44" fillId="0" borderId="64" xfId="0" applyFont="1" applyBorder="1"/>
    <xf numFmtId="0" fontId="9" fillId="0" borderId="62" xfId="0" applyFont="1" applyBorder="1"/>
    <xf numFmtId="0" fontId="46" fillId="0" borderId="70" xfId="0" applyFont="1" applyBorder="1"/>
    <xf numFmtId="0" fontId="46" fillId="0" borderId="63" xfId="0" applyFont="1" applyBorder="1"/>
    <xf numFmtId="0" fontId="47" fillId="0" borderId="71" xfId="0" applyFont="1" applyBorder="1"/>
    <xf numFmtId="0" fontId="46" fillId="0" borderId="71" xfId="0" applyFont="1" applyBorder="1"/>
    <xf numFmtId="0" fontId="46" fillId="0" borderId="72" xfId="0" applyFont="1" applyBorder="1"/>
    <xf numFmtId="0" fontId="44" fillId="0" borderId="66" xfId="0" applyFont="1" applyBorder="1" applyAlignment="1">
      <alignment horizontal="center"/>
    </xf>
    <xf numFmtId="0" fontId="5" fillId="0" borderId="70" xfId="0" applyFont="1" applyBorder="1" applyAlignment="1">
      <alignment horizontal="center" vertical="center" textRotation="90"/>
    </xf>
    <xf numFmtId="0" fontId="33" fillId="3" borderId="13" xfId="0" applyFont="1" applyFill="1" applyBorder="1" applyAlignment="1">
      <alignment horizontal="center"/>
    </xf>
    <xf numFmtId="0" fontId="33" fillId="3" borderId="68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3" fillId="3" borderId="68" xfId="0" applyFont="1" applyFill="1" applyBorder="1" applyAlignment="1">
      <alignment horizontal="center"/>
    </xf>
    <xf numFmtId="0" fontId="41" fillId="2" borderId="76" xfId="1" applyFont="1" applyFill="1" applyBorder="1" applyAlignment="1">
      <alignment horizontal="center"/>
    </xf>
    <xf numFmtId="0" fontId="41" fillId="2" borderId="74" xfId="1" applyFont="1" applyFill="1" applyBorder="1" applyAlignment="1">
      <alignment horizontal="center"/>
    </xf>
    <xf numFmtId="0" fontId="2" fillId="0" borderId="71" xfId="3" applyFont="1" applyFill="1" applyBorder="1" applyAlignment="1">
      <alignment horizontal="left"/>
    </xf>
    <xf numFmtId="0" fontId="2" fillId="0" borderId="38" xfId="3" applyFont="1" applyFill="1" applyBorder="1" applyAlignment="1">
      <alignment horizontal="left"/>
    </xf>
    <xf numFmtId="0" fontId="2" fillId="0" borderId="38" xfId="3" applyFill="1" applyBorder="1"/>
    <xf numFmtId="0" fontId="2" fillId="0" borderId="71" xfId="3" applyFill="1" applyBorder="1"/>
    <xf numFmtId="0" fontId="2" fillId="0" borderId="43" xfId="3" applyFill="1" applyBorder="1"/>
    <xf numFmtId="0" fontId="2" fillId="0" borderId="28" xfId="3" applyFill="1" applyBorder="1"/>
    <xf numFmtId="0" fontId="2" fillId="0" borderId="28" xfId="3" applyFill="1" applyBorder="1" applyAlignment="1">
      <alignment horizontal="left"/>
    </xf>
    <xf numFmtId="0" fontId="2" fillId="0" borderId="63" xfId="3" applyFill="1" applyBorder="1"/>
    <xf numFmtId="0" fontId="2" fillId="0" borderId="63" xfId="3" applyFill="1" applyBorder="1" applyAlignment="1">
      <alignment horizontal="left"/>
    </xf>
    <xf numFmtId="0" fontId="2" fillId="0" borderId="40" xfId="3" applyFill="1" applyBorder="1"/>
    <xf numFmtId="0" fontId="37" fillId="0" borderId="28" xfId="1" applyFont="1" applyBorder="1" applyAlignment="1">
      <alignment horizontal="center" vertical="center"/>
    </xf>
    <xf numFmtId="0" fontId="36" fillId="0" borderId="28" xfId="1" applyFont="1" applyBorder="1" applyAlignment="1">
      <alignment horizontal="center" vertical="center"/>
    </xf>
    <xf numFmtId="0" fontId="38" fillId="3" borderId="24" xfId="1" applyFont="1" applyFill="1" applyBorder="1" applyAlignment="1">
      <alignment horizontal="center" vertical="center"/>
    </xf>
    <xf numFmtId="0" fontId="5" fillId="0" borderId="4" xfId="1" applyBorder="1"/>
    <xf numFmtId="0" fontId="5" fillId="0" borderId="9" xfId="1" applyBorder="1"/>
    <xf numFmtId="0" fontId="5" fillId="0" borderId="13" xfId="1" applyBorder="1"/>
    <xf numFmtId="0" fontId="49" fillId="6" borderId="0" xfId="0" applyFont="1" applyFill="1" applyBorder="1" applyAlignment="1">
      <alignment horizontal="right"/>
    </xf>
    <xf numFmtId="0" fontId="5" fillId="0" borderId="0" xfId="1" applyBorder="1" applyAlignment="1">
      <alignment horizontal="right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 applyAlignment="1">
      <alignment horizontal="right"/>
    </xf>
    <xf numFmtId="0" fontId="2" fillId="0" borderId="30" xfId="3" applyFill="1" applyBorder="1"/>
    <xf numFmtId="0" fontId="2" fillId="0" borderId="55" xfId="3" applyFill="1" applyBorder="1"/>
    <xf numFmtId="0" fontId="18" fillId="0" borderId="69" xfId="0" applyFont="1" applyBorder="1"/>
    <xf numFmtId="0" fontId="41" fillId="2" borderId="77" xfId="1" applyFont="1" applyFill="1" applyBorder="1" applyAlignment="1"/>
    <xf numFmtId="0" fontId="41" fillId="2" borderId="76" xfId="1" applyFont="1" applyFill="1" applyBorder="1" applyAlignment="1">
      <alignment horizontal="right"/>
    </xf>
    <xf numFmtId="0" fontId="2" fillId="0" borderId="37" xfId="3" applyFill="1" applyBorder="1"/>
    <xf numFmtId="0" fontId="2" fillId="0" borderId="33" xfId="3" applyFill="1" applyBorder="1"/>
    <xf numFmtId="0" fontId="2" fillId="0" borderId="33" xfId="3" applyFill="1" applyBorder="1" applyAlignment="1">
      <alignment horizontal="left"/>
    </xf>
    <xf numFmtId="0" fontId="2" fillId="0" borderId="80" xfId="3" applyFill="1" applyBorder="1"/>
    <xf numFmtId="0" fontId="2" fillId="0" borderId="63" xfId="3" applyFont="1" applyFill="1" applyBorder="1" applyAlignment="1">
      <alignment horizontal="left"/>
    </xf>
    <xf numFmtId="0" fontId="2" fillId="0" borderId="40" xfId="3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63" xfId="3" applyFont="1" applyFill="1" applyBorder="1" applyAlignment="1">
      <alignment horizontal="center"/>
    </xf>
    <xf numFmtId="0" fontId="22" fillId="0" borderId="6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10" fontId="26" fillId="3" borderId="18" xfId="0" applyNumberFormat="1" applyFont="1" applyFill="1" applyBorder="1" applyAlignment="1">
      <alignment horizontal="center" vertical="center" wrapText="1"/>
    </xf>
    <xf numFmtId="10" fontId="26" fillId="3" borderId="6" xfId="0" applyNumberFormat="1" applyFont="1" applyFill="1" applyBorder="1" applyAlignment="1">
      <alignment horizontal="center" vertical="center" wrapText="1"/>
    </xf>
    <xf numFmtId="10" fontId="26" fillId="3" borderId="14" xfId="0" applyNumberFormat="1" applyFont="1" applyFill="1" applyBorder="1" applyAlignment="1">
      <alignment horizontal="center" vertical="center" wrapText="1"/>
    </xf>
    <xf numFmtId="10" fontId="26" fillId="3" borderId="5" xfId="0" applyNumberFormat="1" applyFont="1" applyFill="1" applyBorder="1" applyAlignment="1">
      <alignment horizontal="center" vertical="center" wrapText="1"/>
    </xf>
    <xf numFmtId="10" fontId="26" fillId="3" borderId="0" xfId="0" applyNumberFormat="1" applyFont="1" applyFill="1" applyBorder="1" applyAlignment="1">
      <alignment horizontal="center" vertical="center" wrapText="1"/>
    </xf>
    <xf numFmtId="10" fontId="26" fillId="3" borderId="4" xfId="0" applyNumberFormat="1" applyFont="1" applyFill="1" applyBorder="1" applyAlignment="1">
      <alignment horizontal="center" vertical="center" wrapText="1"/>
    </xf>
    <xf numFmtId="10" fontId="26" fillId="3" borderId="8" xfId="0" applyNumberFormat="1" applyFont="1" applyFill="1" applyBorder="1" applyAlignment="1">
      <alignment horizontal="center" vertical="center" wrapText="1"/>
    </xf>
    <xf numFmtId="10" fontId="26" fillId="3" borderId="9" xfId="0" applyNumberFormat="1" applyFont="1" applyFill="1" applyBorder="1" applyAlignment="1">
      <alignment horizontal="center" vertical="center" wrapText="1"/>
    </xf>
    <xf numFmtId="10" fontId="26" fillId="3" borderId="13" xfId="0" applyNumberFormat="1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6" fillId="3" borderId="18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39" fillId="3" borderId="21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14" xfId="0" applyFont="1" applyFill="1" applyBorder="1" applyAlignment="1">
      <alignment horizontal="center"/>
    </xf>
    <xf numFmtId="0" fontId="30" fillId="4" borderId="15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27" fillId="3" borderId="47" xfId="0" applyFont="1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0" fillId="4" borderId="18" xfId="0" applyFont="1" applyFill="1" applyBorder="1" applyAlignment="1">
      <alignment horizontal="center"/>
    </xf>
    <xf numFmtId="0" fontId="30" fillId="4" borderId="19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10" fontId="32" fillId="3" borderId="18" xfId="0" applyNumberFormat="1" applyFont="1" applyFill="1" applyBorder="1" applyAlignment="1">
      <alignment horizontal="center" vertical="center" wrapText="1"/>
    </xf>
    <xf numFmtId="10" fontId="32" fillId="3" borderId="6" xfId="0" applyNumberFormat="1" applyFont="1" applyFill="1" applyBorder="1" applyAlignment="1">
      <alignment horizontal="center" vertical="center" wrapText="1"/>
    </xf>
    <xf numFmtId="10" fontId="32" fillId="3" borderId="14" xfId="0" applyNumberFormat="1" applyFont="1" applyFill="1" applyBorder="1" applyAlignment="1">
      <alignment horizontal="center" vertical="center" wrapText="1"/>
    </xf>
    <xf numFmtId="10" fontId="32" fillId="3" borderId="5" xfId="0" applyNumberFormat="1" applyFont="1" applyFill="1" applyBorder="1" applyAlignment="1">
      <alignment horizontal="center" vertical="center" wrapText="1"/>
    </xf>
    <xf numFmtId="10" fontId="32" fillId="3" borderId="0" xfId="0" applyNumberFormat="1" applyFont="1" applyFill="1" applyBorder="1" applyAlignment="1">
      <alignment horizontal="center" vertical="center" wrapText="1"/>
    </xf>
    <xf numFmtId="10" fontId="32" fillId="3" borderId="4" xfId="0" applyNumberFormat="1" applyFont="1" applyFill="1" applyBorder="1" applyAlignment="1">
      <alignment horizontal="center" vertical="center" wrapText="1"/>
    </xf>
    <xf numFmtId="10" fontId="32" fillId="3" borderId="8" xfId="0" applyNumberFormat="1" applyFont="1" applyFill="1" applyBorder="1" applyAlignment="1">
      <alignment horizontal="center" vertical="center" wrapText="1"/>
    </xf>
    <xf numFmtId="10" fontId="32" fillId="3" borderId="9" xfId="0" applyNumberFormat="1" applyFont="1" applyFill="1" applyBorder="1" applyAlignment="1">
      <alignment horizontal="center" vertical="center" wrapText="1"/>
    </xf>
    <xf numFmtId="10" fontId="32" fillId="3" borderId="1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9" fillId="3" borderId="69" xfId="0" applyFont="1" applyFill="1" applyBorder="1" applyAlignment="1">
      <alignment horizontal="center" vertical="center"/>
    </xf>
    <xf numFmtId="0" fontId="26" fillId="3" borderId="69" xfId="0" applyFont="1" applyFill="1" applyBorder="1" applyAlignment="1">
      <alignment horizontal="center" vertical="center" wrapText="1"/>
    </xf>
    <xf numFmtId="10" fontId="32" fillId="3" borderId="64" xfId="0" applyNumberFormat="1" applyFont="1" applyFill="1" applyBorder="1" applyAlignment="1">
      <alignment horizontal="center" vertical="center" wrapText="1"/>
    </xf>
    <xf numFmtId="10" fontId="32" fillId="3" borderId="65" xfId="0" applyNumberFormat="1" applyFont="1" applyFill="1" applyBorder="1" applyAlignment="1">
      <alignment horizontal="center" vertical="center" wrapText="1"/>
    </xf>
    <xf numFmtId="0" fontId="28" fillId="3" borderId="64" xfId="0" applyFont="1" applyFill="1" applyBorder="1" applyAlignment="1">
      <alignment horizontal="center" vertical="center"/>
    </xf>
    <xf numFmtId="0" fontId="28" fillId="3" borderId="65" xfId="0" applyFont="1" applyFill="1" applyBorder="1" applyAlignment="1">
      <alignment horizontal="center" vertical="center"/>
    </xf>
    <xf numFmtId="0" fontId="27" fillId="3" borderId="65" xfId="0" applyFont="1" applyFill="1" applyBorder="1" applyAlignment="1">
      <alignment horizontal="center" vertical="center"/>
    </xf>
    <xf numFmtId="0" fontId="27" fillId="3" borderId="64" xfId="0" applyFont="1" applyFill="1" applyBorder="1" applyAlignment="1">
      <alignment horizontal="center" vertical="center"/>
    </xf>
    <xf numFmtId="0" fontId="40" fillId="4" borderId="69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55" fillId="3" borderId="69" xfId="0" applyFont="1" applyFill="1" applyBorder="1" applyAlignment="1">
      <alignment horizontal="center" vertical="center"/>
    </xf>
    <xf numFmtId="0" fontId="55" fillId="3" borderId="11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0" fillId="4" borderId="65" xfId="0" applyFont="1" applyFill="1" applyBorder="1" applyAlignment="1">
      <alignment horizontal="center" vertical="center"/>
    </xf>
    <xf numFmtId="0" fontId="30" fillId="4" borderId="15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0" fillId="4" borderId="64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 wrapText="1"/>
    </xf>
    <xf numFmtId="0" fontId="29" fillId="3" borderId="64" xfId="0" applyFont="1" applyFill="1" applyBorder="1" applyAlignment="1">
      <alignment horizontal="center" vertical="center"/>
    </xf>
    <xf numFmtId="0" fontId="29" fillId="3" borderId="65" xfId="0" applyFont="1" applyFill="1" applyBorder="1" applyAlignment="1">
      <alignment horizontal="center" vertical="center"/>
    </xf>
    <xf numFmtId="0" fontId="26" fillId="3" borderId="64" xfId="0" applyFont="1" applyFill="1" applyBorder="1" applyAlignment="1">
      <alignment horizontal="center" vertical="center"/>
    </xf>
    <xf numFmtId="0" fontId="26" fillId="3" borderId="65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33" fillId="3" borderId="66" xfId="0" applyFont="1" applyFill="1" applyBorder="1" applyAlignment="1">
      <alignment horizontal="center"/>
    </xf>
    <xf numFmtId="0" fontId="33" fillId="3" borderId="67" xfId="0" applyFont="1" applyFill="1" applyBorder="1" applyAlignment="1">
      <alignment horizontal="center"/>
    </xf>
    <xf numFmtId="0" fontId="33" fillId="3" borderId="68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27" fillId="3" borderId="62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30" fillId="4" borderId="64" xfId="0" applyFont="1" applyFill="1" applyBorder="1" applyAlignment="1">
      <alignment horizontal="center"/>
    </xf>
    <xf numFmtId="0" fontId="30" fillId="4" borderId="62" xfId="0" applyFont="1" applyFill="1" applyBorder="1" applyAlignment="1">
      <alignment horizontal="center"/>
    </xf>
    <xf numFmtId="0" fontId="30" fillId="4" borderId="65" xfId="0" applyFont="1" applyFill="1" applyBorder="1" applyAlignment="1">
      <alignment horizontal="center"/>
    </xf>
    <xf numFmtId="0" fontId="30" fillId="4" borderId="69" xfId="0" applyFont="1" applyFill="1" applyBorder="1" applyAlignment="1">
      <alignment horizontal="center"/>
    </xf>
    <xf numFmtId="0" fontId="30" fillId="0" borderId="64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30" fillId="0" borderId="65" xfId="0" applyFont="1" applyBorder="1" applyAlignment="1">
      <alignment horizontal="center"/>
    </xf>
    <xf numFmtId="0" fontId="32" fillId="3" borderId="69" xfId="0" applyFont="1" applyFill="1" applyBorder="1" applyAlignment="1">
      <alignment horizontal="center"/>
    </xf>
    <xf numFmtId="0" fontId="29" fillId="3" borderId="62" xfId="0" applyFont="1" applyFill="1" applyBorder="1" applyAlignment="1">
      <alignment horizontal="center" vertical="center"/>
    </xf>
    <xf numFmtId="0" fontId="56" fillId="3" borderId="64" xfId="0" applyFont="1" applyFill="1" applyBorder="1" applyAlignment="1">
      <alignment horizontal="center" vertical="center"/>
    </xf>
    <xf numFmtId="0" fontId="56" fillId="3" borderId="62" xfId="0" applyFont="1" applyFill="1" applyBorder="1" applyAlignment="1">
      <alignment horizontal="center" vertical="center"/>
    </xf>
    <xf numFmtId="0" fontId="56" fillId="3" borderId="65" xfId="0" applyFont="1" applyFill="1" applyBorder="1" applyAlignment="1">
      <alignment horizontal="center" vertical="center"/>
    </xf>
    <xf numFmtId="0" fontId="56" fillId="3" borderId="5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6" fillId="3" borderId="4" xfId="0" applyFont="1" applyFill="1" applyBorder="1" applyAlignment="1">
      <alignment horizontal="center" vertical="center"/>
    </xf>
    <xf numFmtId="0" fontId="56" fillId="3" borderId="8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/>
    </xf>
    <xf numFmtId="0" fontId="56" fillId="3" borderId="13" xfId="0" applyFont="1" applyFill="1" applyBorder="1" applyAlignment="1">
      <alignment horizontal="center" vertical="center"/>
    </xf>
    <xf numFmtId="0" fontId="30" fillId="0" borderId="67" xfId="0" applyFont="1" applyBorder="1" applyAlignment="1">
      <alignment horizontal="center"/>
    </xf>
    <xf numFmtId="0" fontId="30" fillId="0" borderId="6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6" fillId="3" borderId="34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4" borderId="64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62" xfId="0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4" borderId="65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54" fillId="3" borderId="69" xfId="0" applyFont="1" applyFill="1" applyBorder="1" applyAlignment="1">
      <alignment horizontal="center" vertical="center"/>
    </xf>
    <xf numFmtId="0" fontId="54" fillId="3" borderId="11" xfId="0" applyFont="1" applyFill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8" xfId="0" applyFont="1" applyFill="1" applyBorder="1" applyAlignment="1">
      <alignment horizontal="center" vertical="center"/>
    </xf>
    <xf numFmtId="0" fontId="51" fillId="3" borderId="69" xfId="0" applyFont="1" applyFill="1" applyBorder="1" applyAlignment="1">
      <alignment horizontal="center" vertical="center"/>
    </xf>
    <xf numFmtId="0" fontId="51" fillId="3" borderId="21" xfId="0" applyFont="1" applyFill="1" applyBorder="1" applyAlignment="1">
      <alignment horizontal="center" vertical="center"/>
    </xf>
    <xf numFmtId="0" fontId="51" fillId="3" borderId="11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53" fillId="4" borderId="9" xfId="0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horizontal="center" vertical="center"/>
    </xf>
    <xf numFmtId="0" fontId="52" fillId="4" borderId="13" xfId="0" applyFont="1" applyFill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16" fillId="3" borderId="29" xfId="1" applyFont="1" applyFill="1" applyBorder="1" applyAlignment="1">
      <alignment horizontal="center" vertical="center"/>
    </xf>
    <xf numFmtId="0" fontId="16" fillId="3" borderId="30" xfId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5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46" fillId="0" borderId="73" xfId="0" applyFont="1" applyBorder="1" applyAlignment="1">
      <alignment horizontal="center"/>
    </xf>
    <xf numFmtId="0" fontId="46" fillId="0" borderId="51" xfId="0" applyFont="1" applyBorder="1" applyAlignment="1">
      <alignment horizontal="center"/>
    </xf>
    <xf numFmtId="0" fontId="46" fillId="0" borderId="56" xfId="0" applyFont="1" applyBorder="1" applyAlignment="1">
      <alignment horizontal="center"/>
    </xf>
    <xf numFmtId="0" fontId="46" fillId="0" borderId="74" xfId="0" applyFont="1" applyBorder="1" applyAlignment="1">
      <alignment horizontal="center"/>
    </xf>
    <xf numFmtId="0" fontId="46" fillId="0" borderId="52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0" fontId="44" fillId="0" borderId="69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64" xfId="0" applyFont="1" applyBorder="1" applyAlignment="1">
      <alignment horizontal="left"/>
    </xf>
    <xf numFmtId="0" fontId="44" fillId="0" borderId="62" xfId="0" applyFont="1" applyBorder="1" applyAlignment="1">
      <alignment horizontal="left"/>
    </xf>
    <xf numFmtId="0" fontId="44" fillId="0" borderId="65" xfId="0" applyFont="1" applyBorder="1" applyAlignment="1">
      <alignment horizontal="left"/>
    </xf>
    <xf numFmtId="0" fontId="44" fillId="3" borderId="69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44" fillId="0" borderId="66" xfId="0" applyFont="1" applyBorder="1" applyAlignment="1">
      <alignment horizontal="center"/>
    </xf>
    <xf numFmtId="0" fontId="44" fillId="0" borderId="6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21" fillId="5" borderId="65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44" fillId="0" borderId="64" xfId="0" applyFont="1" applyBorder="1" applyAlignment="1">
      <alignment horizontal="left" vertical="center"/>
    </xf>
    <xf numFmtId="0" fontId="44" fillId="0" borderId="62" xfId="0" applyFont="1" applyBorder="1" applyAlignment="1">
      <alignment horizontal="left" vertical="center"/>
    </xf>
    <xf numFmtId="0" fontId="44" fillId="0" borderId="65" xfId="0" applyFont="1" applyBorder="1" applyAlignment="1">
      <alignment horizontal="left" vertical="center"/>
    </xf>
    <xf numFmtId="0" fontId="44" fillId="0" borderId="8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13" xfId="0" applyFont="1" applyBorder="1" applyAlignment="1">
      <alignment horizontal="left" vertical="center"/>
    </xf>
    <xf numFmtId="0" fontId="48" fillId="0" borderId="64" xfId="0" applyFont="1" applyBorder="1" applyAlignment="1">
      <alignment horizontal="left" vertical="center"/>
    </xf>
    <xf numFmtId="0" fontId="48" fillId="0" borderId="62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44" fillId="0" borderId="64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14" fontId="11" fillId="0" borderId="62" xfId="0" applyNumberFormat="1" applyFont="1" applyBorder="1" applyAlignment="1">
      <alignment horizontal="center" vertical="center"/>
    </xf>
    <xf numFmtId="14" fontId="11" fillId="0" borderId="65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43" fillId="0" borderId="0" xfId="0" applyFont="1" applyBorder="1" applyAlignment="1">
      <alignment horizontal="center"/>
    </xf>
    <xf numFmtId="0" fontId="2" fillId="0" borderId="70" xfId="3" applyFill="1" applyBorder="1"/>
    <xf numFmtId="0" fontId="2" fillId="0" borderId="63" xfId="3" applyFill="1" applyBorder="1" applyAlignment="1">
      <alignment horizontal="right"/>
    </xf>
    <xf numFmtId="0" fontId="2" fillId="0" borderId="39" xfId="3" applyFill="1" applyBorder="1"/>
    <xf numFmtId="0" fontId="2" fillId="0" borderId="81" xfId="3" applyFill="1" applyBorder="1"/>
    <xf numFmtId="0" fontId="5" fillId="0" borderId="4" xfId="1" applyFont="1" applyBorder="1" applyAlignment="1">
      <alignment horizontal="left" shrinkToFit="1"/>
    </xf>
    <xf numFmtId="0" fontId="5" fillId="0" borderId="9" xfId="1" applyFont="1" applyBorder="1" applyAlignment="1">
      <alignment horizontal="left" shrinkToFit="1"/>
    </xf>
    <xf numFmtId="0" fontId="5" fillId="0" borderId="0" xfId="1" applyFont="1" applyBorder="1" applyAlignment="1">
      <alignment shrinkToFit="1"/>
    </xf>
    <xf numFmtId="0" fontId="1" fillId="0" borderId="2" xfId="1" applyFont="1" applyBorder="1" applyAlignment="1">
      <alignment horizontal="left" shrinkToFit="1"/>
    </xf>
    <xf numFmtId="0" fontId="1" fillId="0" borderId="4" xfId="1" applyFont="1" applyBorder="1" applyAlignment="1">
      <alignment horizontal="left" shrinkToFit="1"/>
    </xf>
    <xf numFmtId="0" fontId="5" fillId="0" borderId="4" xfId="1" applyBorder="1" applyAlignment="1">
      <alignment shrinkToFit="1"/>
    </xf>
    <xf numFmtId="0" fontId="5" fillId="0" borderId="4" xfId="1" applyFont="1" applyBorder="1" applyAlignment="1">
      <alignment shrinkToFit="1"/>
    </xf>
    <xf numFmtId="49" fontId="37" fillId="0" borderId="30" xfId="1" applyNumberFormat="1" applyFont="1" applyBorder="1" applyAlignment="1">
      <alignment horizontal="center" vertical="center"/>
    </xf>
    <xf numFmtId="0" fontId="21" fillId="3" borderId="32" xfId="1" applyFont="1" applyFill="1" applyBorder="1" applyAlignment="1">
      <alignment horizontal="center" vertical="center"/>
    </xf>
    <xf numFmtId="0" fontId="2" fillId="0" borderId="28" xfId="3" applyFont="1" applyFill="1" applyBorder="1" applyAlignment="1">
      <alignment horizontal="center"/>
    </xf>
    <xf numFmtId="0" fontId="57" fillId="0" borderId="28" xfId="3" applyFont="1" applyFill="1" applyBorder="1" applyAlignment="1">
      <alignment horizontal="center"/>
    </xf>
    <xf numFmtId="0" fontId="24" fillId="0" borderId="66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" fillId="0" borderId="39" xfId="3" applyFont="1" applyFill="1" applyBorder="1" applyAlignment="1">
      <alignment horizontal="left"/>
    </xf>
    <xf numFmtId="0" fontId="24" fillId="0" borderId="19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" fillId="0" borderId="42" xfId="3" applyFill="1" applyBorder="1"/>
    <xf numFmtId="0" fontId="2" fillId="0" borderId="32" xfId="3" applyFont="1" applyFill="1" applyBorder="1" applyAlignment="1">
      <alignment horizontal="right"/>
    </xf>
    <xf numFmtId="0" fontId="2" fillId="0" borderId="32" xfId="3" applyFont="1" applyFill="1" applyBorder="1" applyAlignment="1">
      <alignment horizontal="left"/>
    </xf>
    <xf numFmtId="0" fontId="2" fillId="0" borderId="41" xfId="3" applyFont="1" applyFill="1" applyBorder="1" applyAlignment="1">
      <alignment horizontal="left"/>
    </xf>
    <xf numFmtId="0" fontId="5" fillId="2" borderId="63" xfId="1" applyFill="1" applyBorder="1"/>
    <xf numFmtId="0" fontId="2" fillId="0" borderId="32" xfId="3" applyFont="1" applyFill="1" applyBorder="1" applyAlignment="1">
      <alignment horizontal="center"/>
    </xf>
    <xf numFmtId="0" fontId="2" fillId="0" borderId="63" xfId="3" applyFill="1" applyBorder="1" applyAlignment="1">
      <alignment horizontal="center"/>
    </xf>
    <xf numFmtId="0" fontId="2" fillId="0" borderId="28" xfId="3" applyFill="1" applyBorder="1" applyAlignment="1">
      <alignment horizontal="center"/>
    </xf>
    <xf numFmtId="0" fontId="2" fillId="0" borderId="40" xfId="3" applyFill="1" applyBorder="1" applyAlignment="1">
      <alignment horizontal="center"/>
    </xf>
    <xf numFmtId="0" fontId="2" fillId="0" borderId="33" xfId="3" applyFill="1" applyBorder="1" applyAlignment="1">
      <alignment horizont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9" name="Obrázek 5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1" name="Obrázek 5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3" name="Obrázek 5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4" name="Obrázek 5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6" name="Obrázek 5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7" name="Obrázek 5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8" name="Obrázek 5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9" name="Obrázek 5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1" name="Obrázek 5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2" name="Obrázek 5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1495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3048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71925" y="30861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4638" y="1499490"/>
          <a:ext cx="547384" cy="531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9233" y="3058686"/>
          <a:ext cx="547384" cy="53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1495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1450" y="30765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71925" y="30861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4638" y="1499490"/>
          <a:ext cx="547384" cy="531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9233" y="3058686"/>
          <a:ext cx="547384" cy="53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1495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3048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51257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3" name="Obrázek 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6210" y="30670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52019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58590" y="30670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4973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6210" y="307467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7950" y="15049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6210" y="30594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52019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58590" y="30670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4973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6210" y="307467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5049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73830" y="305181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081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69080" y="302133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xmlns="" id="{00000000-0008-0000-08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1495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3048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71925" y="30861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4638" y="1499490"/>
          <a:ext cx="547384" cy="531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9233" y="3058686"/>
          <a:ext cx="547384" cy="53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1495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1450" y="30765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28900" y="1524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71925" y="30861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4638" y="1499490"/>
          <a:ext cx="547384" cy="531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9233" y="3058686"/>
          <a:ext cx="547384" cy="53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1495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3048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51257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3" name="Obrázek 5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6210" y="30670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52019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58590" y="30670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4973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6210" y="307467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7950" y="15049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6210" y="30594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52019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58590" y="30670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49733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6210" y="307467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0330" y="15049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73830" y="305181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%20-%20v&#253;sledky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%20-%20v&#253;sledky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řihlášky MŽ2"/>
      <sheetName val="Prezence 18.5."/>
      <sheetName val="Nasazení do skupin"/>
      <sheetName val="sk A"/>
      <sheetName val="A - výsledky"/>
      <sheetName val="sk B "/>
      <sheetName val="B - výsledky "/>
      <sheetName val="sk C"/>
      <sheetName val="C - výsledky"/>
      <sheetName val="sk D "/>
      <sheetName val="D - výsledky "/>
      <sheetName val="Zápasy"/>
      <sheetName val="KO"/>
      <sheetName val="Zápisy"/>
      <sheetName val="sk B"/>
      <sheetName val="B - výsledky"/>
      <sheetName val="sk B (2)"/>
      <sheetName val="B - výsledky (2)"/>
      <sheetName val="sk D (2)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B25" t="str">
            <v>T.J. SOKOL Holice "A"</v>
          </cell>
          <cell r="E25" t="str">
            <v>Sokol Dolní Počernice "B"</v>
          </cell>
        </row>
        <row r="27">
          <cell r="B27" t="str">
            <v>SK LIAPOR - WITTE Karlovy Vary "A"</v>
          </cell>
          <cell r="E27" t="str">
            <v>TJ Slavoj Český Brod "B"</v>
          </cell>
        </row>
        <row r="29">
          <cell r="B29" t="str">
            <v>TJ Slavoj Český Brod "B"</v>
          </cell>
          <cell r="E29" t="str">
            <v>T.J. SOKOL Holice "A"</v>
          </cell>
        </row>
        <row r="31">
          <cell r="B31" t="str">
            <v>SK LIAPOR - WITTE Karlovy Vary "A"</v>
          </cell>
          <cell r="E31" t="str">
            <v>Sokol Dolní Počernice "B"</v>
          </cell>
        </row>
        <row r="33">
          <cell r="B33" t="str">
            <v>Sokol Dolní Počernice "B"</v>
          </cell>
          <cell r="E33" t="str">
            <v>TJ Slavoj Český Brod "B"</v>
          </cell>
        </row>
        <row r="35">
          <cell r="B35" t="str">
            <v>T.J. SOKOL Holice "A"</v>
          </cell>
          <cell r="E35" t="str">
            <v>SK LIAPOR - WITTE Karlovy Vary "A"</v>
          </cell>
        </row>
      </sheetData>
      <sheetData sheetId="7"/>
      <sheetData sheetId="8">
        <row r="25">
          <cell r="E25" t="str">
            <v>T.J. SOKOL Holice "C"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řihlášky MŽ2"/>
      <sheetName val="Prezence 18.5."/>
      <sheetName val="Nasazení do skupin"/>
      <sheetName val="sk A"/>
      <sheetName val="A - výsledky"/>
      <sheetName val="sk B "/>
      <sheetName val="B - výsledky "/>
      <sheetName val="sk C"/>
      <sheetName val="C - výsledky"/>
      <sheetName val="sk D "/>
      <sheetName val="D - výsledky "/>
      <sheetName val="Zápasy"/>
      <sheetName val="KO"/>
      <sheetName val="Zápisy"/>
      <sheetName val="D - výsled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B25" t="str">
            <v>UNITOP SKP Žďár nad Sázavou "A"</v>
          </cell>
          <cell r="E25" t="str">
            <v>TJ AVIA Čakovice</v>
          </cell>
        </row>
        <row r="27">
          <cell r="B27" t="str">
            <v>MNK Modřice "B"</v>
          </cell>
          <cell r="E27" t="str">
            <v>TJ Peklo nad Zdobnicí "B"</v>
          </cell>
        </row>
        <row r="29">
          <cell r="B29" t="str">
            <v>TJ Peklo nad Zdobnicí "B"</v>
          </cell>
          <cell r="E29" t="str">
            <v>UNITOP SKP Žďár nad Sázavou "A"</v>
          </cell>
        </row>
        <row r="31">
          <cell r="B31" t="str">
            <v>MNK Modřice "B"</v>
          </cell>
          <cell r="E31" t="str">
            <v>TJ AVIA Čakovice</v>
          </cell>
        </row>
        <row r="33">
          <cell r="B33" t="str">
            <v>TJ AVIA Čakovice</v>
          </cell>
          <cell r="E33" t="str">
            <v>TJ Peklo nad Zdobnicí "B"</v>
          </cell>
        </row>
        <row r="35">
          <cell r="B35" t="str">
            <v>UNITOP SKP Žďár nad Sázavou "A"</v>
          </cell>
          <cell r="E35" t="str">
            <v>MNK Modřice "B"</v>
          </cell>
        </row>
      </sheetData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M21"/>
  <sheetViews>
    <sheetView zoomScale="130" zoomScaleNormal="130" workbookViewId="0">
      <selection activeCell="O21" sqref="O21"/>
    </sheetView>
  </sheetViews>
  <sheetFormatPr defaultRowHeight="15"/>
  <cols>
    <col min="1" max="1" width="9.5703125" bestFit="1" customWidth="1"/>
    <col min="2" max="2" width="38" style="38" bestFit="1" customWidth="1"/>
    <col min="3" max="3" width="6.7109375" style="48" customWidth="1"/>
    <col min="4" max="4" width="15.7109375" style="38" customWidth="1"/>
    <col min="5" max="5" width="4.7109375" style="38" customWidth="1"/>
    <col min="6" max="6" width="6.7109375" style="48" customWidth="1"/>
    <col min="7" max="7" width="15.7109375" style="38" customWidth="1"/>
    <col min="8" max="8" width="4.7109375" style="48" customWidth="1"/>
    <col min="9" max="9" width="6.7109375" style="48" customWidth="1"/>
    <col min="10" max="10" width="15.7109375" style="48" customWidth="1"/>
    <col min="11" max="11" width="4.7109375" style="48" customWidth="1"/>
    <col min="12" max="12" width="15.7109375" style="48" customWidth="1"/>
    <col min="13" max="13" width="12.7109375" style="38" customWidth="1"/>
    <col min="244" max="244" width="4" customWidth="1"/>
    <col min="245" max="245" width="28.5703125" customWidth="1"/>
    <col min="246" max="246" width="5" customWidth="1"/>
    <col min="247" max="247" width="1.42578125" customWidth="1"/>
    <col min="248" max="248" width="5.5703125" customWidth="1"/>
    <col min="249" max="249" width="4.42578125" customWidth="1"/>
    <col min="250" max="250" width="1.42578125" customWidth="1"/>
    <col min="251" max="251" width="5.42578125" customWidth="1"/>
    <col min="252" max="252" width="4.42578125" customWidth="1"/>
    <col min="253" max="253" width="1.42578125" customWidth="1"/>
    <col min="254" max="254" width="5.140625" customWidth="1"/>
    <col min="255" max="255" width="4.5703125" bestFit="1" customWidth="1"/>
    <col min="256" max="256" width="1.42578125" customWidth="1"/>
    <col min="257" max="257" width="4.85546875" customWidth="1"/>
    <col min="500" max="500" width="4" customWidth="1"/>
    <col min="501" max="501" width="28.5703125" customWidth="1"/>
    <col min="502" max="502" width="5" customWidth="1"/>
    <col min="503" max="503" width="1.42578125" customWidth="1"/>
    <col min="504" max="504" width="5.5703125" customWidth="1"/>
    <col min="505" max="505" width="4.42578125" customWidth="1"/>
    <col min="506" max="506" width="1.42578125" customWidth="1"/>
    <col min="507" max="507" width="5.42578125" customWidth="1"/>
    <col min="508" max="508" width="4.42578125" customWidth="1"/>
    <col min="509" max="509" width="1.42578125" customWidth="1"/>
    <col min="510" max="510" width="5.140625" customWidth="1"/>
    <col min="511" max="511" width="4.5703125" bestFit="1" customWidth="1"/>
    <col min="512" max="512" width="1.42578125" customWidth="1"/>
    <col min="513" max="513" width="4.85546875" customWidth="1"/>
    <col min="756" max="756" width="4" customWidth="1"/>
    <col min="757" max="757" width="28.5703125" customWidth="1"/>
    <col min="758" max="758" width="5" customWidth="1"/>
    <col min="759" max="759" width="1.42578125" customWidth="1"/>
    <col min="760" max="760" width="5.5703125" customWidth="1"/>
    <col min="761" max="761" width="4.42578125" customWidth="1"/>
    <col min="762" max="762" width="1.42578125" customWidth="1"/>
    <col min="763" max="763" width="5.42578125" customWidth="1"/>
    <col min="764" max="764" width="4.42578125" customWidth="1"/>
    <col min="765" max="765" width="1.42578125" customWidth="1"/>
    <col min="766" max="766" width="5.140625" customWidth="1"/>
    <col min="767" max="767" width="4.5703125" bestFit="1" customWidth="1"/>
    <col min="768" max="768" width="1.42578125" customWidth="1"/>
    <col min="769" max="769" width="4.85546875" customWidth="1"/>
    <col min="1012" max="1012" width="4" customWidth="1"/>
    <col min="1013" max="1013" width="28.5703125" customWidth="1"/>
    <col min="1014" max="1014" width="5" customWidth="1"/>
    <col min="1015" max="1015" width="1.42578125" customWidth="1"/>
    <col min="1016" max="1016" width="5.5703125" customWidth="1"/>
    <col min="1017" max="1017" width="4.42578125" customWidth="1"/>
    <col min="1018" max="1018" width="1.42578125" customWidth="1"/>
    <col min="1019" max="1019" width="5.42578125" customWidth="1"/>
    <col min="1020" max="1020" width="4.42578125" customWidth="1"/>
    <col min="1021" max="1021" width="1.42578125" customWidth="1"/>
    <col min="1022" max="1022" width="5.140625" customWidth="1"/>
    <col min="1023" max="1023" width="4.5703125" bestFit="1" customWidth="1"/>
    <col min="1024" max="1024" width="1.42578125" customWidth="1"/>
    <col min="1025" max="1025" width="4.85546875" customWidth="1"/>
    <col min="1268" max="1268" width="4" customWidth="1"/>
    <col min="1269" max="1269" width="28.5703125" customWidth="1"/>
    <col min="1270" max="1270" width="5" customWidth="1"/>
    <col min="1271" max="1271" width="1.42578125" customWidth="1"/>
    <col min="1272" max="1272" width="5.5703125" customWidth="1"/>
    <col min="1273" max="1273" width="4.42578125" customWidth="1"/>
    <col min="1274" max="1274" width="1.42578125" customWidth="1"/>
    <col min="1275" max="1275" width="5.42578125" customWidth="1"/>
    <col min="1276" max="1276" width="4.42578125" customWidth="1"/>
    <col min="1277" max="1277" width="1.42578125" customWidth="1"/>
    <col min="1278" max="1278" width="5.140625" customWidth="1"/>
    <col min="1279" max="1279" width="4.5703125" bestFit="1" customWidth="1"/>
    <col min="1280" max="1280" width="1.42578125" customWidth="1"/>
    <col min="1281" max="1281" width="4.85546875" customWidth="1"/>
    <col min="1524" max="1524" width="4" customWidth="1"/>
    <col min="1525" max="1525" width="28.5703125" customWidth="1"/>
    <col min="1526" max="1526" width="5" customWidth="1"/>
    <col min="1527" max="1527" width="1.42578125" customWidth="1"/>
    <col min="1528" max="1528" width="5.5703125" customWidth="1"/>
    <col min="1529" max="1529" width="4.42578125" customWidth="1"/>
    <col min="1530" max="1530" width="1.42578125" customWidth="1"/>
    <col min="1531" max="1531" width="5.42578125" customWidth="1"/>
    <col min="1532" max="1532" width="4.42578125" customWidth="1"/>
    <col min="1533" max="1533" width="1.42578125" customWidth="1"/>
    <col min="1534" max="1534" width="5.140625" customWidth="1"/>
    <col min="1535" max="1535" width="4.5703125" bestFit="1" customWidth="1"/>
    <col min="1536" max="1536" width="1.42578125" customWidth="1"/>
    <col min="1537" max="1537" width="4.85546875" customWidth="1"/>
    <col min="1780" max="1780" width="4" customWidth="1"/>
    <col min="1781" max="1781" width="28.5703125" customWidth="1"/>
    <col min="1782" max="1782" width="5" customWidth="1"/>
    <col min="1783" max="1783" width="1.42578125" customWidth="1"/>
    <col min="1784" max="1784" width="5.5703125" customWidth="1"/>
    <col min="1785" max="1785" width="4.42578125" customWidth="1"/>
    <col min="1786" max="1786" width="1.42578125" customWidth="1"/>
    <col min="1787" max="1787" width="5.42578125" customWidth="1"/>
    <col min="1788" max="1788" width="4.42578125" customWidth="1"/>
    <col min="1789" max="1789" width="1.42578125" customWidth="1"/>
    <col min="1790" max="1790" width="5.140625" customWidth="1"/>
    <col min="1791" max="1791" width="4.5703125" bestFit="1" customWidth="1"/>
    <col min="1792" max="1792" width="1.42578125" customWidth="1"/>
    <col min="1793" max="1793" width="4.85546875" customWidth="1"/>
    <col min="2036" max="2036" width="4" customWidth="1"/>
    <col min="2037" max="2037" width="28.5703125" customWidth="1"/>
    <col min="2038" max="2038" width="5" customWidth="1"/>
    <col min="2039" max="2039" width="1.42578125" customWidth="1"/>
    <col min="2040" max="2040" width="5.5703125" customWidth="1"/>
    <col min="2041" max="2041" width="4.42578125" customWidth="1"/>
    <col min="2042" max="2042" width="1.42578125" customWidth="1"/>
    <col min="2043" max="2043" width="5.42578125" customWidth="1"/>
    <col min="2044" max="2044" width="4.42578125" customWidth="1"/>
    <col min="2045" max="2045" width="1.42578125" customWidth="1"/>
    <col min="2046" max="2046" width="5.140625" customWidth="1"/>
    <col min="2047" max="2047" width="4.5703125" bestFit="1" customWidth="1"/>
    <col min="2048" max="2048" width="1.42578125" customWidth="1"/>
    <col min="2049" max="2049" width="4.85546875" customWidth="1"/>
    <col min="2292" max="2292" width="4" customWidth="1"/>
    <col min="2293" max="2293" width="28.5703125" customWidth="1"/>
    <col min="2294" max="2294" width="5" customWidth="1"/>
    <col min="2295" max="2295" width="1.42578125" customWidth="1"/>
    <col min="2296" max="2296" width="5.5703125" customWidth="1"/>
    <col min="2297" max="2297" width="4.42578125" customWidth="1"/>
    <col min="2298" max="2298" width="1.42578125" customWidth="1"/>
    <col min="2299" max="2299" width="5.42578125" customWidth="1"/>
    <col min="2300" max="2300" width="4.42578125" customWidth="1"/>
    <col min="2301" max="2301" width="1.42578125" customWidth="1"/>
    <col min="2302" max="2302" width="5.140625" customWidth="1"/>
    <col min="2303" max="2303" width="4.5703125" bestFit="1" customWidth="1"/>
    <col min="2304" max="2304" width="1.42578125" customWidth="1"/>
    <col min="2305" max="2305" width="4.85546875" customWidth="1"/>
    <col min="2548" max="2548" width="4" customWidth="1"/>
    <col min="2549" max="2549" width="28.5703125" customWidth="1"/>
    <col min="2550" max="2550" width="5" customWidth="1"/>
    <col min="2551" max="2551" width="1.42578125" customWidth="1"/>
    <col min="2552" max="2552" width="5.5703125" customWidth="1"/>
    <col min="2553" max="2553" width="4.42578125" customWidth="1"/>
    <col min="2554" max="2554" width="1.42578125" customWidth="1"/>
    <col min="2555" max="2555" width="5.42578125" customWidth="1"/>
    <col min="2556" max="2556" width="4.42578125" customWidth="1"/>
    <col min="2557" max="2557" width="1.42578125" customWidth="1"/>
    <col min="2558" max="2558" width="5.140625" customWidth="1"/>
    <col min="2559" max="2559" width="4.5703125" bestFit="1" customWidth="1"/>
    <col min="2560" max="2560" width="1.42578125" customWidth="1"/>
    <col min="2561" max="2561" width="4.85546875" customWidth="1"/>
    <col min="2804" max="2804" width="4" customWidth="1"/>
    <col min="2805" max="2805" width="28.5703125" customWidth="1"/>
    <col min="2806" max="2806" width="5" customWidth="1"/>
    <col min="2807" max="2807" width="1.42578125" customWidth="1"/>
    <col min="2808" max="2808" width="5.5703125" customWidth="1"/>
    <col min="2809" max="2809" width="4.42578125" customWidth="1"/>
    <col min="2810" max="2810" width="1.42578125" customWidth="1"/>
    <col min="2811" max="2811" width="5.42578125" customWidth="1"/>
    <col min="2812" max="2812" width="4.42578125" customWidth="1"/>
    <col min="2813" max="2813" width="1.42578125" customWidth="1"/>
    <col min="2814" max="2814" width="5.140625" customWidth="1"/>
    <col min="2815" max="2815" width="4.5703125" bestFit="1" customWidth="1"/>
    <col min="2816" max="2816" width="1.42578125" customWidth="1"/>
    <col min="2817" max="2817" width="4.85546875" customWidth="1"/>
    <col min="3060" max="3060" width="4" customWidth="1"/>
    <col min="3061" max="3061" width="28.5703125" customWidth="1"/>
    <col min="3062" max="3062" width="5" customWidth="1"/>
    <col min="3063" max="3063" width="1.42578125" customWidth="1"/>
    <col min="3064" max="3064" width="5.5703125" customWidth="1"/>
    <col min="3065" max="3065" width="4.42578125" customWidth="1"/>
    <col min="3066" max="3066" width="1.42578125" customWidth="1"/>
    <col min="3067" max="3067" width="5.42578125" customWidth="1"/>
    <col min="3068" max="3068" width="4.42578125" customWidth="1"/>
    <col min="3069" max="3069" width="1.42578125" customWidth="1"/>
    <col min="3070" max="3070" width="5.140625" customWidth="1"/>
    <col min="3071" max="3071" width="4.5703125" bestFit="1" customWidth="1"/>
    <col min="3072" max="3072" width="1.42578125" customWidth="1"/>
    <col min="3073" max="3073" width="4.85546875" customWidth="1"/>
    <col min="3316" max="3316" width="4" customWidth="1"/>
    <col min="3317" max="3317" width="28.5703125" customWidth="1"/>
    <col min="3318" max="3318" width="5" customWidth="1"/>
    <col min="3319" max="3319" width="1.42578125" customWidth="1"/>
    <col min="3320" max="3320" width="5.5703125" customWidth="1"/>
    <col min="3321" max="3321" width="4.42578125" customWidth="1"/>
    <col min="3322" max="3322" width="1.42578125" customWidth="1"/>
    <col min="3323" max="3323" width="5.42578125" customWidth="1"/>
    <col min="3324" max="3324" width="4.42578125" customWidth="1"/>
    <col min="3325" max="3325" width="1.42578125" customWidth="1"/>
    <col min="3326" max="3326" width="5.140625" customWidth="1"/>
    <col min="3327" max="3327" width="4.5703125" bestFit="1" customWidth="1"/>
    <col min="3328" max="3328" width="1.42578125" customWidth="1"/>
    <col min="3329" max="3329" width="4.85546875" customWidth="1"/>
    <col min="3572" max="3572" width="4" customWidth="1"/>
    <col min="3573" max="3573" width="28.5703125" customWidth="1"/>
    <col min="3574" max="3574" width="5" customWidth="1"/>
    <col min="3575" max="3575" width="1.42578125" customWidth="1"/>
    <col min="3576" max="3576" width="5.5703125" customWidth="1"/>
    <col min="3577" max="3577" width="4.42578125" customWidth="1"/>
    <col min="3578" max="3578" width="1.42578125" customWidth="1"/>
    <col min="3579" max="3579" width="5.42578125" customWidth="1"/>
    <col min="3580" max="3580" width="4.42578125" customWidth="1"/>
    <col min="3581" max="3581" width="1.42578125" customWidth="1"/>
    <col min="3582" max="3582" width="5.140625" customWidth="1"/>
    <col min="3583" max="3583" width="4.5703125" bestFit="1" customWidth="1"/>
    <col min="3584" max="3584" width="1.42578125" customWidth="1"/>
    <col min="3585" max="3585" width="4.85546875" customWidth="1"/>
    <col min="3828" max="3828" width="4" customWidth="1"/>
    <col min="3829" max="3829" width="28.5703125" customWidth="1"/>
    <col min="3830" max="3830" width="5" customWidth="1"/>
    <col min="3831" max="3831" width="1.42578125" customWidth="1"/>
    <col min="3832" max="3832" width="5.5703125" customWidth="1"/>
    <col min="3833" max="3833" width="4.42578125" customWidth="1"/>
    <col min="3834" max="3834" width="1.42578125" customWidth="1"/>
    <col min="3835" max="3835" width="5.42578125" customWidth="1"/>
    <col min="3836" max="3836" width="4.42578125" customWidth="1"/>
    <col min="3837" max="3837" width="1.42578125" customWidth="1"/>
    <col min="3838" max="3838" width="5.140625" customWidth="1"/>
    <col min="3839" max="3839" width="4.5703125" bestFit="1" customWidth="1"/>
    <col min="3840" max="3840" width="1.42578125" customWidth="1"/>
    <col min="3841" max="3841" width="4.85546875" customWidth="1"/>
    <col min="4084" max="4084" width="4" customWidth="1"/>
    <col min="4085" max="4085" width="28.5703125" customWidth="1"/>
    <col min="4086" max="4086" width="5" customWidth="1"/>
    <col min="4087" max="4087" width="1.42578125" customWidth="1"/>
    <col min="4088" max="4088" width="5.5703125" customWidth="1"/>
    <col min="4089" max="4089" width="4.42578125" customWidth="1"/>
    <col min="4090" max="4090" width="1.42578125" customWidth="1"/>
    <col min="4091" max="4091" width="5.42578125" customWidth="1"/>
    <col min="4092" max="4092" width="4.42578125" customWidth="1"/>
    <col min="4093" max="4093" width="1.42578125" customWidth="1"/>
    <col min="4094" max="4094" width="5.140625" customWidth="1"/>
    <col min="4095" max="4095" width="4.5703125" bestFit="1" customWidth="1"/>
    <col min="4096" max="4096" width="1.42578125" customWidth="1"/>
    <col min="4097" max="4097" width="4.85546875" customWidth="1"/>
    <col min="4340" max="4340" width="4" customWidth="1"/>
    <col min="4341" max="4341" width="28.5703125" customWidth="1"/>
    <col min="4342" max="4342" width="5" customWidth="1"/>
    <col min="4343" max="4343" width="1.42578125" customWidth="1"/>
    <col min="4344" max="4344" width="5.5703125" customWidth="1"/>
    <col min="4345" max="4345" width="4.42578125" customWidth="1"/>
    <col min="4346" max="4346" width="1.42578125" customWidth="1"/>
    <col min="4347" max="4347" width="5.42578125" customWidth="1"/>
    <col min="4348" max="4348" width="4.42578125" customWidth="1"/>
    <col min="4349" max="4349" width="1.42578125" customWidth="1"/>
    <col min="4350" max="4350" width="5.140625" customWidth="1"/>
    <col min="4351" max="4351" width="4.5703125" bestFit="1" customWidth="1"/>
    <col min="4352" max="4352" width="1.42578125" customWidth="1"/>
    <col min="4353" max="4353" width="4.85546875" customWidth="1"/>
    <col min="4596" max="4596" width="4" customWidth="1"/>
    <col min="4597" max="4597" width="28.5703125" customWidth="1"/>
    <col min="4598" max="4598" width="5" customWidth="1"/>
    <col min="4599" max="4599" width="1.42578125" customWidth="1"/>
    <col min="4600" max="4600" width="5.5703125" customWidth="1"/>
    <col min="4601" max="4601" width="4.42578125" customWidth="1"/>
    <col min="4602" max="4602" width="1.42578125" customWidth="1"/>
    <col min="4603" max="4603" width="5.42578125" customWidth="1"/>
    <col min="4604" max="4604" width="4.42578125" customWidth="1"/>
    <col min="4605" max="4605" width="1.42578125" customWidth="1"/>
    <col min="4606" max="4606" width="5.140625" customWidth="1"/>
    <col min="4607" max="4607" width="4.5703125" bestFit="1" customWidth="1"/>
    <col min="4608" max="4608" width="1.42578125" customWidth="1"/>
    <col min="4609" max="4609" width="4.85546875" customWidth="1"/>
    <col min="4852" max="4852" width="4" customWidth="1"/>
    <col min="4853" max="4853" width="28.5703125" customWidth="1"/>
    <col min="4854" max="4854" width="5" customWidth="1"/>
    <col min="4855" max="4855" width="1.42578125" customWidth="1"/>
    <col min="4856" max="4856" width="5.5703125" customWidth="1"/>
    <col min="4857" max="4857" width="4.42578125" customWidth="1"/>
    <col min="4858" max="4858" width="1.42578125" customWidth="1"/>
    <col min="4859" max="4859" width="5.42578125" customWidth="1"/>
    <col min="4860" max="4860" width="4.42578125" customWidth="1"/>
    <col min="4861" max="4861" width="1.42578125" customWidth="1"/>
    <col min="4862" max="4862" width="5.140625" customWidth="1"/>
    <col min="4863" max="4863" width="4.5703125" bestFit="1" customWidth="1"/>
    <col min="4864" max="4864" width="1.42578125" customWidth="1"/>
    <col min="4865" max="4865" width="4.85546875" customWidth="1"/>
    <col min="5108" max="5108" width="4" customWidth="1"/>
    <col min="5109" max="5109" width="28.5703125" customWidth="1"/>
    <col min="5110" max="5110" width="5" customWidth="1"/>
    <col min="5111" max="5111" width="1.42578125" customWidth="1"/>
    <col min="5112" max="5112" width="5.5703125" customWidth="1"/>
    <col min="5113" max="5113" width="4.42578125" customWidth="1"/>
    <col min="5114" max="5114" width="1.42578125" customWidth="1"/>
    <col min="5115" max="5115" width="5.42578125" customWidth="1"/>
    <col min="5116" max="5116" width="4.42578125" customWidth="1"/>
    <col min="5117" max="5117" width="1.42578125" customWidth="1"/>
    <col min="5118" max="5118" width="5.140625" customWidth="1"/>
    <col min="5119" max="5119" width="4.5703125" bestFit="1" customWidth="1"/>
    <col min="5120" max="5120" width="1.42578125" customWidth="1"/>
    <col min="5121" max="5121" width="4.85546875" customWidth="1"/>
    <col min="5364" max="5364" width="4" customWidth="1"/>
    <col min="5365" max="5365" width="28.5703125" customWidth="1"/>
    <col min="5366" max="5366" width="5" customWidth="1"/>
    <col min="5367" max="5367" width="1.42578125" customWidth="1"/>
    <col min="5368" max="5368" width="5.5703125" customWidth="1"/>
    <col min="5369" max="5369" width="4.42578125" customWidth="1"/>
    <col min="5370" max="5370" width="1.42578125" customWidth="1"/>
    <col min="5371" max="5371" width="5.42578125" customWidth="1"/>
    <col min="5372" max="5372" width="4.42578125" customWidth="1"/>
    <col min="5373" max="5373" width="1.42578125" customWidth="1"/>
    <col min="5374" max="5374" width="5.140625" customWidth="1"/>
    <col min="5375" max="5375" width="4.5703125" bestFit="1" customWidth="1"/>
    <col min="5376" max="5376" width="1.42578125" customWidth="1"/>
    <col min="5377" max="5377" width="4.85546875" customWidth="1"/>
    <col min="5620" max="5620" width="4" customWidth="1"/>
    <col min="5621" max="5621" width="28.5703125" customWidth="1"/>
    <col min="5622" max="5622" width="5" customWidth="1"/>
    <col min="5623" max="5623" width="1.42578125" customWidth="1"/>
    <col min="5624" max="5624" width="5.5703125" customWidth="1"/>
    <col min="5625" max="5625" width="4.42578125" customWidth="1"/>
    <col min="5626" max="5626" width="1.42578125" customWidth="1"/>
    <col min="5627" max="5627" width="5.42578125" customWidth="1"/>
    <col min="5628" max="5628" width="4.42578125" customWidth="1"/>
    <col min="5629" max="5629" width="1.42578125" customWidth="1"/>
    <col min="5630" max="5630" width="5.140625" customWidth="1"/>
    <col min="5631" max="5631" width="4.5703125" bestFit="1" customWidth="1"/>
    <col min="5632" max="5632" width="1.42578125" customWidth="1"/>
    <col min="5633" max="5633" width="4.85546875" customWidth="1"/>
    <col min="5876" max="5876" width="4" customWidth="1"/>
    <col min="5877" max="5877" width="28.5703125" customWidth="1"/>
    <col min="5878" max="5878" width="5" customWidth="1"/>
    <col min="5879" max="5879" width="1.42578125" customWidth="1"/>
    <col min="5880" max="5880" width="5.5703125" customWidth="1"/>
    <col min="5881" max="5881" width="4.42578125" customWidth="1"/>
    <col min="5882" max="5882" width="1.42578125" customWidth="1"/>
    <col min="5883" max="5883" width="5.42578125" customWidth="1"/>
    <col min="5884" max="5884" width="4.42578125" customWidth="1"/>
    <col min="5885" max="5885" width="1.42578125" customWidth="1"/>
    <col min="5886" max="5886" width="5.140625" customWidth="1"/>
    <col min="5887" max="5887" width="4.5703125" bestFit="1" customWidth="1"/>
    <col min="5888" max="5888" width="1.42578125" customWidth="1"/>
    <col min="5889" max="5889" width="4.85546875" customWidth="1"/>
    <col min="6132" max="6132" width="4" customWidth="1"/>
    <col min="6133" max="6133" width="28.5703125" customWidth="1"/>
    <col min="6134" max="6134" width="5" customWidth="1"/>
    <col min="6135" max="6135" width="1.42578125" customWidth="1"/>
    <col min="6136" max="6136" width="5.5703125" customWidth="1"/>
    <col min="6137" max="6137" width="4.42578125" customWidth="1"/>
    <col min="6138" max="6138" width="1.42578125" customWidth="1"/>
    <col min="6139" max="6139" width="5.42578125" customWidth="1"/>
    <col min="6140" max="6140" width="4.42578125" customWidth="1"/>
    <col min="6141" max="6141" width="1.42578125" customWidth="1"/>
    <col min="6142" max="6142" width="5.140625" customWidth="1"/>
    <col min="6143" max="6143" width="4.5703125" bestFit="1" customWidth="1"/>
    <col min="6144" max="6144" width="1.42578125" customWidth="1"/>
    <col min="6145" max="6145" width="4.85546875" customWidth="1"/>
    <col min="6388" max="6388" width="4" customWidth="1"/>
    <col min="6389" max="6389" width="28.5703125" customWidth="1"/>
    <col min="6390" max="6390" width="5" customWidth="1"/>
    <col min="6391" max="6391" width="1.42578125" customWidth="1"/>
    <col min="6392" max="6392" width="5.5703125" customWidth="1"/>
    <col min="6393" max="6393" width="4.42578125" customWidth="1"/>
    <col min="6394" max="6394" width="1.42578125" customWidth="1"/>
    <col min="6395" max="6395" width="5.42578125" customWidth="1"/>
    <col min="6396" max="6396" width="4.42578125" customWidth="1"/>
    <col min="6397" max="6397" width="1.42578125" customWidth="1"/>
    <col min="6398" max="6398" width="5.140625" customWidth="1"/>
    <col min="6399" max="6399" width="4.5703125" bestFit="1" customWidth="1"/>
    <col min="6400" max="6400" width="1.42578125" customWidth="1"/>
    <col min="6401" max="6401" width="4.85546875" customWidth="1"/>
    <col min="6644" max="6644" width="4" customWidth="1"/>
    <col min="6645" max="6645" width="28.5703125" customWidth="1"/>
    <col min="6646" max="6646" width="5" customWidth="1"/>
    <col min="6647" max="6647" width="1.42578125" customWidth="1"/>
    <col min="6648" max="6648" width="5.5703125" customWidth="1"/>
    <col min="6649" max="6649" width="4.42578125" customWidth="1"/>
    <col min="6650" max="6650" width="1.42578125" customWidth="1"/>
    <col min="6651" max="6651" width="5.42578125" customWidth="1"/>
    <col min="6652" max="6652" width="4.42578125" customWidth="1"/>
    <col min="6653" max="6653" width="1.42578125" customWidth="1"/>
    <col min="6654" max="6654" width="5.140625" customWidth="1"/>
    <col min="6655" max="6655" width="4.5703125" bestFit="1" customWidth="1"/>
    <col min="6656" max="6656" width="1.42578125" customWidth="1"/>
    <col min="6657" max="6657" width="4.85546875" customWidth="1"/>
    <col min="6900" max="6900" width="4" customWidth="1"/>
    <col min="6901" max="6901" width="28.5703125" customWidth="1"/>
    <col min="6902" max="6902" width="5" customWidth="1"/>
    <col min="6903" max="6903" width="1.42578125" customWidth="1"/>
    <col min="6904" max="6904" width="5.5703125" customWidth="1"/>
    <col min="6905" max="6905" width="4.42578125" customWidth="1"/>
    <col min="6906" max="6906" width="1.42578125" customWidth="1"/>
    <col min="6907" max="6907" width="5.42578125" customWidth="1"/>
    <col min="6908" max="6908" width="4.42578125" customWidth="1"/>
    <col min="6909" max="6909" width="1.42578125" customWidth="1"/>
    <col min="6910" max="6910" width="5.140625" customWidth="1"/>
    <col min="6911" max="6911" width="4.5703125" bestFit="1" customWidth="1"/>
    <col min="6912" max="6912" width="1.42578125" customWidth="1"/>
    <col min="6913" max="6913" width="4.85546875" customWidth="1"/>
    <col min="7156" max="7156" width="4" customWidth="1"/>
    <col min="7157" max="7157" width="28.5703125" customWidth="1"/>
    <col min="7158" max="7158" width="5" customWidth="1"/>
    <col min="7159" max="7159" width="1.42578125" customWidth="1"/>
    <col min="7160" max="7160" width="5.5703125" customWidth="1"/>
    <col min="7161" max="7161" width="4.42578125" customWidth="1"/>
    <col min="7162" max="7162" width="1.42578125" customWidth="1"/>
    <col min="7163" max="7163" width="5.42578125" customWidth="1"/>
    <col min="7164" max="7164" width="4.42578125" customWidth="1"/>
    <col min="7165" max="7165" width="1.42578125" customWidth="1"/>
    <col min="7166" max="7166" width="5.140625" customWidth="1"/>
    <col min="7167" max="7167" width="4.5703125" bestFit="1" customWidth="1"/>
    <col min="7168" max="7168" width="1.42578125" customWidth="1"/>
    <col min="7169" max="7169" width="4.85546875" customWidth="1"/>
    <col min="7412" max="7412" width="4" customWidth="1"/>
    <col min="7413" max="7413" width="28.5703125" customWidth="1"/>
    <col min="7414" max="7414" width="5" customWidth="1"/>
    <col min="7415" max="7415" width="1.42578125" customWidth="1"/>
    <col min="7416" max="7416" width="5.5703125" customWidth="1"/>
    <col min="7417" max="7417" width="4.42578125" customWidth="1"/>
    <col min="7418" max="7418" width="1.42578125" customWidth="1"/>
    <col min="7419" max="7419" width="5.42578125" customWidth="1"/>
    <col min="7420" max="7420" width="4.42578125" customWidth="1"/>
    <col min="7421" max="7421" width="1.42578125" customWidth="1"/>
    <col min="7422" max="7422" width="5.140625" customWidth="1"/>
    <col min="7423" max="7423" width="4.5703125" bestFit="1" customWidth="1"/>
    <col min="7424" max="7424" width="1.42578125" customWidth="1"/>
    <col min="7425" max="7425" width="4.85546875" customWidth="1"/>
    <col min="7668" max="7668" width="4" customWidth="1"/>
    <col min="7669" max="7669" width="28.5703125" customWidth="1"/>
    <col min="7670" max="7670" width="5" customWidth="1"/>
    <col min="7671" max="7671" width="1.42578125" customWidth="1"/>
    <col min="7672" max="7672" width="5.5703125" customWidth="1"/>
    <col min="7673" max="7673" width="4.42578125" customWidth="1"/>
    <col min="7674" max="7674" width="1.42578125" customWidth="1"/>
    <col min="7675" max="7675" width="5.42578125" customWidth="1"/>
    <col min="7676" max="7676" width="4.42578125" customWidth="1"/>
    <col min="7677" max="7677" width="1.42578125" customWidth="1"/>
    <col min="7678" max="7678" width="5.140625" customWidth="1"/>
    <col min="7679" max="7679" width="4.5703125" bestFit="1" customWidth="1"/>
    <col min="7680" max="7680" width="1.42578125" customWidth="1"/>
    <col min="7681" max="7681" width="4.85546875" customWidth="1"/>
    <col min="7924" max="7924" width="4" customWidth="1"/>
    <col min="7925" max="7925" width="28.5703125" customWidth="1"/>
    <col min="7926" max="7926" width="5" customWidth="1"/>
    <col min="7927" max="7927" width="1.42578125" customWidth="1"/>
    <col min="7928" max="7928" width="5.5703125" customWidth="1"/>
    <col min="7929" max="7929" width="4.42578125" customWidth="1"/>
    <col min="7930" max="7930" width="1.42578125" customWidth="1"/>
    <col min="7931" max="7931" width="5.42578125" customWidth="1"/>
    <col min="7932" max="7932" width="4.42578125" customWidth="1"/>
    <col min="7933" max="7933" width="1.42578125" customWidth="1"/>
    <col min="7934" max="7934" width="5.140625" customWidth="1"/>
    <col min="7935" max="7935" width="4.5703125" bestFit="1" customWidth="1"/>
    <col min="7936" max="7936" width="1.42578125" customWidth="1"/>
    <col min="7937" max="7937" width="4.85546875" customWidth="1"/>
    <col min="8180" max="8180" width="4" customWidth="1"/>
    <col min="8181" max="8181" width="28.5703125" customWidth="1"/>
    <col min="8182" max="8182" width="5" customWidth="1"/>
    <col min="8183" max="8183" width="1.42578125" customWidth="1"/>
    <col min="8184" max="8184" width="5.5703125" customWidth="1"/>
    <col min="8185" max="8185" width="4.42578125" customWidth="1"/>
    <col min="8186" max="8186" width="1.42578125" customWidth="1"/>
    <col min="8187" max="8187" width="5.42578125" customWidth="1"/>
    <col min="8188" max="8188" width="4.42578125" customWidth="1"/>
    <col min="8189" max="8189" width="1.42578125" customWidth="1"/>
    <col min="8190" max="8190" width="5.140625" customWidth="1"/>
    <col min="8191" max="8191" width="4.5703125" bestFit="1" customWidth="1"/>
    <col min="8192" max="8192" width="1.42578125" customWidth="1"/>
    <col min="8193" max="8193" width="4.85546875" customWidth="1"/>
    <col min="8436" max="8436" width="4" customWidth="1"/>
    <col min="8437" max="8437" width="28.5703125" customWidth="1"/>
    <col min="8438" max="8438" width="5" customWidth="1"/>
    <col min="8439" max="8439" width="1.42578125" customWidth="1"/>
    <col min="8440" max="8440" width="5.5703125" customWidth="1"/>
    <col min="8441" max="8441" width="4.42578125" customWidth="1"/>
    <col min="8442" max="8442" width="1.42578125" customWidth="1"/>
    <col min="8443" max="8443" width="5.42578125" customWidth="1"/>
    <col min="8444" max="8444" width="4.42578125" customWidth="1"/>
    <col min="8445" max="8445" width="1.42578125" customWidth="1"/>
    <col min="8446" max="8446" width="5.140625" customWidth="1"/>
    <col min="8447" max="8447" width="4.5703125" bestFit="1" customWidth="1"/>
    <col min="8448" max="8448" width="1.42578125" customWidth="1"/>
    <col min="8449" max="8449" width="4.85546875" customWidth="1"/>
    <col min="8692" max="8692" width="4" customWidth="1"/>
    <col min="8693" max="8693" width="28.5703125" customWidth="1"/>
    <col min="8694" max="8694" width="5" customWidth="1"/>
    <col min="8695" max="8695" width="1.42578125" customWidth="1"/>
    <col min="8696" max="8696" width="5.5703125" customWidth="1"/>
    <col min="8697" max="8697" width="4.42578125" customWidth="1"/>
    <col min="8698" max="8698" width="1.42578125" customWidth="1"/>
    <col min="8699" max="8699" width="5.42578125" customWidth="1"/>
    <col min="8700" max="8700" width="4.42578125" customWidth="1"/>
    <col min="8701" max="8701" width="1.42578125" customWidth="1"/>
    <col min="8702" max="8702" width="5.140625" customWidth="1"/>
    <col min="8703" max="8703" width="4.5703125" bestFit="1" customWidth="1"/>
    <col min="8704" max="8704" width="1.42578125" customWidth="1"/>
    <col min="8705" max="8705" width="4.85546875" customWidth="1"/>
    <col min="8948" max="8948" width="4" customWidth="1"/>
    <col min="8949" max="8949" width="28.5703125" customWidth="1"/>
    <col min="8950" max="8950" width="5" customWidth="1"/>
    <col min="8951" max="8951" width="1.42578125" customWidth="1"/>
    <col min="8952" max="8952" width="5.5703125" customWidth="1"/>
    <col min="8953" max="8953" width="4.42578125" customWidth="1"/>
    <col min="8954" max="8954" width="1.42578125" customWidth="1"/>
    <col min="8955" max="8955" width="5.42578125" customWidth="1"/>
    <col min="8956" max="8956" width="4.42578125" customWidth="1"/>
    <col min="8957" max="8957" width="1.42578125" customWidth="1"/>
    <col min="8958" max="8958" width="5.140625" customWidth="1"/>
    <col min="8959" max="8959" width="4.5703125" bestFit="1" customWidth="1"/>
    <col min="8960" max="8960" width="1.42578125" customWidth="1"/>
    <col min="8961" max="8961" width="4.85546875" customWidth="1"/>
    <col min="9204" max="9204" width="4" customWidth="1"/>
    <col min="9205" max="9205" width="28.5703125" customWidth="1"/>
    <col min="9206" max="9206" width="5" customWidth="1"/>
    <col min="9207" max="9207" width="1.42578125" customWidth="1"/>
    <col min="9208" max="9208" width="5.5703125" customWidth="1"/>
    <col min="9209" max="9209" width="4.42578125" customWidth="1"/>
    <col min="9210" max="9210" width="1.42578125" customWidth="1"/>
    <col min="9211" max="9211" width="5.42578125" customWidth="1"/>
    <col min="9212" max="9212" width="4.42578125" customWidth="1"/>
    <col min="9213" max="9213" width="1.42578125" customWidth="1"/>
    <col min="9214" max="9214" width="5.140625" customWidth="1"/>
    <col min="9215" max="9215" width="4.5703125" bestFit="1" customWidth="1"/>
    <col min="9216" max="9216" width="1.42578125" customWidth="1"/>
    <col min="9217" max="9217" width="4.85546875" customWidth="1"/>
    <col min="9460" max="9460" width="4" customWidth="1"/>
    <col min="9461" max="9461" width="28.5703125" customWidth="1"/>
    <col min="9462" max="9462" width="5" customWidth="1"/>
    <col min="9463" max="9463" width="1.42578125" customWidth="1"/>
    <col min="9464" max="9464" width="5.5703125" customWidth="1"/>
    <col min="9465" max="9465" width="4.42578125" customWidth="1"/>
    <col min="9466" max="9466" width="1.42578125" customWidth="1"/>
    <col min="9467" max="9467" width="5.42578125" customWidth="1"/>
    <col min="9468" max="9468" width="4.42578125" customWidth="1"/>
    <col min="9469" max="9469" width="1.42578125" customWidth="1"/>
    <col min="9470" max="9470" width="5.140625" customWidth="1"/>
    <col min="9471" max="9471" width="4.5703125" bestFit="1" customWidth="1"/>
    <col min="9472" max="9472" width="1.42578125" customWidth="1"/>
    <col min="9473" max="9473" width="4.85546875" customWidth="1"/>
    <col min="9716" max="9716" width="4" customWidth="1"/>
    <col min="9717" max="9717" width="28.5703125" customWidth="1"/>
    <col min="9718" max="9718" width="5" customWidth="1"/>
    <col min="9719" max="9719" width="1.42578125" customWidth="1"/>
    <col min="9720" max="9720" width="5.5703125" customWidth="1"/>
    <col min="9721" max="9721" width="4.42578125" customWidth="1"/>
    <col min="9722" max="9722" width="1.42578125" customWidth="1"/>
    <col min="9723" max="9723" width="5.42578125" customWidth="1"/>
    <col min="9724" max="9724" width="4.42578125" customWidth="1"/>
    <col min="9725" max="9725" width="1.42578125" customWidth="1"/>
    <col min="9726" max="9726" width="5.140625" customWidth="1"/>
    <col min="9727" max="9727" width="4.5703125" bestFit="1" customWidth="1"/>
    <col min="9728" max="9728" width="1.42578125" customWidth="1"/>
    <col min="9729" max="9729" width="4.85546875" customWidth="1"/>
    <col min="9972" max="9972" width="4" customWidth="1"/>
    <col min="9973" max="9973" width="28.5703125" customWidth="1"/>
    <col min="9974" max="9974" width="5" customWidth="1"/>
    <col min="9975" max="9975" width="1.42578125" customWidth="1"/>
    <col min="9976" max="9976" width="5.5703125" customWidth="1"/>
    <col min="9977" max="9977" width="4.42578125" customWidth="1"/>
    <col min="9978" max="9978" width="1.42578125" customWidth="1"/>
    <col min="9979" max="9979" width="5.42578125" customWidth="1"/>
    <col min="9980" max="9980" width="4.42578125" customWidth="1"/>
    <col min="9981" max="9981" width="1.42578125" customWidth="1"/>
    <col min="9982" max="9982" width="5.140625" customWidth="1"/>
    <col min="9983" max="9983" width="4.5703125" bestFit="1" customWidth="1"/>
    <col min="9984" max="9984" width="1.42578125" customWidth="1"/>
    <col min="9985" max="9985" width="4.85546875" customWidth="1"/>
    <col min="10228" max="10228" width="4" customWidth="1"/>
    <col min="10229" max="10229" width="28.5703125" customWidth="1"/>
    <col min="10230" max="10230" width="5" customWidth="1"/>
    <col min="10231" max="10231" width="1.42578125" customWidth="1"/>
    <col min="10232" max="10232" width="5.5703125" customWidth="1"/>
    <col min="10233" max="10233" width="4.42578125" customWidth="1"/>
    <col min="10234" max="10234" width="1.42578125" customWidth="1"/>
    <col min="10235" max="10235" width="5.42578125" customWidth="1"/>
    <col min="10236" max="10236" width="4.42578125" customWidth="1"/>
    <col min="10237" max="10237" width="1.42578125" customWidth="1"/>
    <col min="10238" max="10238" width="5.140625" customWidth="1"/>
    <col min="10239" max="10239" width="4.5703125" bestFit="1" customWidth="1"/>
    <col min="10240" max="10240" width="1.42578125" customWidth="1"/>
    <col min="10241" max="10241" width="4.85546875" customWidth="1"/>
    <col min="10484" max="10484" width="4" customWidth="1"/>
    <col min="10485" max="10485" width="28.5703125" customWidth="1"/>
    <col min="10486" max="10486" width="5" customWidth="1"/>
    <col min="10487" max="10487" width="1.42578125" customWidth="1"/>
    <col min="10488" max="10488" width="5.5703125" customWidth="1"/>
    <col min="10489" max="10489" width="4.42578125" customWidth="1"/>
    <col min="10490" max="10490" width="1.42578125" customWidth="1"/>
    <col min="10491" max="10491" width="5.42578125" customWidth="1"/>
    <col min="10492" max="10492" width="4.42578125" customWidth="1"/>
    <col min="10493" max="10493" width="1.42578125" customWidth="1"/>
    <col min="10494" max="10494" width="5.140625" customWidth="1"/>
    <col min="10495" max="10495" width="4.5703125" bestFit="1" customWidth="1"/>
    <col min="10496" max="10496" width="1.42578125" customWidth="1"/>
    <col min="10497" max="10497" width="4.85546875" customWidth="1"/>
    <col min="10740" max="10740" width="4" customWidth="1"/>
    <col min="10741" max="10741" width="28.5703125" customWidth="1"/>
    <col min="10742" max="10742" width="5" customWidth="1"/>
    <col min="10743" max="10743" width="1.42578125" customWidth="1"/>
    <col min="10744" max="10744" width="5.5703125" customWidth="1"/>
    <col min="10745" max="10745" width="4.42578125" customWidth="1"/>
    <col min="10746" max="10746" width="1.42578125" customWidth="1"/>
    <col min="10747" max="10747" width="5.42578125" customWidth="1"/>
    <col min="10748" max="10748" width="4.42578125" customWidth="1"/>
    <col min="10749" max="10749" width="1.42578125" customWidth="1"/>
    <col min="10750" max="10750" width="5.140625" customWidth="1"/>
    <col min="10751" max="10751" width="4.5703125" bestFit="1" customWidth="1"/>
    <col min="10752" max="10752" width="1.42578125" customWidth="1"/>
    <col min="10753" max="10753" width="4.85546875" customWidth="1"/>
    <col min="10996" max="10996" width="4" customWidth="1"/>
    <col min="10997" max="10997" width="28.5703125" customWidth="1"/>
    <col min="10998" max="10998" width="5" customWidth="1"/>
    <col min="10999" max="10999" width="1.42578125" customWidth="1"/>
    <col min="11000" max="11000" width="5.5703125" customWidth="1"/>
    <col min="11001" max="11001" width="4.42578125" customWidth="1"/>
    <col min="11002" max="11002" width="1.42578125" customWidth="1"/>
    <col min="11003" max="11003" width="5.42578125" customWidth="1"/>
    <col min="11004" max="11004" width="4.42578125" customWidth="1"/>
    <col min="11005" max="11005" width="1.42578125" customWidth="1"/>
    <col min="11006" max="11006" width="5.140625" customWidth="1"/>
    <col min="11007" max="11007" width="4.5703125" bestFit="1" customWidth="1"/>
    <col min="11008" max="11008" width="1.42578125" customWidth="1"/>
    <col min="11009" max="11009" width="4.85546875" customWidth="1"/>
    <col min="11252" max="11252" width="4" customWidth="1"/>
    <col min="11253" max="11253" width="28.5703125" customWidth="1"/>
    <col min="11254" max="11254" width="5" customWidth="1"/>
    <col min="11255" max="11255" width="1.42578125" customWidth="1"/>
    <col min="11256" max="11256" width="5.5703125" customWidth="1"/>
    <col min="11257" max="11257" width="4.42578125" customWidth="1"/>
    <col min="11258" max="11258" width="1.42578125" customWidth="1"/>
    <col min="11259" max="11259" width="5.42578125" customWidth="1"/>
    <col min="11260" max="11260" width="4.42578125" customWidth="1"/>
    <col min="11261" max="11261" width="1.42578125" customWidth="1"/>
    <col min="11262" max="11262" width="5.140625" customWidth="1"/>
    <col min="11263" max="11263" width="4.5703125" bestFit="1" customWidth="1"/>
    <col min="11264" max="11264" width="1.42578125" customWidth="1"/>
    <col min="11265" max="11265" width="4.85546875" customWidth="1"/>
    <col min="11508" max="11508" width="4" customWidth="1"/>
    <col min="11509" max="11509" width="28.5703125" customWidth="1"/>
    <col min="11510" max="11510" width="5" customWidth="1"/>
    <col min="11511" max="11511" width="1.42578125" customWidth="1"/>
    <col min="11512" max="11512" width="5.5703125" customWidth="1"/>
    <col min="11513" max="11513" width="4.42578125" customWidth="1"/>
    <col min="11514" max="11514" width="1.42578125" customWidth="1"/>
    <col min="11515" max="11515" width="5.42578125" customWidth="1"/>
    <col min="11516" max="11516" width="4.42578125" customWidth="1"/>
    <col min="11517" max="11517" width="1.42578125" customWidth="1"/>
    <col min="11518" max="11518" width="5.140625" customWidth="1"/>
    <col min="11519" max="11519" width="4.5703125" bestFit="1" customWidth="1"/>
    <col min="11520" max="11520" width="1.42578125" customWidth="1"/>
    <col min="11521" max="11521" width="4.85546875" customWidth="1"/>
    <col min="11764" max="11764" width="4" customWidth="1"/>
    <col min="11765" max="11765" width="28.5703125" customWidth="1"/>
    <col min="11766" max="11766" width="5" customWidth="1"/>
    <col min="11767" max="11767" width="1.42578125" customWidth="1"/>
    <col min="11768" max="11768" width="5.5703125" customWidth="1"/>
    <col min="11769" max="11769" width="4.42578125" customWidth="1"/>
    <col min="11770" max="11770" width="1.42578125" customWidth="1"/>
    <col min="11771" max="11771" width="5.42578125" customWidth="1"/>
    <col min="11772" max="11772" width="4.42578125" customWidth="1"/>
    <col min="11773" max="11773" width="1.42578125" customWidth="1"/>
    <col min="11774" max="11774" width="5.140625" customWidth="1"/>
    <col min="11775" max="11775" width="4.5703125" bestFit="1" customWidth="1"/>
    <col min="11776" max="11776" width="1.42578125" customWidth="1"/>
    <col min="11777" max="11777" width="4.85546875" customWidth="1"/>
    <col min="12020" max="12020" width="4" customWidth="1"/>
    <col min="12021" max="12021" width="28.5703125" customWidth="1"/>
    <col min="12022" max="12022" width="5" customWidth="1"/>
    <col min="12023" max="12023" width="1.42578125" customWidth="1"/>
    <col min="12024" max="12024" width="5.5703125" customWidth="1"/>
    <col min="12025" max="12025" width="4.42578125" customWidth="1"/>
    <col min="12026" max="12026" width="1.42578125" customWidth="1"/>
    <col min="12027" max="12027" width="5.42578125" customWidth="1"/>
    <col min="12028" max="12028" width="4.42578125" customWidth="1"/>
    <col min="12029" max="12029" width="1.42578125" customWidth="1"/>
    <col min="12030" max="12030" width="5.140625" customWidth="1"/>
    <col min="12031" max="12031" width="4.5703125" bestFit="1" customWidth="1"/>
    <col min="12032" max="12032" width="1.42578125" customWidth="1"/>
    <col min="12033" max="12033" width="4.85546875" customWidth="1"/>
    <col min="12276" max="12276" width="4" customWidth="1"/>
    <col min="12277" max="12277" width="28.5703125" customWidth="1"/>
    <col min="12278" max="12278" width="5" customWidth="1"/>
    <col min="12279" max="12279" width="1.42578125" customWidth="1"/>
    <col min="12280" max="12280" width="5.5703125" customWidth="1"/>
    <col min="12281" max="12281" width="4.42578125" customWidth="1"/>
    <col min="12282" max="12282" width="1.42578125" customWidth="1"/>
    <col min="12283" max="12283" width="5.42578125" customWidth="1"/>
    <col min="12284" max="12284" width="4.42578125" customWidth="1"/>
    <col min="12285" max="12285" width="1.42578125" customWidth="1"/>
    <col min="12286" max="12286" width="5.140625" customWidth="1"/>
    <col min="12287" max="12287" width="4.5703125" bestFit="1" customWidth="1"/>
    <col min="12288" max="12288" width="1.42578125" customWidth="1"/>
    <col min="12289" max="12289" width="4.85546875" customWidth="1"/>
    <col min="12532" max="12532" width="4" customWidth="1"/>
    <col min="12533" max="12533" width="28.5703125" customWidth="1"/>
    <col min="12534" max="12534" width="5" customWidth="1"/>
    <col min="12535" max="12535" width="1.42578125" customWidth="1"/>
    <col min="12536" max="12536" width="5.5703125" customWidth="1"/>
    <col min="12537" max="12537" width="4.42578125" customWidth="1"/>
    <col min="12538" max="12538" width="1.42578125" customWidth="1"/>
    <col min="12539" max="12539" width="5.42578125" customWidth="1"/>
    <col min="12540" max="12540" width="4.42578125" customWidth="1"/>
    <col min="12541" max="12541" width="1.42578125" customWidth="1"/>
    <col min="12542" max="12542" width="5.140625" customWidth="1"/>
    <col min="12543" max="12543" width="4.5703125" bestFit="1" customWidth="1"/>
    <col min="12544" max="12544" width="1.42578125" customWidth="1"/>
    <col min="12545" max="12545" width="4.85546875" customWidth="1"/>
    <col min="12788" max="12788" width="4" customWidth="1"/>
    <col min="12789" max="12789" width="28.5703125" customWidth="1"/>
    <col min="12790" max="12790" width="5" customWidth="1"/>
    <col min="12791" max="12791" width="1.42578125" customWidth="1"/>
    <col min="12792" max="12792" width="5.5703125" customWidth="1"/>
    <col min="12793" max="12793" width="4.42578125" customWidth="1"/>
    <col min="12794" max="12794" width="1.42578125" customWidth="1"/>
    <col min="12795" max="12795" width="5.42578125" customWidth="1"/>
    <col min="12796" max="12796" width="4.42578125" customWidth="1"/>
    <col min="12797" max="12797" width="1.42578125" customWidth="1"/>
    <col min="12798" max="12798" width="5.140625" customWidth="1"/>
    <col min="12799" max="12799" width="4.5703125" bestFit="1" customWidth="1"/>
    <col min="12800" max="12800" width="1.42578125" customWidth="1"/>
    <col min="12801" max="12801" width="4.85546875" customWidth="1"/>
    <col min="13044" max="13044" width="4" customWidth="1"/>
    <col min="13045" max="13045" width="28.5703125" customWidth="1"/>
    <col min="13046" max="13046" width="5" customWidth="1"/>
    <col min="13047" max="13047" width="1.42578125" customWidth="1"/>
    <col min="13048" max="13048" width="5.5703125" customWidth="1"/>
    <col min="13049" max="13049" width="4.42578125" customWidth="1"/>
    <col min="13050" max="13050" width="1.42578125" customWidth="1"/>
    <col min="13051" max="13051" width="5.42578125" customWidth="1"/>
    <col min="13052" max="13052" width="4.42578125" customWidth="1"/>
    <col min="13053" max="13053" width="1.42578125" customWidth="1"/>
    <col min="13054" max="13054" width="5.140625" customWidth="1"/>
    <col min="13055" max="13055" width="4.5703125" bestFit="1" customWidth="1"/>
    <col min="13056" max="13056" width="1.42578125" customWidth="1"/>
    <col min="13057" max="13057" width="4.85546875" customWidth="1"/>
    <col min="13300" max="13300" width="4" customWidth="1"/>
    <col min="13301" max="13301" width="28.5703125" customWidth="1"/>
    <col min="13302" max="13302" width="5" customWidth="1"/>
    <col min="13303" max="13303" width="1.42578125" customWidth="1"/>
    <col min="13304" max="13304" width="5.5703125" customWidth="1"/>
    <col min="13305" max="13305" width="4.42578125" customWidth="1"/>
    <col min="13306" max="13306" width="1.42578125" customWidth="1"/>
    <col min="13307" max="13307" width="5.42578125" customWidth="1"/>
    <col min="13308" max="13308" width="4.42578125" customWidth="1"/>
    <col min="13309" max="13309" width="1.42578125" customWidth="1"/>
    <col min="13310" max="13310" width="5.140625" customWidth="1"/>
    <col min="13311" max="13311" width="4.5703125" bestFit="1" customWidth="1"/>
    <col min="13312" max="13312" width="1.42578125" customWidth="1"/>
    <col min="13313" max="13313" width="4.85546875" customWidth="1"/>
    <col min="13556" max="13556" width="4" customWidth="1"/>
    <col min="13557" max="13557" width="28.5703125" customWidth="1"/>
    <col min="13558" max="13558" width="5" customWidth="1"/>
    <col min="13559" max="13559" width="1.42578125" customWidth="1"/>
    <col min="13560" max="13560" width="5.5703125" customWidth="1"/>
    <col min="13561" max="13561" width="4.42578125" customWidth="1"/>
    <col min="13562" max="13562" width="1.42578125" customWidth="1"/>
    <col min="13563" max="13563" width="5.42578125" customWidth="1"/>
    <col min="13564" max="13564" width="4.42578125" customWidth="1"/>
    <col min="13565" max="13565" width="1.42578125" customWidth="1"/>
    <col min="13566" max="13566" width="5.140625" customWidth="1"/>
    <col min="13567" max="13567" width="4.5703125" bestFit="1" customWidth="1"/>
    <col min="13568" max="13568" width="1.42578125" customWidth="1"/>
    <col min="13569" max="13569" width="4.85546875" customWidth="1"/>
    <col min="13812" max="13812" width="4" customWidth="1"/>
    <col min="13813" max="13813" width="28.5703125" customWidth="1"/>
    <col min="13814" max="13814" width="5" customWidth="1"/>
    <col min="13815" max="13815" width="1.42578125" customWidth="1"/>
    <col min="13816" max="13816" width="5.5703125" customWidth="1"/>
    <col min="13817" max="13817" width="4.42578125" customWidth="1"/>
    <col min="13818" max="13818" width="1.42578125" customWidth="1"/>
    <col min="13819" max="13819" width="5.42578125" customWidth="1"/>
    <col min="13820" max="13820" width="4.42578125" customWidth="1"/>
    <col min="13821" max="13821" width="1.42578125" customWidth="1"/>
    <col min="13822" max="13822" width="5.140625" customWidth="1"/>
    <col min="13823" max="13823" width="4.5703125" bestFit="1" customWidth="1"/>
    <col min="13824" max="13824" width="1.42578125" customWidth="1"/>
    <col min="13825" max="13825" width="4.85546875" customWidth="1"/>
    <col min="14068" max="14068" width="4" customWidth="1"/>
    <col min="14069" max="14069" width="28.5703125" customWidth="1"/>
    <col min="14070" max="14070" width="5" customWidth="1"/>
    <col min="14071" max="14071" width="1.42578125" customWidth="1"/>
    <col min="14072" max="14072" width="5.5703125" customWidth="1"/>
    <col min="14073" max="14073" width="4.42578125" customWidth="1"/>
    <col min="14074" max="14074" width="1.42578125" customWidth="1"/>
    <col min="14075" max="14075" width="5.42578125" customWidth="1"/>
    <col min="14076" max="14076" width="4.42578125" customWidth="1"/>
    <col min="14077" max="14077" width="1.42578125" customWidth="1"/>
    <col min="14078" max="14078" width="5.140625" customWidth="1"/>
    <col min="14079" max="14079" width="4.5703125" bestFit="1" customWidth="1"/>
    <col min="14080" max="14080" width="1.42578125" customWidth="1"/>
    <col min="14081" max="14081" width="4.85546875" customWidth="1"/>
    <col min="14324" max="14324" width="4" customWidth="1"/>
    <col min="14325" max="14325" width="28.5703125" customWidth="1"/>
    <col min="14326" max="14326" width="5" customWidth="1"/>
    <col min="14327" max="14327" width="1.42578125" customWidth="1"/>
    <col min="14328" max="14328" width="5.5703125" customWidth="1"/>
    <col min="14329" max="14329" width="4.42578125" customWidth="1"/>
    <col min="14330" max="14330" width="1.42578125" customWidth="1"/>
    <col min="14331" max="14331" width="5.42578125" customWidth="1"/>
    <col min="14332" max="14332" width="4.42578125" customWidth="1"/>
    <col min="14333" max="14333" width="1.42578125" customWidth="1"/>
    <col min="14334" max="14334" width="5.140625" customWidth="1"/>
    <col min="14335" max="14335" width="4.5703125" bestFit="1" customWidth="1"/>
    <col min="14336" max="14336" width="1.42578125" customWidth="1"/>
    <col min="14337" max="14337" width="4.85546875" customWidth="1"/>
    <col min="14580" max="14580" width="4" customWidth="1"/>
    <col min="14581" max="14581" width="28.5703125" customWidth="1"/>
    <col min="14582" max="14582" width="5" customWidth="1"/>
    <col min="14583" max="14583" width="1.42578125" customWidth="1"/>
    <col min="14584" max="14584" width="5.5703125" customWidth="1"/>
    <col min="14585" max="14585" width="4.42578125" customWidth="1"/>
    <col min="14586" max="14586" width="1.42578125" customWidth="1"/>
    <col min="14587" max="14587" width="5.42578125" customWidth="1"/>
    <col min="14588" max="14588" width="4.42578125" customWidth="1"/>
    <col min="14589" max="14589" width="1.42578125" customWidth="1"/>
    <col min="14590" max="14590" width="5.140625" customWidth="1"/>
    <col min="14591" max="14591" width="4.5703125" bestFit="1" customWidth="1"/>
    <col min="14592" max="14592" width="1.42578125" customWidth="1"/>
    <col min="14593" max="14593" width="4.85546875" customWidth="1"/>
    <col min="14836" max="14836" width="4" customWidth="1"/>
    <col min="14837" max="14837" width="28.5703125" customWidth="1"/>
    <col min="14838" max="14838" width="5" customWidth="1"/>
    <col min="14839" max="14839" width="1.42578125" customWidth="1"/>
    <col min="14840" max="14840" width="5.5703125" customWidth="1"/>
    <col min="14841" max="14841" width="4.42578125" customWidth="1"/>
    <col min="14842" max="14842" width="1.42578125" customWidth="1"/>
    <col min="14843" max="14843" width="5.42578125" customWidth="1"/>
    <col min="14844" max="14844" width="4.42578125" customWidth="1"/>
    <col min="14845" max="14845" width="1.42578125" customWidth="1"/>
    <col min="14846" max="14846" width="5.140625" customWidth="1"/>
    <col min="14847" max="14847" width="4.5703125" bestFit="1" customWidth="1"/>
    <col min="14848" max="14848" width="1.42578125" customWidth="1"/>
    <col min="14849" max="14849" width="4.85546875" customWidth="1"/>
    <col min="15092" max="15092" width="4" customWidth="1"/>
    <col min="15093" max="15093" width="28.5703125" customWidth="1"/>
    <col min="15094" max="15094" width="5" customWidth="1"/>
    <col min="15095" max="15095" width="1.42578125" customWidth="1"/>
    <col min="15096" max="15096" width="5.5703125" customWidth="1"/>
    <col min="15097" max="15097" width="4.42578125" customWidth="1"/>
    <col min="15098" max="15098" width="1.42578125" customWidth="1"/>
    <col min="15099" max="15099" width="5.42578125" customWidth="1"/>
    <col min="15100" max="15100" width="4.42578125" customWidth="1"/>
    <col min="15101" max="15101" width="1.42578125" customWidth="1"/>
    <col min="15102" max="15102" width="5.140625" customWidth="1"/>
    <col min="15103" max="15103" width="4.5703125" bestFit="1" customWidth="1"/>
    <col min="15104" max="15104" width="1.42578125" customWidth="1"/>
    <col min="15105" max="15105" width="4.85546875" customWidth="1"/>
    <col min="15348" max="15348" width="4" customWidth="1"/>
    <col min="15349" max="15349" width="28.5703125" customWidth="1"/>
    <col min="15350" max="15350" width="5" customWidth="1"/>
    <col min="15351" max="15351" width="1.42578125" customWidth="1"/>
    <col min="15352" max="15352" width="5.5703125" customWidth="1"/>
    <col min="15353" max="15353" width="4.42578125" customWidth="1"/>
    <col min="15354" max="15354" width="1.42578125" customWidth="1"/>
    <col min="15355" max="15355" width="5.42578125" customWidth="1"/>
    <col min="15356" max="15356" width="4.42578125" customWidth="1"/>
    <col min="15357" max="15357" width="1.42578125" customWidth="1"/>
    <col min="15358" max="15358" width="5.140625" customWidth="1"/>
    <col min="15359" max="15359" width="4.5703125" bestFit="1" customWidth="1"/>
    <col min="15360" max="15360" width="1.42578125" customWidth="1"/>
    <col min="15361" max="15361" width="4.85546875" customWidth="1"/>
    <col min="15604" max="15604" width="4" customWidth="1"/>
    <col min="15605" max="15605" width="28.5703125" customWidth="1"/>
    <col min="15606" max="15606" width="5" customWidth="1"/>
    <col min="15607" max="15607" width="1.42578125" customWidth="1"/>
    <col min="15608" max="15608" width="5.5703125" customWidth="1"/>
    <col min="15609" max="15609" width="4.42578125" customWidth="1"/>
    <col min="15610" max="15610" width="1.42578125" customWidth="1"/>
    <col min="15611" max="15611" width="5.42578125" customWidth="1"/>
    <col min="15612" max="15612" width="4.42578125" customWidth="1"/>
    <col min="15613" max="15613" width="1.42578125" customWidth="1"/>
    <col min="15614" max="15614" width="5.140625" customWidth="1"/>
    <col min="15615" max="15615" width="4.5703125" bestFit="1" customWidth="1"/>
    <col min="15616" max="15616" width="1.42578125" customWidth="1"/>
    <col min="15617" max="15617" width="4.85546875" customWidth="1"/>
    <col min="15860" max="15860" width="4" customWidth="1"/>
    <col min="15861" max="15861" width="28.5703125" customWidth="1"/>
    <col min="15862" max="15862" width="5" customWidth="1"/>
    <col min="15863" max="15863" width="1.42578125" customWidth="1"/>
    <col min="15864" max="15864" width="5.5703125" customWidth="1"/>
    <col min="15865" max="15865" width="4.42578125" customWidth="1"/>
    <col min="15866" max="15866" width="1.42578125" customWidth="1"/>
    <col min="15867" max="15867" width="5.42578125" customWidth="1"/>
    <col min="15868" max="15868" width="4.42578125" customWidth="1"/>
    <col min="15869" max="15869" width="1.42578125" customWidth="1"/>
    <col min="15870" max="15870" width="5.140625" customWidth="1"/>
    <col min="15871" max="15871" width="4.5703125" bestFit="1" customWidth="1"/>
    <col min="15872" max="15872" width="1.42578125" customWidth="1"/>
    <col min="15873" max="15873" width="4.85546875" customWidth="1"/>
    <col min="16116" max="16116" width="4" customWidth="1"/>
    <col min="16117" max="16117" width="28.5703125" customWidth="1"/>
    <col min="16118" max="16118" width="5" customWidth="1"/>
    <col min="16119" max="16119" width="1.42578125" customWidth="1"/>
    <col min="16120" max="16120" width="5.5703125" customWidth="1"/>
    <col min="16121" max="16121" width="4.42578125" customWidth="1"/>
    <col min="16122" max="16122" width="1.42578125" customWidth="1"/>
    <col min="16123" max="16123" width="5.42578125" customWidth="1"/>
    <col min="16124" max="16124" width="4.42578125" customWidth="1"/>
    <col min="16125" max="16125" width="1.42578125" customWidth="1"/>
    <col min="16126" max="16126" width="5.140625" customWidth="1"/>
    <col min="16127" max="16127" width="4.5703125" bestFit="1" customWidth="1"/>
    <col min="16128" max="16128" width="1.42578125" customWidth="1"/>
    <col min="16129" max="16129" width="4.85546875" customWidth="1"/>
  </cols>
  <sheetData>
    <row r="1" spans="1:13" ht="30" customHeight="1" thickBot="1">
      <c r="B1"/>
      <c r="C1" s="183"/>
      <c r="D1"/>
      <c r="E1"/>
      <c r="F1" s="183"/>
      <c r="G1"/>
      <c r="H1"/>
      <c r="I1" s="183"/>
      <c r="J1"/>
      <c r="K1"/>
      <c r="L1"/>
      <c r="M1"/>
    </row>
    <row r="2" spans="1:13" ht="18" customHeight="1">
      <c r="A2" s="185" t="s">
        <v>90</v>
      </c>
      <c r="B2" s="190" t="s">
        <v>108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2"/>
    </row>
    <row r="3" spans="1:13" ht="20.100000000000001" customHeight="1" thickBot="1">
      <c r="A3" s="186"/>
      <c r="B3" s="193" t="s">
        <v>109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5"/>
    </row>
    <row r="4" spans="1:13" ht="15.75" thickBot="1">
      <c r="A4" s="174" t="s">
        <v>7</v>
      </c>
      <c r="B4" s="175" t="s">
        <v>39</v>
      </c>
      <c r="C4" s="150" t="s">
        <v>40</v>
      </c>
      <c r="D4" s="150" t="s">
        <v>41</v>
      </c>
      <c r="E4" s="150" t="s">
        <v>44</v>
      </c>
      <c r="F4" s="150" t="s">
        <v>40</v>
      </c>
      <c r="G4" s="150" t="s">
        <v>41</v>
      </c>
      <c r="H4" s="150" t="s">
        <v>44</v>
      </c>
      <c r="I4" s="150" t="s">
        <v>40</v>
      </c>
      <c r="J4" s="150" t="s">
        <v>41</v>
      </c>
      <c r="K4" s="176" t="s">
        <v>44</v>
      </c>
      <c r="L4" s="150" t="s">
        <v>42</v>
      </c>
      <c r="M4" s="151" t="s">
        <v>43</v>
      </c>
    </row>
    <row r="5" spans="1:13">
      <c r="A5" s="505" t="s">
        <v>8</v>
      </c>
      <c r="B5" s="490" t="s">
        <v>103</v>
      </c>
      <c r="C5" s="184">
        <v>5900</v>
      </c>
      <c r="D5" s="181" t="s">
        <v>121</v>
      </c>
      <c r="E5" s="181"/>
      <c r="F5" s="184">
        <v>5902</v>
      </c>
      <c r="G5" s="181" t="s">
        <v>126</v>
      </c>
      <c r="H5" s="181"/>
      <c r="I5" s="184"/>
      <c r="J5" s="181"/>
      <c r="K5" s="181"/>
      <c r="L5" s="181" t="s">
        <v>121</v>
      </c>
      <c r="M5" s="152" t="s">
        <v>181</v>
      </c>
    </row>
    <row r="6" spans="1:13">
      <c r="A6" s="506"/>
      <c r="B6" s="508" t="s">
        <v>105</v>
      </c>
      <c r="C6" s="503">
        <v>6302</v>
      </c>
      <c r="D6" s="170" t="s">
        <v>122</v>
      </c>
      <c r="E6" s="171"/>
      <c r="F6" s="503">
        <v>6485</v>
      </c>
      <c r="G6" s="170" t="s">
        <v>120</v>
      </c>
      <c r="H6" s="171"/>
      <c r="I6" s="503"/>
      <c r="J6" s="170"/>
      <c r="K6" s="171"/>
      <c r="L6" s="170" t="s">
        <v>122</v>
      </c>
      <c r="M6" s="153" t="s">
        <v>188</v>
      </c>
    </row>
    <row r="7" spans="1:13">
      <c r="A7" s="506"/>
      <c r="B7" s="492" t="s">
        <v>100</v>
      </c>
      <c r="C7" s="503">
        <v>7017</v>
      </c>
      <c r="D7" s="170" t="s">
        <v>123</v>
      </c>
      <c r="E7" s="171"/>
      <c r="F7" s="503">
        <v>7047</v>
      </c>
      <c r="G7" s="170" t="s">
        <v>127</v>
      </c>
      <c r="H7" s="171"/>
      <c r="I7" s="503"/>
      <c r="J7" s="170"/>
      <c r="K7" s="171"/>
      <c r="L7" s="170" t="s">
        <v>123</v>
      </c>
      <c r="M7" s="153" t="s">
        <v>189</v>
      </c>
    </row>
    <row r="8" spans="1:13">
      <c r="A8" s="506"/>
      <c r="B8" s="508" t="s">
        <v>96</v>
      </c>
      <c r="C8" s="503">
        <v>6394</v>
      </c>
      <c r="D8" s="170" t="s">
        <v>124</v>
      </c>
      <c r="E8" s="171"/>
      <c r="F8" s="503">
        <v>6671</v>
      </c>
      <c r="G8" s="170" t="s">
        <v>153</v>
      </c>
      <c r="H8" s="171"/>
      <c r="I8" s="503">
        <v>6994</v>
      </c>
      <c r="J8" s="170" t="s">
        <v>154</v>
      </c>
      <c r="K8" s="171"/>
      <c r="L8" s="170" t="s">
        <v>124</v>
      </c>
      <c r="M8" s="154" t="s">
        <v>187</v>
      </c>
    </row>
    <row r="9" spans="1:13" ht="14.45" customHeight="1" thickBot="1">
      <c r="A9" s="507"/>
      <c r="B9" s="511" t="s">
        <v>106</v>
      </c>
      <c r="C9" s="516">
        <v>6042</v>
      </c>
      <c r="D9" s="513" t="s">
        <v>125</v>
      </c>
      <c r="E9" s="512"/>
      <c r="F9" s="516">
        <v>6104</v>
      </c>
      <c r="G9" s="513" t="s">
        <v>152</v>
      </c>
      <c r="H9" s="512"/>
      <c r="I9" s="516"/>
      <c r="J9" s="513"/>
      <c r="K9" s="512"/>
      <c r="L9" s="513" t="s">
        <v>125</v>
      </c>
      <c r="M9" s="514" t="s">
        <v>190</v>
      </c>
    </row>
    <row r="10" spans="1:13">
      <c r="A10" s="509" t="s">
        <v>6</v>
      </c>
      <c r="B10" s="490" t="s">
        <v>95</v>
      </c>
      <c r="C10" s="517">
        <v>6669</v>
      </c>
      <c r="D10" s="159" t="s">
        <v>128</v>
      </c>
      <c r="E10" s="159"/>
      <c r="F10" s="517">
        <v>6399</v>
      </c>
      <c r="G10" s="515" t="s">
        <v>148</v>
      </c>
      <c r="H10" s="159"/>
      <c r="I10" s="517"/>
      <c r="J10" s="160"/>
      <c r="K10" s="491"/>
      <c r="L10" s="159" t="s">
        <v>128</v>
      </c>
      <c r="M10" s="155" t="s">
        <v>187</v>
      </c>
    </row>
    <row r="11" spans="1:13">
      <c r="A11" s="506"/>
      <c r="B11" s="492" t="s">
        <v>107</v>
      </c>
      <c r="C11" s="518">
        <v>6227</v>
      </c>
      <c r="D11" s="157" t="s">
        <v>129</v>
      </c>
      <c r="E11" s="157"/>
      <c r="F11" s="518">
        <v>5474</v>
      </c>
      <c r="G11" s="157" t="s">
        <v>149</v>
      </c>
      <c r="H11" s="157"/>
      <c r="I11" s="518"/>
      <c r="J11" s="158"/>
      <c r="K11" s="157"/>
      <c r="L11" s="157" t="s">
        <v>129</v>
      </c>
      <c r="M11" s="153" t="s">
        <v>190</v>
      </c>
    </row>
    <row r="12" spans="1:13">
      <c r="A12" s="506"/>
      <c r="B12" s="492" t="s">
        <v>104</v>
      </c>
      <c r="C12" s="518">
        <v>6472</v>
      </c>
      <c r="D12" s="157" t="s">
        <v>130</v>
      </c>
      <c r="E12" s="157"/>
      <c r="F12" s="518">
        <v>6693</v>
      </c>
      <c r="G12" s="157" t="s">
        <v>150</v>
      </c>
      <c r="H12" s="157"/>
      <c r="I12" s="518">
        <v>6901</v>
      </c>
      <c r="J12" s="158" t="s">
        <v>155</v>
      </c>
      <c r="K12" s="157"/>
      <c r="L12" s="157" t="s">
        <v>130</v>
      </c>
      <c r="M12" s="153" t="s">
        <v>181</v>
      </c>
    </row>
    <row r="13" spans="1:13" ht="15.75" thickBot="1">
      <c r="A13" s="510"/>
      <c r="B13" s="493" t="s">
        <v>99</v>
      </c>
      <c r="C13" s="519">
        <v>6717</v>
      </c>
      <c r="D13" s="161" t="s">
        <v>131</v>
      </c>
      <c r="E13" s="161"/>
      <c r="F13" s="519">
        <v>6731</v>
      </c>
      <c r="G13" s="161" t="s">
        <v>151</v>
      </c>
      <c r="H13" s="161"/>
      <c r="I13" s="519"/>
      <c r="J13" s="182"/>
      <c r="K13" s="161"/>
      <c r="L13" s="161" t="s">
        <v>131</v>
      </c>
      <c r="M13" s="156" t="s">
        <v>189</v>
      </c>
    </row>
    <row r="14" spans="1:13">
      <c r="A14" s="196" t="s">
        <v>9</v>
      </c>
      <c r="B14" s="177" t="s">
        <v>102</v>
      </c>
      <c r="C14" s="520">
        <v>5262</v>
      </c>
      <c r="D14" s="178" t="s">
        <v>132</v>
      </c>
      <c r="E14" s="178"/>
      <c r="F14" s="520">
        <v>5731</v>
      </c>
      <c r="G14" s="178" t="s">
        <v>147</v>
      </c>
      <c r="H14" s="178"/>
      <c r="I14" s="520"/>
      <c r="J14" s="179"/>
      <c r="K14" s="178"/>
      <c r="L14" s="178" t="s">
        <v>132</v>
      </c>
      <c r="M14" s="180" t="s">
        <v>186</v>
      </c>
    </row>
    <row r="15" spans="1:13">
      <c r="A15" s="188"/>
      <c r="B15" s="172" t="s">
        <v>93</v>
      </c>
      <c r="C15" s="518">
        <v>6427</v>
      </c>
      <c r="D15" s="157" t="s">
        <v>133</v>
      </c>
      <c r="E15" s="157"/>
      <c r="F15" s="518">
        <v>6426</v>
      </c>
      <c r="G15" s="157" t="s">
        <v>146</v>
      </c>
      <c r="H15" s="157"/>
      <c r="I15" s="518"/>
      <c r="J15" s="158"/>
      <c r="K15" s="157"/>
      <c r="L15" s="157" t="s">
        <v>133</v>
      </c>
      <c r="M15" s="154" t="s">
        <v>185</v>
      </c>
    </row>
    <row r="16" spans="1:13">
      <c r="A16" s="188"/>
      <c r="B16" s="172" t="s">
        <v>92</v>
      </c>
      <c r="C16" s="518">
        <v>6012</v>
      </c>
      <c r="D16" s="157" t="s">
        <v>134</v>
      </c>
      <c r="E16" s="157"/>
      <c r="F16" s="518">
        <v>7048</v>
      </c>
      <c r="G16" s="157" t="s">
        <v>145</v>
      </c>
      <c r="H16" s="157"/>
      <c r="I16" s="518"/>
      <c r="J16" s="158"/>
      <c r="K16" s="157"/>
      <c r="L16" s="157" t="s">
        <v>134</v>
      </c>
      <c r="M16" s="180" t="s">
        <v>183</v>
      </c>
    </row>
    <row r="17" spans="1:13" ht="15.75" thickBot="1">
      <c r="A17" s="189"/>
      <c r="B17" s="173" t="s">
        <v>98</v>
      </c>
      <c r="C17" s="519">
        <v>6393</v>
      </c>
      <c r="D17" s="161" t="s">
        <v>135</v>
      </c>
      <c r="E17" s="161"/>
      <c r="F17" s="519">
        <v>6674</v>
      </c>
      <c r="G17" s="161" t="s">
        <v>144</v>
      </c>
      <c r="H17" s="161"/>
      <c r="I17" s="519"/>
      <c r="J17" s="182"/>
      <c r="K17" s="161"/>
      <c r="L17" s="161" t="s">
        <v>135</v>
      </c>
      <c r="M17" s="156" t="s">
        <v>182</v>
      </c>
    </row>
    <row r="18" spans="1:13">
      <c r="A18" s="187" t="s">
        <v>0</v>
      </c>
      <c r="B18" s="177" t="s">
        <v>91</v>
      </c>
      <c r="C18" s="520">
        <v>5956</v>
      </c>
      <c r="D18" s="178" t="s">
        <v>136</v>
      </c>
      <c r="E18" s="178"/>
      <c r="F18" s="520">
        <v>5957</v>
      </c>
      <c r="G18" s="178" t="s">
        <v>143</v>
      </c>
      <c r="H18" s="178"/>
      <c r="I18" s="520"/>
      <c r="J18" s="179"/>
      <c r="K18" s="178"/>
      <c r="L18" s="178" t="s">
        <v>136</v>
      </c>
      <c r="M18" s="180" t="s">
        <v>183</v>
      </c>
    </row>
    <row r="19" spans="1:13">
      <c r="A19" s="188"/>
      <c r="B19" s="172" t="s">
        <v>101</v>
      </c>
      <c r="C19" s="518">
        <v>6659</v>
      </c>
      <c r="D19" s="157" t="s">
        <v>137</v>
      </c>
      <c r="E19" s="157"/>
      <c r="F19" s="518">
        <v>6660</v>
      </c>
      <c r="G19" s="157" t="s">
        <v>142</v>
      </c>
      <c r="H19" s="157"/>
      <c r="I19" s="518"/>
      <c r="J19" s="158"/>
      <c r="K19" s="157"/>
      <c r="L19" s="157" t="s">
        <v>137</v>
      </c>
      <c r="M19" s="154" t="s">
        <v>186</v>
      </c>
    </row>
    <row r="20" spans="1:13">
      <c r="A20" s="188"/>
      <c r="B20" s="172" t="s">
        <v>94</v>
      </c>
      <c r="C20" s="518">
        <v>6242</v>
      </c>
      <c r="D20" s="157" t="s">
        <v>138</v>
      </c>
      <c r="E20" s="157"/>
      <c r="F20" s="518">
        <v>6425</v>
      </c>
      <c r="G20" s="157" t="s">
        <v>141</v>
      </c>
      <c r="H20" s="157"/>
      <c r="I20" s="518"/>
      <c r="J20" s="158"/>
      <c r="K20" s="157"/>
      <c r="L20" s="157" t="s">
        <v>138</v>
      </c>
      <c r="M20" s="154" t="s">
        <v>184</v>
      </c>
    </row>
    <row r="21" spans="1:13" ht="15.75" thickBot="1">
      <c r="A21" s="189"/>
      <c r="B21" s="173" t="s">
        <v>97</v>
      </c>
      <c r="C21" s="519">
        <v>7054</v>
      </c>
      <c r="D21" s="161" t="s">
        <v>139</v>
      </c>
      <c r="E21" s="161"/>
      <c r="F21" s="519">
        <v>6696</v>
      </c>
      <c r="G21" s="161" t="s">
        <v>140</v>
      </c>
      <c r="H21" s="161"/>
      <c r="I21" s="519"/>
      <c r="J21" s="161"/>
      <c r="K21" s="161"/>
      <c r="L21" s="161" t="s">
        <v>139</v>
      </c>
      <c r="M21" s="156" t="s">
        <v>191</v>
      </c>
    </row>
  </sheetData>
  <mergeCells count="7">
    <mergeCell ref="A2:A3"/>
    <mergeCell ref="A18:A21"/>
    <mergeCell ref="B2:M2"/>
    <mergeCell ref="B3:M3"/>
    <mergeCell ref="A5:A9"/>
    <mergeCell ref="A10:A13"/>
    <mergeCell ref="A14:A17"/>
  </mergeCell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I66"/>
  <sheetViews>
    <sheetView showGridLines="0" topLeftCell="A16" zoomScale="102" zoomScaleNormal="102" workbookViewId="0">
      <selection activeCell="O26" sqref="O26"/>
    </sheetView>
  </sheetViews>
  <sheetFormatPr defaultRowHeight="15"/>
  <cols>
    <col min="1" max="1" width="9.140625" style="39"/>
    <col min="2" max="3" width="9.140625" style="49" customWidth="1"/>
    <col min="4" max="4" width="9.140625" style="49"/>
    <col min="5" max="5" width="8.85546875" style="49"/>
    <col min="6" max="6" width="34.7109375" style="49" customWidth="1"/>
    <col min="7" max="7" width="1.42578125" style="50" customWidth="1"/>
    <col min="8" max="8" width="34.7109375" style="49" customWidth="1"/>
    <col min="9" max="9" width="7.140625" style="49" customWidth="1"/>
    <col min="10" max="258" width="9.140625" style="39"/>
    <col min="259" max="260" width="9.140625" style="39" customWidth="1"/>
    <col min="261" max="261" width="9.140625" style="39"/>
    <col min="262" max="262" width="22.28515625" style="39" customWidth="1"/>
    <col min="263" max="263" width="9.140625" style="39"/>
    <col min="264" max="264" width="24.28515625" style="39" customWidth="1"/>
    <col min="265" max="514" width="9.140625" style="39"/>
    <col min="515" max="516" width="9.140625" style="39" customWidth="1"/>
    <col min="517" max="517" width="9.140625" style="39"/>
    <col min="518" max="518" width="22.28515625" style="39" customWidth="1"/>
    <col min="519" max="519" width="9.140625" style="39"/>
    <col min="520" max="520" width="24.28515625" style="39" customWidth="1"/>
    <col min="521" max="770" width="9.140625" style="39"/>
    <col min="771" max="772" width="9.140625" style="39" customWidth="1"/>
    <col min="773" max="773" width="9.140625" style="39"/>
    <col min="774" max="774" width="22.28515625" style="39" customWidth="1"/>
    <col min="775" max="775" width="9.140625" style="39"/>
    <col min="776" max="776" width="24.28515625" style="39" customWidth="1"/>
    <col min="777" max="1026" width="9.140625" style="39"/>
    <col min="1027" max="1028" width="9.140625" style="39" customWidth="1"/>
    <col min="1029" max="1029" width="9.140625" style="39"/>
    <col min="1030" max="1030" width="22.28515625" style="39" customWidth="1"/>
    <col min="1031" max="1031" width="9.140625" style="39"/>
    <col min="1032" max="1032" width="24.28515625" style="39" customWidth="1"/>
    <col min="1033" max="1282" width="9.140625" style="39"/>
    <col min="1283" max="1284" width="9.140625" style="39" customWidth="1"/>
    <col min="1285" max="1285" width="9.140625" style="39"/>
    <col min="1286" max="1286" width="22.28515625" style="39" customWidth="1"/>
    <col min="1287" max="1287" width="9.140625" style="39"/>
    <col min="1288" max="1288" width="24.28515625" style="39" customWidth="1"/>
    <col min="1289" max="1538" width="9.140625" style="39"/>
    <col min="1539" max="1540" width="9.140625" style="39" customWidth="1"/>
    <col min="1541" max="1541" width="9.140625" style="39"/>
    <col min="1542" max="1542" width="22.28515625" style="39" customWidth="1"/>
    <col min="1543" max="1543" width="9.140625" style="39"/>
    <col min="1544" max="1544" width="24.28515625" style="39" customWidth="1"/>
    <col min="1545" max="1794" width="9.140625" style="39"/>
    <col min="1795" max="1796" width="9.140625" style="39" customWidth="1"/>
    <col min="1797" max="1797" width="9.140625" style="39"/>
    <col min="1798" max="1798" width="22.28515625" style="39" customWidth="1"/>
    <col min="1799" max="1799" width="9.140625" style="39"/>
    <col min="1800" max="1800" width="24.28515625" style="39" customWidth="1"/>
    <col min="1801" max="2050" width="9.140625" style="39"/>
    <col min="2051" max="2052" width="9.140625" style="39" customWidth="1"/>
    <col min="2053" max="2053" width="9.140625" style="39"/>
    <col min="2054" max="2054" width="22.28515625" style="39" customWidth="1"/>
    <col min="2055" max="2055" width="9.140625" style="39"/>
    <col min="2056" max="2056" width="24.28515625" style="39" customWidth="1"/>
    <col min="2057" max="2306" width="9.140625" style="39"/>
    <col min="2307" max="2308" width="9.140625" style="39" customWidth="1"/>
    <col min="2309" max="2309" width="9.140625" style="39"/>
    <col min="2310" max="2310" width="22.28515625" style="39" customWidth="1"/>
    <col min="2311" max="2311" width="9.140625" style="39"/>
    <col min="2312" max="2312" width="24.28515625" style="39" customWidth="1"/>
    <col min="2313" max="2562" width="9.140625" style="39"/>
    <col min="2563" max="2564" width="9.140625" style="39" customWidth="1"/>
    <col min="2565" max="2565" width="9.140625" style="39"/>
    <col min="2566" max="2566" width="22.28515625" style="39" customWidth="1"/>
    <col min="2567" max="2567" width="9.140625" style="39"/>
    <col min="2568" max="2568" width="24.28515625" style="39" customWidth="1"/>
    <col min="2569" max="2818" width="9.140625" style="39"/>
    <col min="2819" max="2820" width="9.140625" style="39" customWidth="1"/>
    <col min="2821" max="2821" width="9.140625" style="39"/>
    <col min="2822" max="2822" width="22.28515625" style="39" customWidth="1"/>
    <col min="2823" max="2823" width="9.140625" style="39"/>
    <col min="2824" max="2824" width="24.28515625" style="39" customWidth="1"/>
    <col min="2825" max="3074" width="9.140625" style="39"/>
    <col min="3075" max="3076" width="9.140625" style="39" customWidth="1"/>
    <col min="3077" max="3077" width="9.140625" style="39"/>
    <col min="3078" max="3078" width="22.28515625" style="39" customWidth="1"/>
    <col min="3079" max="3079" width="9.140625" style="39"/>
    <col min="3080" max="3080" width="24.28515625" style="39" customWidth="1"/>
    <col min="3081" max="3330" width="9.140625" style="39"/>
    <col min="3331" max="3332" width="9.140625" style="39" customWidth="1"/>
    <col min="3333" max="3333" width="9.140625" style="39"/>
    <col min="3334" max="3334" width="22.28515625" style="39" customWidth="1"/>
    <col min="3335" max="3335" width="9.140625" style="39"/>
    <col min="3336" max="3336" width="24.28515625" style="39" customWidth="1"/>
    <col min="3337" max="3586" width="9.140625" style="39"/>
    <col min="3587" max="3588" width="9.140625" style="39" customWidth="1"/>
    <col min="3589" max="3589" width="9.140625" style="39"/>
    <col min="3590" max="3590" width="22.28515625" style="39" customWidth="1"/>
    <col min="3591" max="3591" width="9.140625" style="39"/>
    <col min="3592" max="3592" width="24.28515625" style="39" customWidth="1"/>
    <col min="3593" max="3842" width="9.140625" style="39"/>
    <col min="3843" max="3844" width="9.140625" style="39" customWidth="1"/>
    <col min="3845" max="3845" width="9.140625" style="39"/>
    <col min="3846" max="3846" width="22.28515625" style="39" customWidth="1"/>
    <col min="3847" max="3847" width="9.140625" style="39"/>
    <col min="3848" max="3848" width="24.28515625" style="39" customWidth="1"/>
    <col min="3849" max="4098" width="9.140625" style="39"/>
    <col min="4099" max="4100" width="9.140625" style="39" customWidth="1"/>
    <col min="4101" max="4101" width="9.140625" style="39"/>
    <col min="4102" max="4102" width="22.28515625" style="39" customWidth="1"/>
    <col min="4103" max="4103" width="9.140625" style="39"/>
    <col min="4104" max="4104" width="24.28515625" style="39" customWidth="1"/>
    <col min="4105" max="4354" width="9.140625" style="39"/>
    <col min="4355" max="4356" width="9.140625" style="39" customWidth="1"/>
    <col min="4357" max="4357" width="9.140625" style="39"/>
    <col min="4358" max="4358" width="22.28515625" style="39" customWidth="1"/>
    <col min="4359" max="4359" width="9.140625" style="39"/>
    <col min="4360" max="4360" width="24.28515625" style="39" customWidth="1"/>
    <col min="4361" max="4610" width="9.140625" style="39"/>
    <col min="4611" max="4612" width="9.140625" style="39" customWidth="1"/>
    <col min="4613" max="4613" width="9.140625" style="39"/>
    <col min="4614" max="4614" width="22.28515625" style="39" customWidth="1"/>
    <col min="4615" max="4615" width="9.140625" style="39"/>
    <col min="4616" max="4616" width="24.28515625" style="39" customWidth="1"/>
    <col min="4617" max="4866" width="9.140625" style="39"/>
    <col min="4867" max="4868" width="9.140625" style="39" customWidth="1"/>
    <col min="4869" max="4869" width="9.140625" style="39"/>
    <col min="4870" max="4870" width="22.28515625" style="39" customWidth="1"/>
    <col min="4871" max="4871" width="9.140625" style="39"/>
    <col min="4872" max="4872" width="24.28515625" style="39" customWidth="1"/>
    <col min="4873" max="5122" width="9.140625" style="39"/>
    <col min="5123" max="5124" width="9.140625" style="39" customWidth="1"/>
    <col min="5125" max="5125" width="9.140625" style="39"/>
    <col min="5126" max="5126" width="22.28515625" style="39" customWidth="1"/>
    <col min="5127" max="5127" width="9.140625" style="39"/>
    <col min="5128" max="5128" width="24.28515625" style="39" customWidth="1"/>
    <col min="5129" max="5378" width="9.140625" style="39"/>
    <col min="5379" max="5380" width="9.140625" style="39" customWidth="1"/>
    <col min="5381" max="5381" width="9.140625" style="39"/>
    <col min="5382" max="5382" width="22.28515625" style="39" customWidth="1"/>
    <col min="5383" max="5383" width="9.140625" style="39"/>
    <col min="5384" max="5384" width="24.28515625" style="39" customWidth="1"/>
    <col min="5385" max="5634" width="9.140625" style="39"/>
    <col min="5635" max="5636" width="9.140625" style="39" customWidth="1"/>
    <col min="5637" max="5637" width="9.140625" style="39"/>
    <col min="5638" max="5638" width="22.28515625" style="39" customWidth="1"/>
    <col min="5639" max="5639" width="9.140625" style="39"/>
    <col min="5640" max="5640" width="24.28515625" style="39" customWidth="1"/>
    <col min="5641" max="5890" width="9.140625" style="39"/>
    <col min="5891" max="5892" width="9.140625" style="39" customWidth="1"/>
    <col min="5893" max="5893" width="9.140625" style="39"/>
    <col min="5894" max="5894" width="22.28515625" style="39" customWidth="1"/>
    <col min="5895" max="5895" width="9.140625" style="39"/>
    <col min="5896" max="5896" width="24.28515625" style="39" customWidth="1"/>
    <col min="5897" max="6146" width="9.140625" style="39"/>
    <col min="6147" max="6148" width="9.140625" style="39" customWidth="1"/>
    <col min="6149" max="6149" width="9.140625" style="39"/>
    <col min="6150" max="6150" width="22.28515625" style="39" customWidth="1"/>
    <col min="6151" max="6151" width="9.140625" style="39"/>
    <col min="6152" max="6152" width="24.28515625" style="39" customWidth="1"/>
    <col min="6153" max="6402" width="9.140625" style="39"/>
    <col min="6403" max="6404" width="9.140625" style="39" customWidth="1"/>
    <col min="6405" max="6405" width="9.140625" style="39"/>
    <col min="6406" max="6406" width="22.28515625" style="39" customWidth="1"/>
    <col min="6407" max="6407" width="9.140625" style="39"/>
    <col min="6408" max="6408" width="24.28515625" style="39" customWidth="1"/>
    <col min="6409" max="6658" width="9.140625" style="39"/>
    <col min="6659" max="6660" width="9.140625" style="39" customWidth="1"/>
    <col min="6661" max="6661" width="9.140625" style="39"/>
    <col min="6662" max="6662" width="22.28515625" style="39" customWidth="1"/>
    <col min="6663" max="6663" width="9.140625" style="39"/>
    <col min="6664" max="6664" width="24.28515625" style="39" customWidth="1"/>
    <col min="6665" max="6914" width="9.140625" style="39"/>
    <col min="6915" max="6916" width="9.140625" style="39" customWidth="1"/>
    <col min="6917" max="6917" width="9.140625" style="39"/>
    <col min="6918" max="6918" width="22.28515625" style="39" customWidth="1"/>
    <col min="6919" max="6919" width="9.140625" style="39"/>
    <col min="6920" max="6920" width="24.28515625" style="39" customWidth="1"/>
    <col min="6921" max="7170" width="9.140625" style="39"/>
    <col min="7171" max="7172" width="9.140625" style="39" customWidth="1"/>
    <col min="7173" max="7173" width="9.140625" style="39"/>
    <col min="7174" max="7174" width="22.28515625" style="39" customWidth="1"/>
    <col min="7175" max="7175" width="9.140625" style="39"/>
    <col min="7176" max="7176" width="24.28515625" style="39" customWidth="1"/>
    <col min="7177" max="7426" width="9.140625" style="39"/>
    <col min="7427" max="7428" width="9.140625" style="39" customWidth="1"/>
    <col min="7429" max="7429" width="9.140625" style="39"/>
    <col min="7430" max="7430" width="22.28515625" style="39" customWidth="1"/>
    <col min="7431" max="7431" width="9.140625" style="39"/>
    <col min="7432" max="7432" width="24.28515625" style="39" customWidth="1"/>
    <col min="7433" max="7682" width="9.140625" style="39"/>
    <col min="7683" max="7684" width="9.140625" style="39" customWidth="1"/>
    <col min="7685" max="7685" width="9.140625" style="39"/>
    <col min="7686" max="7686" width="22.28515625" style="39" customWidth="1"/>
    <col min="7687" max="7687" width="9.140625" style="39"/>
    <col min="7688" max="7688" width="24.28515625" style="39" customWidth="1"/>
    <col min="7689" max="7938" width="9.140625" style="39"/>
    <col min="7939" max="7940" width="9.140625" style="39" customWidth="1"/>
    <col min="7941" max="7941" width="9.140625" style="39"/>
    <col min="7942" max="7942" width="22.28515625" style="39" customWidth="1"/>
    <col min="7943" max="7943" width="9.140625" style="39"/>
    <col min="7944" max="7944" width="24.28515625" style="39" customWidth="1"/>
    <col min="7945" max="8194" width="9.140625" style="39"/>
    <col min="8195" max="8196" width="9.140625" style="39" customWidth="1"/>
    <col min="8197" max="8197" width="9.140625" style="39"/>
    <col min="8198" max="8198" width="22.28515625" style="39" customWidth="1"/>
    <col min="8199" max="8199" width="9.140625" style="39"/>
    <col min="8200" max="8200" width="24.28515625" style="39" customWidth="1"/>
    <col min="8201" max="8450" width="9.140625" style="39"/>
    <col min="8451" max="8452" width="9.140625" style="39" customWidth="1"/>
    <col min="8453" max="8453" width="9.140625" style="39"/>
    <col min="8454" max="8454" width="22.28515625" style="39" customWidth="1"/>
    <col min="8455" max="8455" width="9.140625" style="39"/>
    <col min="8456" max="8456" width="24.28515625" style="39" customWidth="1"/>
    <col min="8457" max="8706" width="9.140625" style="39"/>
    <col min="8707" max="8708" width="9.140625" style="39" customWidth="1"/>
    <col min="8709" max="8709" width="9.140625" style="39"/>
    <col min="8710" max="8710" width="22.28515625" style="39" customWidth="1"/>
    <col min="8711" max="8711" width="9.140625" style="39"/>
    <col min="8712" max="8712" width="24.28515625" style="39" customWidth="1"/>
    <col min="8713" max="8962" width="9.140625" style="39"/>
    <col min="8963" max="8964" width="9.140625" style="39" customWidth="1"/>
    <col min="8965" max="8965" width="9.140625" style="39"/>
    <col min="8966" max="8966" width="22.28515625" style="39" customWidth="1"/>
    <col min="8967" max="8967" width="9.140625" style="39"/>
    <col min="8968" max="8968" width="24.28515625" style="39" customWidth="1"/>
    <col min="8969" max="9218" width="9.140625" style="39"/>
    <col min="9219" max="9220" width="9.140625" style="39" customWidth="1"/>
    <col min="9221" max="9221" width="9.140625" style="39"/>
    <col min="9222" max="9222" width="22.28515625" style="39" customWidth="1"/>
    <col min="9223" max="9223" width="9.140625" style="39"/>
    <col min="9224" max="9224" width="24.28515625" style="39" customWidth="1"/>
    <col min="9225" max="9474" width="9.140625" style="39"/>
    <col min="9475" max="9476" width="9.140625" style="39" customWidth="1"/>
    <col min="9477" max="9477" width="9.140625" style="39"/>
    <col min="9478" max="9478" width="22.28515625" style="39" customWidth="1"/>
    <col min="9479" max="9479" width="9.140625" style="39"/>
    <col min="9480" max="9480" width="24.28515625" style="39" customWidth="1"/>
    <col min="9481" max="9730" width="9.140625" style="39"/>
    <col min="9731" max="9732" width="9.140625" style="39" customWidth="1"/>
    <col min="9733" max="9733" width="9.140625" style="39"/>
    <col min="9734" max="9734" width="22.28515625" style="39" customWidth="1"/>
    <col min="9735" max="9735" width="9.140625" style="39"/>
    <col min="9736" max="9736" width="24.28515625" style="39" customWidth="1"/>
    <col min="9737" max="9986" width="9.140625" style="39"/>
    <col min="9987" max="9988" width="9.140625" style="39" customWidth="1"/>
    <col min="9989" max="9989" width="9.140625" style="39"/>
    <col min="9990" max="9990" width="22.28515625" style="39" customWidth="1"/>
    <col min="9991" max="9991" width="9.140625" style="39"/>
    <col min="9992" max="9992" width="24.28515625" style="39" customWidth="1"/>
    <col min="9993" max="10242" width="9.140625" style="39"/>
    <col min="10243" max="10244" width="9.140625" style="39" customWidth="1"/>
    <col min="10245" max="10245" width="9.140625" style="39"/>
    <col min="10246" max="10246" width="22.28515625" style="39" customWidth="1"/>
    <col min="10247" max="10247" width="9.140625" style="39"/>
    <col min="10248" max="10248" width="24.28515625" style="39" customWidth="1"/>
    <col min="10249" max="10498" width="9.140625" style="39"/>
    <col min="10499" max="10500" width="9.140625" style="39" customWidth="1"/>
    <col min="10501" max="10501" width="9.140625" style="39"/>
    <col min="10502" max="10502" width="22.28515625" style="39" customWidth="1"/>
    <col min="10503" max="10503" width="9.140625" style="39"/>
    <col min="10504" max="10504" width="24.28515625" style="39" customWidth="1"/>
    <col min="10505" max="10754" width="9.140625" style="39"/>
    <col min="10755" max="10756" width="9.140625" style="39" customWidth="1"/>
    <col min="10757" max="10757" width="9.140625" style="39"/>
    <col min="10758" max="10758" width="22.28515625" style="39" customWidth="1"/>
    <col min="10759" max="10759" width="9.140625" style="39"/>
    <col min="10760" max="10760" width="24.28515625" style="39" customWidth="1"/>
    <col min="10761" max="11010" width="9.140625" style="39"/>
    <col min="11011" max="11012" width="9.140625" style="39" customWidth="1"/>
    <col min="11013" max="11013" width="9.140625" style="39"/>
    <col min="11014" max="11014" width="22.28515625" style="39" customWidth="1"/>
    <col min="11015" max="11015" width="9.140625" style="39"/>
    <col min="11016" max="11016" width="24.28515625" style="39" customWidth="1"/>
    <col min="11017" max="11266" width="9.140625" style="39"/>
    <col min="11267" max="11268" width="9.140625" style="39" customWidth="1"/>
    <col min="11269" max="11269" width="9.140625" style="39"/>
    <col min="11270" max="11270" width="22.28515625" style="39" customWidth="1"/>
    <col min="11271" max="11271" width="9.140625" style="39"/>
    <col min="11272" max="11272" width="24.28515625" style="39" customWidth="1"/>
    <col min="11273" max="11522" width="9.140625" style="39"/>
    <col min="11523" max="11524" width="9.140625" style="39" customWidth="1"/>
    <col min="11525" max="11525" width="9.140625" style="39"/>
    <col min="11526" max="11526" width="22.28515625" style="39" customWidth="1"/>
    <col min="11527" max="11527" width="9.140625" style="39"/>
    <col min="11528" max="11528" width="24.28515625" style="39" customWidth="1"/>
    <col min="11529" max="11778" width="9.140625" style="39"/>
    <col min="11779" max="11780" width="9.140625" style="39" customWidth="1"/>
    <col min="11781" max="11781" width="9.140625" style="39"/>
    <col min="11782" max="11782" width="22.28515625" style="39" customWidth="1"/>
    <col min="11783" max="11783" width="9.140625" style="39"/>
    <col min="11784" max="11784" width="24.28515625" style="39" customWidth="1"/>
    <col min="11785" max="12034" width="9.140625" style="39"/>
    <col min="12035" max="12036" width="9.140625" style="39" customWidth="1"/>
    <col min="12037" max="12037" width="9.140625" style="39"/>
    <col min="12038" max="12038" width="22.28515625" style="39" customWidth="1"/>
    <col min="12039" max="12039" width="9.140625" style="39"/>
    <col min="12040" max="12040" width="24.28515625" style="39" customWidth="1"/>
    <col min="12041" max="12290" width="9.140625" style="39"/>
    <col min="12291" max="12292" width="9.140625" style="39" customWidth="1"/>
    <col min="12293" max="12293" width="9.140625" style="39"/>
    <col min="12294" max="12294" width="22.28515625" style="39" customWidth="1"/>
    <col min="12295" max="12295" width="9.140625" style="39"/>
    <col min="12296" max="12296" width="24.28515625" style="39" customWidth="1"/>
    <col min="12297" max="12546" width="9.140625" style="39"/>
    <col min="12547" max="12548" width="9.140625" style="39" customWidth="1"/>
    <col min="12549" max="12549" width="9.140625" style="39"/>
    <col min="12550" max="12550" width="22.28515625" style="39" customWidth="1"/>
    <col min="12551" max="12551" width="9.140625" style="39"/>
    <col min="12552" max="12552" width="24.28515625" style="39" customWidth="1"/>
    <col min="12553" max="12802" width="9.140625" style="39"/>
    <col min="12803" max="12804" width="9.140625" style="39" customWidth="1"/>
    <col min="12805" max="12805" width="9.140625" style="39"/>
    <col min="12806" max="12806" width="22.28515625" style="39" customWidth="1"/>
    <col min="12807" max="12807" width="9.140625" style="39"/>
    <col min="12808" max="12808" width="24.28515625" style="39" customWidth="1"/>
    <col min="12809" max="13058" width="9.140625" style="39"/>
    <col min="13059" max="13060" width="9.140625" style="39" customWidth="1"/>
    <col min="13061" max="13061" width="9.140625" style="39"/>
    <col min="13062" max="13062" width="22.28515625" style="39" customWidth="1"/>
    <col min="13063" max="13063" width="9.140625" style="39"/>
    <col min="13064" max="13064" width="24.28515625" style="39" customWidth="1"/>
    <col min="13065" max="13314" width="9.140625" style="39"/>
    <col min="13315" max="13316" width="9.140625" style="39" customWidth="1"/>
    <col min="13317" max="13317" width="9.140625" style="39"/>
    <col min="13318" max="13318" width="22.28515625" style="39" customWidth="1"/>
    <col min="13319" max="13319" width="9.140625" style="39"/>
    <col min="13320" max="13320" width="24.28515625" style="39" customWidth="1"/>
    <col min="13321" max="13570" width="9.140625" style="39"/>
    <col min="13571" max="13572" width="9.140625" style="39" customWidth="1"/>
    <col min="13573" max="13573" width="9.140625" style="39"/>
    <col min="13574" max="13574" width="22.28515625" style="39" customWidth="1"/>
    <col min="13575" max="13575" width="9.140625" style="39"/>
    <col min="13576" max="13576" width="24.28515625" style="39" customWidth="1"/>
    <col min="13577" max="13826" width="9.140625" style="39"/>
    <col min="13827" max="13828" width="9.140625" style="39" customWidth="1"/>
    <col min="13829" max="13829" width="9.140625" style="39"/>
    <col min="13830" max="13830" width="22.28515625" style="39" customWidth="1"/>
    <col min="13831" max="13831" width="9.140625" style="39"/>
    <col min="13832" max="13832" width="24.28515625" style="39" customWidth="1"/>
    <col min="13833" max="14082" width="9.140625" style="39"/>
    <col min="14083" max="14084" width="9.140625" style="39" customWidth="1"/>
    <col min="14085" max="14085" width="9.140625" style="39"/>
    <col min="14086" max="14086" width="22.28515625" style="39" customWidth="1"/>
    <col min="14087" max="14087" width="9.140625" style="39"/>
    <col min="14088" max="14088" width="24.28515625" style="39" customWidth="1"/>
    <col min="14089" max="14338" width="9.140625" style="39"/>
    <col min="14339" max="14340" width="9.140625" style="39" customWidth="1"/>
    <col min="14341" max="14341" width="9.140625" style="39"/>
    <col min="14342" max="14342" width="22.28515625" style="39" customWidth="1"/>
    <col min="14343" max="14343" width="9.140625" style="39"/>
    <col min="14344" max="14344" width="24.28515625" style="39" customWidth="1"/>
    <col min="14345" max="14594" width="9.140625" style="39"/>
    <col min="14595" max="14596" width="9.140625" style="39" customWidth="1"/>
    <col min="14597" max="14597" width="9.140625" style="39"/>
    <col min="14598" max="14598" width="22.28515625" style="39" customWidth="1"/>
    <col min="14599" max="14599" width="9.140625" style="39"/>
    <col min="14600" max="14600" width="24.28515625" style="39" customWidth="1"/>
    <col min="14601" max="14850" width="9.140625" style="39"/>
    <col min="14851" max="14852" width="9.140625" style="39" customWidth="1"/>
    <col min="14853" max="14853" width="9.140625" style="39"/>
    <col min="14854" max="14854" width="22.28515625" style="39" customWidth="1"/>
    <col min="14855" max="14855" width="9.140625" style="39"/>
    <col min="14856" max="14856" width="24.28515625" style="39" customWidth="1"/>
    <col min="14857" max="15106" width="9.140625" style="39"/>
    <col min="15107" max="15108" width="9.140625" style="39" customWidth="1"/>
    <col min="15109" max="15109" width="9.140625" style="39"/>
    <col min="15110" max="15110" width="22.28515625" style="39" customWidth="1"/>
    <col min="15111" max="15111" width="9.140625" style="39"/>
    <col min="15112" max="15112" width="24.28515625" style="39" customWidth="1"/>
    <col min="15113" max="15362" width="9.140625" style="39"/>
    <col min="15363" max="15364" width="9.140625" style="39" customWidth="1"/>
    <col min="15365" max="15365" width="9.140625" style="39"/>
    <col min="15366" max="15366" width="22.28515625" style="39" customWidth="1"/>
    <col min="15367" max="15367" width="9.140625" style="39"/>
    <col min="15368" max="15368" width="24.28515625" style="39" customWidth="1"/>
    <col min="15369" max="15618" width="9.140625" style="39"/>
    <col min="15619" max="15620" width="9.140625" style="39" customWidth="1"/>
    <col min="15621" max="15621" width="9.140625" style="39"/>
    <col min="15622" max="15622" width="22.28515625" style="39" customWidth="1"/>
    <col min="15623" max="15623" width="9.140625" style="39"/>
    <col min="15624" max="15624" width="24.28515625" style="39" customWidth="1"/>
    <col min="15625" max="15874" width="9.140625" style="39"/>
    <col min="15875" max="15876" width="9.140625" style="39" customWidth="1"/>
    <col min="15877" max="15877" width="9.140625" style="39"/>
    <col min="15878" max="15878" width="22.28515625" style="39" customWidth="1"/>
    <col min="15879" max="15879" width="9.140625" style="39"/>
    <col min="15880" max="15880" width="24.28515625" style="39" customWidth="1"/>
    <col min="15881" max="16130" width="9.140625" style="39"/>
    <col min="16131" max="16132" width="9.140625" style="39" customWidth="1"/>
    <col min="16133" max="16133" width="9.140625" style="39"/>
    <col min="16134" max="16134" width="22.28515625" style="39" customWidth="1"/>
    <col min="16135" max="16135" width="9.140625" style="39"/>
    <col min="16136" max="16136" width="24.28515625" style="39" customWidth="1"/>
    <col min="16137" max="16384" width="9.140625" style="39"/>
  </cols>
  <sheetData>
    <row r="1" spans="2:9" ht="10.15" customHeight="1"/>
    <row r="2" spans="2:9" ht="25.15" customHeight="1">
      <c r="B2" s="54" t="s">
        <v>14</v>
      </c>
      <c r="C2" s="54" t="s">
        <v>13</v>
      </c>
      <c r="D2" s="56" t="s">
        <v>21</v>
      </c>
      <c r="E2" s="134" t="s">
        <v>78</v>
      </c>
      <c r="F2" s="58" t="s">
        <v>111</v>
      </c>
      <c r="G2" s="57"/>
      <c r="H2" s="59" t="s">
        <v>60</v>
      </c>
      <c r="I2" s="55"/>
    </row>
    <row r="3" spans="2:9" ht="19.899999999999999" customHeight="1">
      <c r="B3" s="54" t="s">
        <v>14</v>
      </c>
      <c r="C3" s="54" t="s">
        <v>13</v>
      </c>
      <c r="D3" s="56" t="s">
        <v>21</v>
      </c>
      <c r="E3" s="134" t="s">
        <v>78</v>
      </c>
      <c r="F3" s="58"/>
      <c r="G3" s="57"/>
      <c r="H3" s="59"/>
      <c r="I3" s="55"/>
    </row>
    <row r="4" spans="2:9" ht="15.6" customHeight="1">
      <c r="B4" s="51">
        <v>1</v>
      </c>
      <c r="C4" s="51" t="s">
        <v>8</v>
      </c>
      <c r="D4" s="115" t="s">
        <v>22</v>
      </c>
      <c r="E4" s="115">
        <v>1</v>
      </c>
      <c r="F4" s="162" t="str">
        <f>'A - výsledky'!B29</f>
        <v>Sokol Dolní Počernice "A"</v>
      </c>
      <c r="G4" s="163" t="s">
        <v>5</v>
      </c>
      <c r="H4" s="162" t="str">
        <f>'A - výsledky'!E29</f>
        <v>TJ Dynamo České Budějovice</v>
      </c>
      <c r="I4" s="118"/>
    </row>
    <row r="5" spans="2:9" ht="15.6" customHeight="1">
      <c r="B5" s="51">
        <v>2</v>
      </c>
      <c r="C5" s="51" t="s">
        <v>6</v>
      </c>
      <c r="D5" s="52" t="s">
        <v>22</v>
      </c>
      <c r="E5" s="115">
        <v>1</v>
      </c>
      <c r="F5" s="162" t="str">
        <f>'[2]B - výsledky '!B25</f>
        <v>T.J. SOKOL Holice "A"</v>
      </c>
      <c r="G5" s="163" t="s">
        <v>5</v>
      </c>
      <c r="H5" s="162" t="str">
        <f>'[2]B - výsledky '!E25</f>
        <v>Sokol Dolní Počernice "B"</v>
      </c>
      <c r="I5" s="53"/>
    </row>
    <row r="6" spans="2:9" ht="15.6" customHeight="1">
      <c r="B6" s="51">
        <v>3</v>
      </c>
      <c r="C6" s="51" t="s">
        <v>9</v>
      </c>
      <c r="D6" s="52" t="s">
        <v>22</v>
      </c>
      <c r="E6" s="115">
        <v>2</v>
      </c>
      <c r="F6" s="162" t="str">
        <f>'C - výsledky'!B25</f>
        <v>MNK Modřice "A"</v>
      </c>
      <c r="G6" s="163" t="s">
        <v>5</v>
      </c>
      <c r="H6" s="162" t="str">
        <f>'C - výsledky'!E25</f>
        <v>T.J. SOKOL Holice "C"</v>
      </c>
      <c r="I6" s="53"/>
    </row>
    <row r="7" spans="2:9" ht="15.6" customHeight="1">
      <c r="B7" s="51">
        <v>4</v>
      </c>
      <c r="C7" s="51" t="s">
        <v>0</v>
      </c>
      <c r="D7" s="52" t="s">
        <v>22</v>
      </c>
      <c r="E7" s="115">
        <v>2</v>
      </c>
      <c r="F7" s="162" t="str">
        <f>'[3]D - výsledky '!B25</f>
        <v>UNITOP SKP Žďár nad Sázavou "A"</v>
      </c>
      <c r="G7" s="163" t="s">
        <v>5</v>
      </c>
      <c r="H7" s="162" t="str">
        <f>'[3]D - výsledky '!E25</f>
        <v>TJ AVIA Čakovice</v>
      </c>
      <c r="I7" s="53"/>
    </row>
    <row r="8" spans="2:9" ht="15.6" customHeight="1">
      <c r="B8" s="51">
        <v>5</v>
      </c>
      <c r="C8" s="51" t="s">
        <v>8</v>
      </c>
      <c r="D8" s="52" t="s">
        <v>23</v>
      </c>
      <c r="E8" s="115">
        <v>1</v>
      </c>
      <c r="F8" s="162" t="str">
        <f>'A - výsledky'!B31</f>
        <v>T.J. SOKOL Holice "B"</v>
      </c>
      <c r="G8" s="163" t="s">
        <v>5</v>
      </c>
      <c r="H8" s="162" t="str">
        <f>'A - výsledky'!E31</f>
        <v>SK LIAPOR - WITTE Karlovy Vary "B"</v>
      </c>
      <c r="I8" s="53"/>
    </row>
    <row r="9" spans="2:9" ht="15.6" customHeight="1">
      <c r="B9" s="51">
        <v>6</v>
      </c>
      <c r="C9" s="51" t="s">
        <v>8</v>
      </c>
      <c r="D9" s="52" t="s">
        <v>24</v>
      </c>
      <c r="E9" s="115">
        <v>1</v>
      </c>
      <c r="F9" s="162" t="str">
        <f>'A - výsledky'!B33</f>
        <v>TJ Slavoj Český Brod "A"</v>
      </c>
      <c r="G9" s="163" t="s">
        <v>5</v>
      </c>
      <c r="H9" s="162" t="str">
        <f>'A - výsledky'!E33</f>
        <v>Sokol Dolní Počernice "A"</v>
      </c>
      <c r="I9" s="53"/>
    </row>
    <row r="10" spans="2:9" ht="15.6" customHeight="1">
      <c r="B10" s="51">
        <v>7</v>
      </c>
      <c r="C10" s="51" t="s">
        <v>6</v>
      </c>
      <c r="D10" s="52" t="s">
        <v>23</v>
      </c>
      <c r="E10" s="115">
        <v>1</v>
      </c>
      <c r="F10" s="162" t="str">
        <f>'[2]B - výsledky '!B27</f>
        <v>SK LIAPOR - WITTE Karlovy Vary "A"</v>
      </c>
      <c r="G10" s="163" t="s">
        <v>5</v>
      </c>
      <c r="H10" s="162" t="str">
        <f>'[2]B - výsledky '!E27</f>
        <v>TJ Slavoj Český Brod "B"</v>
      </c>
      <c r="I10" s="53"/>
    </row>
    <row r="11" spans="2:9" ht="14.45" customHeight="1">
      <c r="B11" s="51">
        <v>8</v>
      </c>
      <c r="C11" s="51" t="s">
        <v>9</v>
      </c>
      <c r="D11" s="52" t="s">
        <v>23</v>
      </c>
      <c r="E11" s="115">
        <v>2</v>
      </c>
      <c r="F11" s="162" t="str">
        <f>'C - výsledky'!B27</f>
        <v>TJ Peklo nad Zdobnicí "A"</v>
      </c>
      <c r="G11" s="163" t="s">
        <v>5</v>
      </c>
      <c r="H11" s="162" t="str">
        <f>'C - výsledky'!E27</f>
        <v>UNITOP SKP Žďár nad Sázavou "B"</v>
      </c>
      <c r="I11" s="53"/>
    </row>
    <row r="12" spans="2:9" ht="15.6" customHeight="1">
      <c r="B12" s="51">
        <v>9</v>
      </c>
      <c r="C12" s="51" t="s">
        <v>0</v>
      </c>
      <c r="D12" s="52" t="s">
        <v>23</v>
      </c>
      <c r="E12" s="115">
        <v>2</v>
      </c>
      <c r="F12" s="162" t="str">
        <f>'[3]D - výsledky '!B27</f>
        <v>MNK Modřice "B"</v>
      </c>
      <c r="G12" s="163" t="s">
        <v>5</v>
      </c>
      <c r="H12" s="162" t="str">
        <f>'[3]D - výsledky '!E27</f>
        <v>TJ Peklo nad Zdobnicí "B"</v>
      </c>
      <c r="I12" s="53"/>
    </row>
    <row r="13" spans="2:9" ht="15.6" customHeight="1">
      <c r="B13" s="51">
        <v>10</v>
      </c>
      <c r="C13" s="51" t="s">
        <v>8</v>
      </c>
      <c r="D13" s="52" t="s">
        <v>25</v>
      </c>
      <c r="E13" s="115">
        <v>1</v>
      </c>
      <c r="F13" s="162" t="str">
        <f>'A - výsledky'!B35</f>
        <v>SK LIAPOR - WITTE Karlovy Vary "B"</v>
      </c>
      <c r="G13" s="163" t="s">
        <v>5</v>
      </c>
      <c r="H13" s="162" t="str">
        <f>'A - výsledky'!E35</f>
        <v>TJ Dynamo České Budějovice</v>
      </c>
      <c r="I13" s="53"/>
    </row>
    <row r="14" spans="2:9" ht="15.6" customHeight="1">
      <c r="B14" s="51">
        <v>11</v>
      </c>
      <c r="C14" s="51" t="s">
        <v>8</v>
      </c>
      <c r="D14" s="52" t="s">
        <v>26</v>
      </c>
      <c r="E14" s="115">
        <v>1</v>
      </c>
      <c r="F14" s="162" t="str">
        <f>'A - výsledky'!B37</f>
        <v>TJ Slavoj Český Brod "A"</v>
      </c>
      <c r="G14" s="163" t="s">
        <v>5</v>
      </c>
      <c r="H14" s="162" t="str">
        <f>'A - výsledky'!E37</f>
        <v>T.J. SOKOL Holice "B"</v>
      </c>
      <c r="I14" s="53"/>
    </row>
    <row r="15" spans="2:9" ht="15.6" customHeight="1">
      <c r="B15" s="51">
        <v>12</v>
      </c>
      <c r="C15" s="51" t="s">
        <v>6</v>
      </c>
      <c r="D15" s="52" t="s">
        <v>24</v>
      </c>
      <c r="E15" s="115">
        <v>1</v>
      </c>
      <c r="F15" s="162" t="str">
        <f>'[2]B - výsledky '!B29</f>
        <v>TJ Slavoj Český Brod "B"</v>
      </c>
      <c r="G15" s="163" t="s">
        <v>5</v>
      </c>
      <c r="H15" s="162" t="str">
        <f>'[2]B - výsledky '!E29</f>
        <v>T.J. SOKOL Holice "A"</v>
      </c>
      <c r="I15" s="53"/>
    </row>
    <row r="16" spans="2:9" ht="15.6" customHeight="1">
      <c r="B16" s="51">
        <v>13</v>
      </c>
      <c r="C16" s="51" t="s">
        <v>9</v>
      </c>
      <c r="D16" s="52" t="s">
        <v>24</v>
      </c>
      <c r="E16" s="115">
        <v>2</v>
      </c>
      <c r="F16" s="162" t="str">
        <f>'C - výsledky'!B29</f>
        <v>UNITOP SKP Žďár nad Sázavou "B"</v>
      </c>
      <c r="G16" s="163" t="s">
        <v>5</v>
      </c>
      <c r="H16" s="162" t="str">
        <f>'C - výsledky'!E29</f>
        <v>MNK Modřice "A"</v>
      </c>
      <c r="I16" s="53"/>
    </row>
    <row r="17" spans="2:9" ht="15.6" customHeight="1">
      <c r="B17" s="51">
        <v>14</v>
      </c>
      <c r="C17" s="51" t="s">
        <v>0</v>
      </c>
      <c r="D17" s="52" t="s">
        <v>24</v>
      </c>
      <c r="E17" s="115">
        <v>2</v>
      </c>
      <c r="F17" s="162" t="str">
        <f>'[3]D - výsledky '!B29</f>
        <v>TJ Peklo nad Zdobnicí "B"</v>
      </c>
      <c r="G17" s="163" t="s">
        <v>5</v>
      </c>
      <c r="H17" s="162" t="str">
        <f>'[3]D - výsledky '!E29</f>
        <v>UNITOP SKP Žďár nad Sázavou "A"</v>
      </c>
      <c r="I17" s="53"/>
    </row>
    <row r="18" spans="2:9" ht="15.6" customHeight="1">
      <c r="B18" s="51">
        <v>15</v>
      </c>
      <c r="C18" s="51" t="s">
        <v>8</v>
      </c>
      <c r="D18" s="52" t="s">
        <v>33</v>
      </c>
      <c r="E18" s="115">
        <v>1</v>
      </c>
      <c r="F18" s="162" t="str">
        <f>'A - výsledky'!B39</f>
        <v>Sokol Dolní Počernice "A"</v>
      </c>
      <c r="G18" s="163" t="s">
        <v>5</v>
      </c>
      <c r="H18" s="162" t="str">
        <f>'A - výsledky'!E39</f>
        <v>SK LIAPOR - WITTE Karlovy Vary "B"</v>
      </c>
      <c r="I18" s="53"/>
    </row>
    <row r="19" spans="2:9" ht="15.6" customHeight="1">
      <c r="B19" s="51">
        <v>16</v>
      </c>
      <c r="C19" s="51" t="s">
        <v>8</v>
      </c>
      <c r="D19" s="52" t="s">
        <v>61</v>
      </c>
      <c r="E19" s="115">
        <v>1</v>
      </c>
      <c r="F19" s="162" t="str">
        <f>'A - výsledky'!B41</f>
        <v>TJ Dynamo České Budějovice</v>
      </c>
      <c r="G19" s="163" t="s">
        <v>5</v>
      </c>
      <c r="H19" s="162" t="str">
        <f>'A - výsledky'!E41</f>
        <v>T.J. SOKOL Holice "B"</v>
      </c>
      <c r="I19" s="53"/>
    </row>
    <row r="20" spans="2:9" ht="15.6" customHeight="1">
      <c r="B20" s="51">
        <v>17</v>
      </c>
      <c r="C20" s="51" t="s">
        <v>6</v>
      </c>
      <c r="D20" s="52" t="s">
        <v>25</v>
      </c>
      <c r="E20" s="115">
        <v>1</v>
      </c>
      <c r="F20" s="162" t="str">
        <f>'[2]B - výsledky '!B31</f>
        <v>SK LIAPOR - WITTE Karlovy Vary "A"</v>
      </c>
      <c r="G20" s="163" t="s">
        <v>5</v>
      </c>
      <c r="H20" s="162" t="str">
        <f>'[2]B - výsledky '!E31</f>
        <v>Sokol Dolní Počernice "B"</v>
      </c>
      <c r="I20" s="53"/>
    </row>
    <row r="21" spans="2:9" ht="14.45" customHeight="1">
      <c r="B21" s="51">
        <v>18</v>
      </c>
      <c r="C21" s="51" t="s">
        <v>9</v>
      </c>
      <c r="D21" s="52" t="s">
        <v>25</v>
      </c>
      <c r="E21" s="115">
        <v>2</v>
      </c>
      <c r="F21" s="162" t="str">
        <f>'C - výsledky'!B31</f>
        <v>TJ Peklo nad Zdobnicí "A"</v>
      </c>
      <c r="G21" s="163" t="s">
        <v>5</v>
      </c>
      <c r="H21" s="162" t="str">
        <f>'C - výsledky'!E31</f>
        <v>T.J. SOKOL Holice "C"</v>
      </c>
      <c r="I21" s="53"/>
    </row>
    <row r="22" spans="2:9" ht="14.45" customHeight="1">
      <c r="B22" s="51">
        <v>19</v>
      </c>
      <c r="C22" s="51" t="s">
        <v>0</v>
      </c>
      <c r="D22" s="52" t="s">
        <v>25</v>
      </c>
      <c r="E22" s="115">
        <v>2</v>
      </c>
      <c r="F22" s="162" t="str">
        <f>'[3]D - výsledky '!B31</f>
        <v>MNK Modřice "B"</v>
      </c>
      <c r="G22" s="163" t="s">
        <v>5</v>
      </c>
      <c r="H22" s="162" t="str">
        <f>'[3]D - výsledky '!E31</f>
        <v>TJ AVIA Čakovice</v>
      </c>
      <c r="I22" s="53"/>
    </row>
    <row r="23" spans="2:9" ht="14.45" customHeight="1">
      <c r="B23" s="51">
        <v>20</v>
      </c>
      <c r="C23" s="51" t="s">
        <v>8</v>
      </c>
      <c r="D23" s="52" t="s">
        <v>62</v>
      </c>
      <c r="E23" s="115">
        <v>1</v>
      </c>
      <c r="F23" s="162" t="str">
        <f>'A - výsledky'!B43</f>
        <v>SK LIAPOR - WITTE Karlovy Vary "B"</v>
      </c>
      <c r="G23" s="163" t="s">
        <v>5</v>
      </c>
      <c r="H23" s="162" t="str">
        <f>'A - výsledky'!E43</f>
        <v>TJ Slavoj Český Brod "A"</v>
      </c>
      <c r="I23" s="53"/>
    </row>
    <row r="24" spans="2:9" ht="14.45" customHeight="1">
      <c r="B24" s="51">
        <v>21</v>
      </c>
      <c r="C24" s="51" t="s">
        <v>8</v>
      </c>
      <c r="D24" s="52" t="s">
        <v>63</v>
      </c>
      <c r="E24" s="115">
        <v>1</v>
      </c>
      <c r="F24" s="162" t="str">
        <f>'A - výsledky'!B45</f>
        <v>T.J. SOKOL Holice "B"</v>
      </c>
      <c r="G24" s="163" t="s">
        <v>5</v>
      </c>
      <c r="H24" s="162" t="str">
        <f>'A - výsledky'!E45</f>
        <v>Sokol Dolní Počernice "A"</v>
      </c>
      <c r="I24" s="53"/>
    </row>
    <row r="25" spans="2:9" ht="14.45" customHeight="1">
      <c r="B25" s="51">
        <v>22</v>
      </c>
      <c r="C25" s="51" t="s">
        <v>6</v>
      </c>
      <c r="D25" s="52" t="s">
        <v>26</v>
      </c>
      <c r="E25" s="115">
        <v>1</v>
      </c>
      <c r="F25" s="162" t="str">
        <f>'[2]B - výsledky '!B33</f>
        <v>Sokol Dolní Počernice "B"</v>
      </c>
      <c r="G25" s="163" t="s">
        <v>5</v>
      </c>
      <c r="H25" s="162" t="str">
        <f>'[2]B - výsledky '!E33</f>
        <v>TJ Slavoj Český Brod "B"</v>
      </c>
      <c r="I25" s="53"/>
    </row>
    <row r="26" spans="2:9" ht="14.45" customHeight="1">
      <c r="B26" s="51">
        <v>23</v>
      </c>
      <c r="C26" s="51" t="s">
        <v>9</v>
      </c>
      <c r="D26" s="52" t="s">
        <v>26</v>
      </c>
      <c r="E26" s="115">
        <v>2</v>
      </c>
      <c r="F26" s="162" t="str">
        <f>'C - výsledky'!B33</f>
        <v>T.J. SOKOL Holice "C"</v>
      </c>
      <c r="G26" s="163" t="s">
        <v>5</v>
      </c>
      <c r="H26" s="162" t="str">
        <f>'C - výsledky'!E33</f>
        <v>UNITOP SKP Žďár nad Sázavou "B"</v>
      </c>
      <c r="I26" s="53"/>
    </row>
    <row r="27" spans="2:9" ht="14.45" customHeight="1">
      <c r="B27" s="51">
        <v>24</v>
      </c>
      <c r="C27" s="51" t="s">
        <v>0</v>
      </c>
      <c r="D27" s="52" t="s">
        <v>26</v>
      </c>
      <c r="E27" s="115">
        <v>2</v>
      </c>
      <c r="F27" s="162" t="str">
        <f>'[3]D - výsledky '!B33</f>
        <v>TJ AVIA Čakovice</v>
      </c>
      <c r="G27" s="163" t="s">
        <v>5</v>
      </c>
      <c r="H27" s="162" t="str">
        <f>'[3]D - výsledky '!E33</f>
        <v>TJ Peklo nad Zdobnicí "B"</v>
      </c>
      <c r="I27" s="53"/>
    </row>
    <row r="28" spans="2:9" ht="14.45" customHeight="1">
      <c r="B28" s="51">
        <v>25</v>
      </c>
      <c r="C28" s="51" t="s">
        <v>8</v>
      </c>
      <c r="D28" s="52" t="s">
        <v>64</v>
      </c>
      <c r="E28" s="115">
        <v>1</v>
      </c>
      <c r="F28" s="162" t="str">
        <f>'A - výsledky'!B47</f>
        <v>TJ Dynamo České Budějovice</v>
      </c>
      <c r="G28" s="163" t="s">
        <v>5</v>
      </c>
      <c r="H28" s="162" t="str">
        <f>'A - výsledky'!E47</f>
        <v>TJ Slavoj Český Brod "A"</v>
      </c>
      <c r="I28" s="53"/>
    </row>
    <row r="29" spans="2:9" ht="14.45" customHeight="1">
      <c r="B29" s="51">
        <v>26</v>
      </c>
      <c r="C29" s="51" t="s">
        <v>6</v>
      </c>
      <c r="D29" s="52" t="s">
        <v>33</v>
      </c>
      <c r="E29" s="115">
        <v>1</v>
      </c>
      <c r="F29" s="162" t="str">
        <f>'[2]B - výsledky '!B35</f>
        <v>T.J. SOKOL Holice "A"</v>
      </c>
      <c r="G29" s="163" t="s">
        <v>5</v>
      </c>
      <c r="H29" s="162" t="str">
        <f>'[2]B - výsledky '!E35</f>
        <v>SK LIAPOR - WITTE Karlovy Vary "A"</v>
      </c>
      <c r="I29" s="53"/>
    </row>
    <row r="30" spans="2:9" ht="14.45" customHeight="1">
      <c r="B30" s="51">
        <v>27</v>
      </c>
      <c r="C30" s="51" t="s">
        <v>9</v>
      </c>
      <c r="D30" s="52" t="s">
        <v>33</v>
      </c>
      <c r="E30" s="115">
        <v>2</v>
      </c>
      <c r="F30" s="162" t="str">
        <f>'C - výsledky'!B35</f>
        <v>MNK Modřice "A"</v>
      </c>
      <c r="G30" s="163" t="s">
        <v>5</v>
      </c>
      <c r="H30" s="162" t="str">
        <f>'C - výsledky'!E35</f>
        <v>TJ Peklo nad Zdobnicí "A"</v>
      </c>
      <c r="I30" s="53"/>
    </row>
    <row r="31" spans="2:9" ht="14.45" customHeight="1">
      <c r="B31" s="51">
        <v>28</v>
      </c>
      <c r="C31" s="51" t="str">
        <f>C$7</f>
        <v>D</v>
      </c>
      <c r="D31" s="52" t="s">
        <v>33</v>
      </c>
      <c r="E31" s="115">
        <v>2</v>
      </c>
      <c r="F31" s="162" t="str">
        <f>'[3]D - výsledky '!B35</f>
        <v>UNITOP SKP Žďár nad Sázavou "A"</v>
      </c>
      <c r="G31" s="163" t="s">
        <v>5</v>
      </c>
      <c r="H31" s="162" t="str">
        <f>'[3]D - výsledky '!E35</f>
        <v>MNK Modřice "B"</v>
      </c>
      <c r="I31" s="53"/>
    </row>
    <row r="32" spans="2:9" ht="14.45" customHeight="1">
      <c r="I32" s="119"/>
    </row>
    <row r="33" spans="2:9" ht="22.9" customHeight="1">
      <c r="B33" s="431" t="s">
        <v>32</v>
      </c>
      <c r="C33" s="431"/>
      <c r="D33" s="431"/>
      <c r="E33" s="431"/>
      <c r="F33" s="502"/>
      <c r="G33" s="502"/>
      <c r="H33" s="502"/>
      <c r="I33" s="120"/>
    </row>
    <row r="34" spans="2:9" ht="14.45" customHeight="1">
      <c r="B34" s="51">
        <v>37</v>
      </c>
      <c r="C34" s="429" t="s">
        <v>113</v>
      </c>
      <c r="D34" s="430"/>
      <c r="E34" s="164">
        <v>1</v>
      </c>
      <c r="F34" s="504" t="s">
        <v>105</v>
      </c>
      <c r="G34" s="163" t="s">
        <v>5</v>
      </c>
      <c r="H34" s="504" t="s">
        <v>99</v>
      </c>
      <c r="I34" s="501"/>
    </row>
    <row r="35" spans="2:9" ht="14.45" customHeight="1">
      <c r="B35" s="51">
        <v>38</v>
      </c>
      <c r="C35" s="429" t="s">
        <v>114</v>
      </c>
      <c r="D35" s="430"/>
      <c r="E35" s="164">
        <v>1</v>
      </c>
      <c r="F35" s="504" t="s">
        <v>104</v>
      </c>
      <c r="G35" s="163" t="s">
        <v>5</v>
      </c>
      <c r="H35" s="504" t="s">
        <v>106</v>
      </c>
      <c r="I35" s="501"/>
    </row>
    <row r="36" spans="2:9" ht="14.45" customHeight="1">
      <c r="B36" s="51">
        <v>39</v>
      </c>
      <c r="C36" s="429" t="s">
        <v>115</v>
      </c>
      <c r="D36" s="430"/>
      <c r="E36" s="164">
        <v>2</v>
      </c>
      <c r="F36" s="504" t="s">
        <v>92</v>
      </c>
      <c r="G36" s="163" t="s">
        <v>5</v>
      </c>
      <c r="H36" s="504" t="s">
        <v>97</v>
      </c>
      <c r="I36" s="501"/>
    </row>
    <row r="37" spans="2:9" ht="14.45" customHeight="1">
      <c r="B37" s="51">
        <v>40</v>
      </c>
      <c r="C37" s="429" t="s">
        <v>116</v>
      </c>
      <c r="D37" s="430"/>
      <c r="E37" s="164">
        <v>2</v>
      </c>
      <c r="F37" s="504" t="s">
        <v>101</v>
      </c>
      <c r="G37" s="163" t="s">
        <v>5</v>
      </c>
      <c r="H37" s="504" t="s">
        <v>98</v>
      </c>
      <c r="I37" s="501"/>
    </row>
    <row r="38" spans="2:9" ht="14.45" customHeight="1">
      <c r="B38" s="51">
        <v>41</v>
      </c>
      <c r="C38" s="429" t="s">
        <v>15</v>
      </c>
      <c r="D38" s="430"/>
      <c r="E38" s="164">
        <v>1</v>
      </c>
      <c r="F38" s="504" t="s">
        <v>91</v>
      </c>
      <c r="G38" s="163" t="s">
        <v>5</v>
      </c>
      <c r="H38" s="504" t="s">
        <v>99</v>
      </c>
      <c r="I38" s="501"/>
    </row>
    <row r="39" spans="2:9" ht="14.45" customHeight="1">
      <c r="B39" s="51">
        <v>42</v>
      </c>
      <c r="C39" s="429" t="s">
        <v>16</v>
      </c>
      <c r="D39" s="430"/>
      <c r="E39" s="164">
        <v>1</v>
      </c>
      <c r="F39" s="504" t="s">
        <v>102</v>
      </c>
      <c r="G39" s="163" t="s">
        <v>5</v>
      </c>
      <c r="H39" s="504" t="s">
        <v>106</v>
      </c>
      <c r="I39" s="501"/>
    </row>
    <row r="40" spans="2:9" ht="14.45" customHeight="1">
      <c r="B40" s="51">
        <v>43</v>
      </c>
      <c r="C40" s="429" t="s">
        <v>17</v>
      </c>
      <c r="D40" s="430"/>
      <c r="E40" s="164">
        <v>1</v>
      </c>
      <c r="F40" s="504" t="s">
        <v>103</v>
      </c>
      <c r="G40" s="163" t="s">
        <v>5</v>
      </c>
      <c r="H40" s="504" t="s">
        <v>97</v>
      </c>
      <c r="I40" s="501"/>
    </row>
    <row r="41" spans="2:9" ht="14.45" customHeight="1">
      <c r="B41" s="51">
        <v>44</v>
      </c>
      <c r="C41" s="429" t="s">
        <v>18</v>
      </c>
      <c r="D41" s="430"/>
      <c r="E41" s="164">
        <v>1</v>
      </c>
      <c r="F41" s="504" t="s">
        <v>107</v>
      </c>
      <c r="G41" s="163" t="s">
        <v>5</v>
      </c>
      <c r="H41" s="504" t="s">
        <v>98</v>
      </c>
      <c r="I41" s="501"/>
    </row>
    <row r="42" spans="2:9" ht="14.45" customHeight="1">
      <c r="B42" s="51">
        <v>45</v>
      </c>
      <c r="C42" s="429" t="s">
        <v>19</v>
      </c>
      <c r="D42" s="430"/>
      <c r="E42" s="164">
        <v>1</v>
      </c>
      <c r="F42" s="504" t="s">
        <v>91</v>
      </c>
      <c r="G42" s="163" t="s">
        <v>5</v>
      </c>
      <c r="H42" s="504" t="s">
        <v>102</v>
      </c>
      <c r="I42" s="501"/>
    </row>
    <row r="43" spans="2:9" ht="14.45" customHeight="1">
      <c r="B43" s="51">
        <v>46</v>
      </c>
      <c r="C43" s="429" t="s">
        <v>20</v>
      </c>
      <c r="D43" s="430"/>
      <c r="E43" s="164">
        <v>1</v>
      </c>
      <c r="F43" s="504" t="s">
        <v>103</v>
      </c>
      <c r="G43" s="163" t="s">
        <v>5</v>
      </c>
      <c r="H43" s="504" t="s">
        <v>107</v>
      </c>
      <c r="I43" s="501"/>
    </row>
    <row r="44" spans="2:9" ht="14.45" customHeight="1">
      <c r="B44" s="51">
        <v>47</v>
      </c>
      <c r="C44" s="429" t="s">
        <v>65</v>
      </c>
      <c r="D44" s="430"/>
      <c r="E44" s="164">
        <v>1</v>
      </c>
      <c r="F44" s="504" t="s">
        <v>107</v>
      </c>
      <c r="G44" s="163" t="s">
        <v>5</v>
      </c>
      <c r="H44" s="504" t="s">
        <v>91</v>
      </c>
      <c r="I44" s="501"/>
    </row>
    <row r="45" spans="2:9" ht="14.45" customHeight="1">
      <c r="B45" s="51">
        <v>48</v>
      </c>
      <c r="C45" s="429" t="s">
        <v>30</v>
      </c>
      <c r="D45" s="430"/>
      <c r="E45" s="164">
        <v>1</v>
      </c>
      <c r="F45" s="504" t="s">
        <v>102</v>
      </c>
      <c r="G45" s="163" t="s">
        <v>5</v>
      </c>
      <c r="H45" s="504" t="s">
        <v>103</v>
      </c>
      <c r="I45" s="501"/>
    </row>
    <row r="46" spans="2:9" ht="16.149999999999999" customHeight="1">
      <c r="B46" s="39"/>
      <c r="C46" s="39"/>
      <c r="D46" s="39"/>
      <c r="E46" s="39"/>
      <c r="F46" s="39"/>
      <c r="G46" s="39"/>
      <c r="H46" s="39"/>
      <c r="I46" s="39"/>
    </row>
    <row r="47" spans="2:9" ht="16.149999999999999" customHeight="1">
      <c r="B47" s="39"/>
      <c r="C47" s="39"/>
      <c r="D47" s="39"/>
      <c r="E47" s="39"/>
      <c r="F47" s="39"/>
      <c r="G47" s="39"/>
      <c r="H47" s="39"/>
      <c r="I47" s="39"/>
    </row>
    <row r="48" spans="2:9" ht="16.149999999999999" customHeight="1">
      <c r="B48" s="39"/>
      <c r="C48" s="39"/>
      <c r="D48" s="39"/>
      <c r="E48" s="39"/>
      <c r="F48" s="39"/>
      <c r="G48" s="39"/>
      <c r="H48" s="39"/>
      <c r="I48" s="39"/>
    </row>
    <row r="49" spans="2:9" ht="16.149999999999999" customHeight="1">
      <c r="B49" s="39"/>
      <c r="C49" s="39"/>
      <c r="D49" s="39"/>
      <c r="E49" s="39"/>
      <c r="F49" s="39"/>
      <c r="G49" s="39"/>
      <c r="H49" s="39"/>
      <c r="I49" s="39"/>
    </row>
    <row r="50" spans="2:9" ht="16.149999999999999" customHeight="1">
      <c r="B50" s="39"/>
      <c r="C50" s="39"/>
      <c r="D50" s="39"/>
      <c r="E50" s="39"/>
      <c r="F50" s="39"/>
      <c r="G50" s="39"/>
      <c r="H50" s="39"/>
      <c r="I50" s="39"/>
    </row>
    <row r="51" spans="2:9" ht="16.149999999999999" customHeight="1">
      <c r="B51" s="39"/>
      <c r="C51" s="39"/>
      <c r="D51" s="39"/>
      <c r="E51" s="39"/>
      <c r="F51" s="39"/>
      <c r="G51" s="39"/>
      <c r="H51" s="39"/>
      <c r="I51" s="39"/>
    </row>
    <row r="52" spans="2:9" ht="16.149999999999999" customHeight="1">
      <c r="B52" s="39"/>
      <c r="C52" s="39"/>
      <c r="D52" s="39"/>
      <c r="E52" s="39"/>
      <c r="F52" s="39"/>
      <c r="G52" s="39"/>
      <c r="H52" s="39"/>
      <c r="I52" s="39"/>
    </row>
    <row r="53" spans="2:9" ht="16.149999999999999" customHeight="1">
      <c r="B53" s="39"/>
      <c r="C53" s="39"/>
      <c r="D53" s="39"/>
      <c r="E53" s="39"/>
      <c r="F53" s="39"/>
      <c r="G53" s="39"/>
      <c r="H53" s="39"/>
      <c r="I53" s="39"/>
    </row>
    <row r="54" spans="2:9">
      <c r="G54" s="49"/>
    </row>
    <row r="55" spans="2:9">
      <c r="G55" s="49"/>
    </row>
    <row r="56" spans="2:9">
      <c r="G56" s="49"/>
    </row>
    <row r="57" spans="2:9">
      <c r="G57" s="49"/>
    </row>
    <row r="58" spans="2:9">
      <c r="G58" s="49"/>
    </row>
    <row r="59" spans="2:9">
      <c r="G59" s="49"/>
    </row>
    <row r="60" spans="2:9">
      <c r="G60" s="49"/>
    </row>
    <row r="61" spans="2:9">
      <c r="G61" s="49"/>
    </row>
    <row r="62" spans="2:9">
      <c r="G62" s="49"/>
    </row>
    <row r="63" spans="2:9">
      <c r="G63" s="49"/>
    </row>
    <row r="64" spans="2:9">
      <c r="G64" s="49"/>
    </row>
    <row r="65" spans="7:7">
      <c r="G65" s="49"/>
    </row>
    <row r="66" spans="7:7">
      <c r="G66" s="49"/>
    </row>
  </sheetData>
  <mergeCells count="13">
    <mergeCell ref="C45:D45"/>
    <mergeCell ref="C43:D43"/>
    <mergeCell ref="C39:D39"/>
    <mergeCell ref="C34:D34"/>
    <mergeCell ref="B33:H33"/>
    <mergeCell ref="C40:D40"/>
    <mergeCell ref="C41:D41"/>
    <mergeCell ref="C42:D42"/>
    <mergeCell ref="C44:D44"/>
    <mergeCell ref="C35:D35"/>
    <mergeCell ref="C36:D36"/>
    <mergeCell ref="C37:D37"/>
    <mergeCell ref="C38:D38"/>
  </mergeCells>
  <pageMargins left="0.25" right="0.25" top="0.75" bottom="0.75" header="0.3" footer="0.3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P134"/>
  <sheetViews>
    <sheetView showGridLines="0" topLeftCell="A16" workbookViewId="0">
      <selection activeCell="K13" sqref="K13"/>
    </sheetView>
  </sheetViews>
  <sheetFormatPr defaultRowHeight="12.75"/>
  <cols>
    <col min="1" max="1" width="9.140625" style="7"/>
    <col min="2" max="2" width="25.7109375" style="7" customWidth="1"/>
    <col min="3" max="3" width="33.140625" style="7" customWidth="1"/>
    <col min="4" max="4" width="32.42578125" style="7" customWidth="1"/>
    <col min="5" max="5" width="28" style="7" customWidth="1"/>
    <col min="6" max="6" width="24" style="7" customWidth="1"/>
    <col min="7" max="257" width="9.140625" style="7"/>
    <col min="258" max="258" width="28.42578125" style="7" customWidth="1"/>
    <col min="259" max="259" width="33.140625" style="7" customWidth="1"/>
    <col min="260" max="260" width="32.42578125" style="7" customWidth="1"/>
    <col min="261" max="261" width="28" style="7" customWidth="1"/>
    <col min="262" max="513" width="9.140625" style="7"/>
    <col min="514" max="514" width="28.42578125" style="7" customWidth="1"/>
    <col min="515" max="515" width="33.140625" style="7" customWidth="1"/>
    <col min="516" max="516" width="32.42578125" style="7" customWidth="1"/>
    <col min="517" max="517" width="28" style="7" customWidth="1"/>
    <col min="518" max="769" width="9.140625" style="7"/>
    <col min="770" max="770" width="28.42578125" style="7" customWidth="1"/>
    <col min="771" max="771" width="33.140625" style="7" customWidth="1"/>
    <col min="772" max="772" width="32.42578125" style="7" customWidth="1"/>
    <col min="773" max="773" width="28" style="7" customWidth="1"/>
    <col min="774" max="1025" width="9.140625" style="7"/>
    <col min="1026" max="1026" width="28.42578125" style="7" customWidth="1"/>
    <col min="1027" max="1027" width="33.140625" style="7" customWidth="1"/>
    <col min="1028" max="1028" width="32.42578125" style="7" customWidth="1"/>
    <col min="1029" max="1029" width="28" style="7" customWidth="1"/>
    <col min="1030" max="1281" width="9.140625" style="7"/>
    <col min="1282" max="1282" width="28.42578125" style="7" customWidth="1"/>
    <col min="1283" max="1283" width="33.140625" style="7" customWidth="1"/>
    <col min="1284" max="1284" width="32.42578125" style="7" customWidth="1"/>
    <col min="1285" max="1285" width="28" style="7" customWidth="1"/>
    <col min="1286" max="1537" width="9.140625" style="7"/>
    <col min="1538" max="1538" width="28.42578125" style="7" customWidth="1"/>
    <col min="1539" max="1539" width="33.140625" style="7" customWidth="1"/>
    <col min="1540" max="1540" width="32.42578125" style="7" customWidth="1"/>
    <col min="1541" max="1541" width="28" style="7" customWidth="1"/>
    <col min="1542" max="1793" width="9.140625" style="7"/>
    <col min="1794" max="1794" width="28.42578125" style="7" customWidth="1"/>
    <col min="1795" max="1795" width="33.140625" style="7" customWidth="1"/>
    <col min="1796" max="1796" width="32.42578125" style="7" customWidth="1"/>
    <col min="1797" max="1797" width="28" style="7" customWidth="1"/>
    <col min="1798" max="2049" width="9.140625" style="7"/>
    <col min="2050" max="2050" width="28.42578125" style="7" customWidth="1"/>
    <col min="2051" max="2051" width="33.140625" style="7" customWidth="1"/>
    <col min="2052" max="2052" width="32.42578125" style="7" customWidth="1"/>
    <col min="2053" max="2053" width="28" style="7" customWidth="1"/>
    <col min="2054" max="2305" width="9.140625" style="7"/>
    <col min="2306" max="2306" width="28.42578125" style="7" customWidth="1"/>
    <col min="2307" max="2307" width="33.140625" style="7" customWidth="1"/>
    <col min="2308" max="2308" width="32.42578125" style="7" customWidth="1"/>
    <col min="2309" max="2309" width="28" style="7" customWidth="1"/>
    <col min="2310" max="2561" width="9.140625" style="7"/>
    <col min="2562" max="2562" width="28.42578125" style="7" customWidth="1"/>
    <col min="2563" max="2563" width="33.140625" style="7" customWidth="1"/>
    <col min="2564" max="2564" width="32.42578125" style="7" customWidth="1"/>
    <col min="2565" max="2565" width="28" style="7" customWidth="1"/>
    <col min="2566" max="2817" width="9.140625" style="7"/>
    <col min="2818" max="2818" width="28.42578125" style="7" customWidth="1"/>
    <col min="2819" max="2819" width="33.140625" style="7" customWidth="1"/>
    <col min="2820" max="2820" width="32.42578125" style="7" customWidth="1"/>
    <col min="2821" max="2821" width="28" style="7" customWidth="1"/>
    <col min="2822" max="3073" width="9.140625" style="7"/>
    <col min="3074" max="3074" width="28.42578125" style="7" customWidth="1"/>
    <col min="3075" max="3075" width="33.140625" style="7" customWidth="1"/>
    <col min="3076" max="3076" width="32.42578125" style="7" customWidth="1"/>
    <col min="3077" max="3077" width="28" style="7" customWidth="1"/>
    <col min="3078" max="3329" width="9.140625" style="7"/>
    <col min="3330" max="3330" width="28.42578125" style="7" customWidth="1"/>
    <col min="3331" max="3331" width="33.140625" style="7" customWidth="1"/>
    <col min="3332" max="3332" width="32.42578125" style="7" customWidth="1"/>
    <col min="3333" max="3333" width="28" style="7" customWidth="1"/>
    <col min="3334" max="3585" width="9.140625" style="7"/>
    <col min="3586" max="3586" width="28.42578125" style="7" customWidth="1"/>
    <col min="3587" max="3587" width="33.140625" style="7" customWidth="1"/>
    <col min="3588" max="3588" width="32.42578125" style="7" customWidth="1"/>
    <col min="3589" max="3589" width="28" style="7" customWidth="1"/>
    <col min="3590" max="3841" width="9.140625" style="7"/>
    <col min="3842" max="3842" width="28.42578125" style="7" customWidth="1"/>
    <col min="3843" max="3843" width="33.140625" style="7" customWidth="1"/>
    <col min="3844" max="3844" width="32.42578125" style="7" customWidth="1"/>
    <col min="3845" max="3845" width="28" style="7" customWidth="1"/>
    <col min="3846" max="4097" width="9.140625" style="7"/>
    <col min="4098" max="4098" width="28.42578125" style="7" customWidth="1"/>
    <col min="4099" max="4099" width="33.140625" style="7" customWidth="1"/>
    <col min="4100" max="4100" width="32.42578125" style="7" customWidth="1"/>
    <col min="4101" max="4101" width="28" style="7" customWidth="1"/>
    <col min="4102" max="4353" width="9.140625" style="7"/>
    <col min="4354" max="4354" width="28.42578125" style="7" customWidth="1"/>
    <col min="4355" max="4355" width="33.140625" style="7" customWidth="1"/>
    <col min="4356" max="4356" width="32.42578125" style="7" customWidth="1"/>
    <col min="4357" max="4357" width="28" style="7" customWidth="1"/>
    <col min="4358" max="4609" width="9.140625" style="7"/>
    <col min="4610" max="4610" width="28.42578125" style="7" customWidth="1"/>
    <col min="4611" max="4611" width="33.140625" style="7" customWidth="1"/>
    <col min="4612" max="4612" width="32.42578125" style="7" customWidth="1"/>
    <col min="4613" max="4613" width="28" style="7" customWidth="1"/>
    <col min="4614" max="4865" width="9.140625" style="7"/>
    <col min="4866" max="4866" width="28.42578125" style="7" customWidth="1"/>
    <col min="4867" max="4867" width="33.140625" style="7" customWidth="1"/>
    <col min="4868" max="4868" width="32.42578125" style="7" customWidth="1"/>
    <col min="4869" max="4869" width="28" style="7" customWidth="1"/>
    <col min="4870" max="5121" width="9.140625" style="7"/>
    <col min="5122" max="5122" width="28.42578125" style="7" customWidth="1"/>
    <col min="5123" max="5123" width="33.140625" style="7" customWidth="1"/>
    <col min="5124" max="5124" width="32.42578125" style="7" customWidth="1"/>
    <col min="5125" max="5125" width="28" style="7" customWidth="1"/>
    <col min="5126" max="5377" width="9.140625" style="7"/>
    <col min="5378" max="5378" width="28.42578125" style="7" customWidth="1"/>
    <col min="5379" max="5379" width="33.140625" style="7" customWidth="1"/>
    <col min="5380" max="5380" width="32.42578125" style="7" customWidth="1"/>
    <col min="5381" max="5381" width="28" style="7" customWidth="1"/>
    <col min="5382" max="5633" width="9.140625" style="7"/>
    <col min="5634" max="5634" width="28.42578125" style="7" customWidth="1"/>
    <col min="5635" max="5635" width="33.140625" style="7" customWidth="1"/>
    <col min="5636" max="5636" width="32.42578125" style="7" customWidth="1"/>
    <col min="5637" max="5637" width="28" style="7" customWidth="1"/>
    <col min="5638" max="5889" width="9.140625" style="7"/>
    <col min="5890" max="5890" width="28.42578125" style="7" customWidth="1"/>
    <col min="5891" max="5891" width="33.140625" style="7" customWidth="1"/>
    <col min="5892" max="5892" width="32.42578125" style="7" customWidth="1"/>
    <col min="5893" max="5893" width="28" style="7" customWidth="1"/>
    <col min="5894" max="6145" width="9.140625" style="7"/>
    <col min="6146" max="6146" width="28.42578125" style="7" customWidth="1"/>
    <col min="6147" max="6147" width="33.140625" style="7" customWidth="1"/>
    <col min="6148" max="6148" width="32.42578125" style="7" customWidth="1"/>
    <col min="6149" max="6149" width="28" style="7" customWidth="1"/>
    <col min="6150" max="6401" width="9.140625" style="7"/>
    <col min="6402" max="6402" width="28.42578125" style="7" customWidth="1"/>
    <col min="6403" max="6403" width="33.140625" style="7" customWidth="1"/>
    <col min="6404" max="6404" width="32.42578125" style="7" customWidth="1"/>
    <col min="6405" max="6405" width="28" style="7" customWidth="1"/>
    <col min="6406" max="6657" width="9.140625" style="7"/>
    <col min="6658" max="6658" width="28.42578125" style="7" customWidth="1"/>
    <col min="6659" max="6659" width="33.140625" style="7" customWidth="1"/>
    <col min="6660" max="6660" width="32.42578125" style="7" customWidth="1"/>
    <col min="6661" max="6661" width="28" style="7" customWidth="1"/>
    <col min="6662" max="6913" width="9.140625" style="7"/>
    <col min="6914" max="6914" width="28.42578125" style="7" customWidth="1"/>
    <col min="6915" max="6915" width="33.140625" style="7" customWidth="1"/>
    <col min="6916" max="6916" width="32.42578125" style="7" customWidth="1"/>
    <col min="6917" max="6917" width="28" style="7" customWidth="1"/>
    <col min="6918" max="7169" width="9.140625" style="7"/>
    <col min="7170" max="7170" width="28.42578125" style="7" customWidth="1"/>
    <col min="7171" max="7171" width="33.140625" style="7" customWidth="1"/>
    <col min="7172" max="7172" width="32.42578125" style="7" customWidth="1"/>
    <col min="7173" max="7173" width="28" style="7" customWidth="1"/>
    <col min="7174" max="7425" width="9.140625" style="7"/>
    <col min="7426" max="7426" width="28.42578125" style="7" customWidth="1"/>
    <col min="7427" max="7427" width="33.140625" style="7" customWidth="1"/>
    <col min="7428" max="7428" width="32.42578125" style="7" customWidth="1"/>
    <col min="7429" max="7429" width="28" style="7" customWidth="1"/>
    <col min="7430" max="7681" width="9.140625" style="7"/>
    <col min="7682" max="7682" width="28.42578125" style="7" customWidth="1"/>
    <col min="7683" max="7683" width="33.140625" style="7" customWidth="1"/>
    <col min="7684" max="7684" width="32.42578125" style="7" customWidth="1"/>
    <col min="7685" max="7685" width="28" style="7" customWidth="1"/>
    <col min="7686" max="7937" width="9.140625" style="7"/>
    <col min="7938" max="7938" width="28.42578125" style="7" customWidth="1"/>
    <col min="7939" max="7939" width="33.140625" style="7" customWidth="1"/>
    <col min="7940" max="7940" width="32.42578125" style="7" customWidth="1"/>
    <col min="7941" max="7941" width="28" style="7" customWidth="1"/>
    <col min="7942" max="8193" width="9.140625" style="7"/>
    <col min="8194" max="8194" width="28.42578125" style="7" customWidth="1"/>
    <col min="8195" max="8195" width="33.140625" style="7" customWidth="1"/>
    <col min="8196" max="8196" width="32.42578125" style="7" customWidth="1"/>
    <col min="8197" max="8197" width="28" style="7" customWidth="1"/>
    <col min="8198" max="8449" width="9.140625" style="7"/>
    <col min="8450" max="8450" width="28.42578125" style="7" customWidth="1"/>
    <col min="8451" max="8451" width="33.140625" style="7" customWidth="1"/>
    <col min="8452" max="8452" width="32.42578125" style="7" customWidth="1"/>
    <col min="8453" max="8453" width="28" style="7" customWidth="1"/>
    <col min="8454" max="8705" width="9.140625" style="7"/>
    <col min="8706" max="8706" width="28.42578125" style="7" customWidth="1"/>
    <col min="8707" max="8707" width="33.140625" style="7" customWidth="1"/>
    <col min="8708" max="8708" width="32.42578125" style="7" customWidth="1"/>
    <col min="8709" max="8709" width="28" style="7" customWidth="1"/>
    <col min="8710" max="8961" width="9.140625" style="7"/>
    <col min="8962" max="8962" width="28.42578125" style="7" customWidth="1"/>
    <col min="8963" max="8963" width="33.140625" style="7" customWidth="1"/>
    <col min="8964" max="8964" width="32.42578125" style="7" customWidth="1"/>
    <col min="8965" max="8965" width="28" style="7" customWidth="1"/>
    <col min="8966" max="9217" width="9.140625" style="7"/>
    <col min="9218" max="9218" width="28.42578125" style="7" customWidth="1"/>
    <col min="9219" max="9219" width="33.140625" style="7" customWidth="1"/>
    <col min="9220" max="9220" width="32.42578125" style="7" customWidth="1"/>
    <col min="9221" max="9221" width="28" style="7" customWidth="1"/>
    <col min="9222" max="9473" width="9.140625" style="7"/>
    <col min="9474" max="9474" width="28.42578125" style="7" customWidth="1"/>
    <col min="9475" max="9475" width="33.140625" style="7" customWidth="1"/>
    <col min="9476" max="9476" width="32.42578125" style="7" customWidth="1"/>
    <col min="9477" max="9477" width="28" style="7" customWidth="1"/>
    <col min="9478" max="9729" width="9.140625" style="7"/>
    <col min="9730" max="9730" width="28.42578125" style="7" customWidth="1"/>
    <col min="9731" max="9731" width="33.140625" style="7" customWidth="1"/>
    <col min="9732" max="9732" width="32.42578125" style="7" customWidth="1"/>
    <col min="9733" max="9733" width="28" style="7" customWidth="1"/>
    <col min="9734" max="9985" width="9.140625" style="7"/>
    <col min="9986" max="9986" width="28.42578125" style="7" customWidth="1"/>
    <col min="9987" max="9987" width="33.140625" style="7" customWidth="1"/>
    <col min="9988" max="9988" width="32.42578125" style="7" customWidth="1"/>
    <col min="9989" max="9989" width="28" style="7" customWidth="1"/>
    <col min="9990" max="10241" width="9.140625" style="7"/>
    <col min="10242" max="10242" width="28.42578125" style="7" customWidth="1"/>
    <col min="10243" max="10243" width="33.140625" style="7" customWidth="1"/>
    <col min="10244" max="10244" width="32.42578125" style="7" customWidth="1"/>
    <col min="10245" max="10245" width="28" style="7" customWidth="1"/>
    <col min="10246" max="10497" width="9.140625" style="7"/>
    <col min="10498" max="10498" width="28.42578125" style="7" customWidth="1"/>
    <col min="10499" max="10499" width="33.140625" style="7" customWidth="1"/>
    <col min="10500" max="10500" width="32.42578125" style="7" customWidth="1"/>
    <col min="10501" max="10501" width="28" style="7" customWidth="1"/>
    <col min="10502" max="10753" width="9.140625" style="7"/>
    <col min="10754" max="10754" width="28.42578125" style="7" customWidth="1"/>
    <col min="10755" max="10755" width="33.140625" style="7" customWidth="1"/>
    <col min="10756" max="10756" width="32.42578125" style="7" customWidth="1"/>
    <col min="10757" max="10757" width="28" style="7" customWidth="1"/>
    <col min="10758" max="11009" width="9.140625" style="7"/>
    <col min="11010" max="11010" width="28.42578125" style="7" customWidth="1"/>
    <col min="11011" max="11011" width="33.140625" style="7" customWidth="1"/>
    <col min="11012" max="11012" width="32.42578125" style="7" customWidth="1"/>
    <col min="11013" max="11013" width="28" style="7" customWidth="1"/>
    <col min="11014" max="11265" width="9.140625" style="7"/>
    <col min="11266" max="11266" width="28.42578125" style="7" customWidth="1"/>
    <col min="11267" max="11267" width="33.140625" style="7" customWidth="1"/>
    <col min="11268" max="11268" width="32.42578125" style="7" customWidth="1"/>
    <col min="11269" max="11269" width="28" style="7" customWidth="1"/>
    <col min="11270" max="11521" width="9.140625" style="7"/>
    <col min="11522" max="11522" width="28.42578125" style="7" customWidth="1"/>
    <col min="11523" max="11523" width="33.140625" style="7" customWidth="1"/>
    <col min="11524" max="11524" width="32.42578125" style="7" customWidth="1"/>
    <col min="11525" max="11525" width="28" style="7" customWidth="1"/>
    <col min="11526" max="11777" width="9.140625" style="7"/>
    <col min="11778" max="11778" width="28.42578125" style="7" customWidth="1"/>
    <col min="11779" max="11779" width="33.140625" style="7" customWidth="1"/>
    <col min="11780" max="11780" width="32.42578125" style="7" customWidth="1"/>
    <col min="11781" max="11781" width="28" style="7" customWidth="1"/>
    <col min="11782" max="12033" width="9.140625" style="7"/>
    <col min="12034" max="12034" width="28.42578125" style="7" customWidth="1"/>
    <col min="12035" max="12035" width="33.140625" style="7" customWidth="1"/>
    <col min="12036" max="12036" width="32.42578125" style="7" customWidth="1"/>
    <col min="12037" max="12037" width="28" style="7" customWidth="1"/>
    <col min="12038" max="12289" width="9.140625" style="7"/>
    <col min="12290" max="12290" width="28.42578125" style="7" customWidth="1"/>
    <col min="12291" max="12291" width="33.140625" style="7" customWidth="1"/>
    <col min="12292" max="12292" width="32.42578125" style="7" customWidth="1"/>
    <col min="12293" max="12293" width="28" style="7" customWidth="1"/>
    <col min="12294" max="12545" width="9.140625" style="7"/>
    <col min="12546" max="12546" width="28.42578125" style="7" customWidth="1"/>
    <col min="12547" max="12547" width="33.140625" style="7" customWidth="1"/>
    <col min="12548" max="12548" width="32.42578125" style="7" customWidth="1"/>
    <col min="12549" max="12549" width="28" style="7" customWidth="1"/>
    <col min="12550" max="12801" width="9.140625" style="7"/>
    <col min="12802" max="12802" width="28.42578125" style="7" customWidth="1"/>
    <col min="12803" max="12803" width="33.140625" style="7" customWidth="1"/>
    <col min="12804" max="12804" width="32.42578125" style="7" customWidth="1"/>
    <col min="12805" max="12805" width="28" style="7" customWidth="1"/>
    <col min="12806" max="13057" width="9.140625" style="7"/>
    <col min="13058" max="13058" width="28.42578125" style="7" customWidth="1"/>
    <col min="13059" max="13059" width="33.140625" style="7" customWidth="1"/>
    <col min="13060" max="13060" width="32.42578125" style="7" customWidth="1"/>
    <col min="13061" max="13061" width="28" style="7" customWidth="1"/>
    <col min="13062" max="13313" width="9.140625" style="7"/>
    <col min="13314" max="13314" width="28.42578125" style="7" customWidth="1"/>
    <col min="13315" max="13315" width="33.140625" style="7" customWidth="1"/>
    <col min="13316" max="13316" width="32.42578125" style="7" customWidth="1"/>
    <col min="13317" max="13317" width="28" style="7" customWidth="1"/>
    <col min="13318" max="13569" width="9.140625" style="7"/>
    <col min="13570" max="13570" width="28.42578125" style="7" customWidth="1"/>
    <col min="13571" max="13571" width="33.140625" style="7" customWidth="1"/>
    <col min="13572" max="13572" width="32.42578125" style="7" customWidth="1"/>
    <col min="13573" max="13573" width="28" style="7" customWidth="1"/>
    <col min="13574" max="13825" width="9.140625" style="7"/>
    <col min="13826" max="13826" width="28.42578125" style="7" customWidth="1"/>
    <col min="13827" max="13827" width="33.140625" style="7" customWidth="1"/>
    <col min="13828" max="13828" width="32.42578125" style="7" customWidth="1"/>
    <col min="13829" max="13829" width="28" style="7" customWidth="1"/>
    <col min="13830" max="14081" width="9.140625" style="7"/>
    <col min="14082" max="14082" width="28.42578125" style="7" customWidth="1"/>
    <col min="14083" max="14083" width="33.140625" style="7" customWidth="1"/>
    <col min="14084" max="14084" width="32.42578125" style="7" customWidth="1"/>
    <col min="14085" max="14085" width="28" style="7" customWidth="1"/>
    <col min="14086" max="14337" width="9.140625" style="7"/>
    <col min="14338" max="14338" width="28.42578125" style="7" customWidth="1"/>
    <col min="14339" max="14339" width="33.140625" style="7" customWidth="1"/>
    <col min="14340" max="14340" width="32.42578125" style="7" customWidth="1"/>
    <col min="14341" max="14341" width="28" style="7" customWidth="1"/>
    <col min="14342" max="14593" width="9.140625" style="7"/>
    <col min="14594" max="14594" width="28.42578125" style="7" customWidth="1"/>
    <col min="14595" max="14595" width="33.140625" style="7" customWidth="1"/>
    <col min="14596" max="14596" width="32.42578125" style="7" customWidth="1"/>
    <col min="14597" max="14597" width="28" style="7" customWidth="1"/>
    <col min="14598" max="14849" width="9.140625" style="7"/>
    <col min="14850" max="14850" width="28.42578125" style="7" customWidth="1"/>
    <col min="14851" max="14851" width="33.140625" style="7" customWidth="1"/>
    <col min="14852" max="14852" width="32.42578125" style="7" customWidth="1"/>
    <col min="14853" max="14853" width="28" style="7" customWidth="1"/>
    <col min="14854" max="15105" width="9.140625" style="7"/>
    <col min="15106" max="15106" width="28.42578125" style="7" customWidth="1"/>
    <col min="15107" max="15107" width="33.140625" style="7" customWidth="1"/>
    <col min="15108" max="15108" width="32.42578125" style="7" customWidth="1"/>
    <col min="15109" max="15109" width="28" style="7" customWidth="1"/>
    <col min="15110" max="15361" width="9.140625" style="7"/>
    <col min="15362" max="15362" width="28.42578125" style="7" customWidth="1"/>
    <col min="15363" max="15363" width="33.140625" style="7" customWidth="1"/>
    <col min="15364" max="15364" width="32.42578125" style="7" customWidth="1"/>
    <col min="15365" max="15365" width="28" style="7" customWidth="1"/>
    <col min="15366" max="15617" width="9.140625" style="7"/>
    <col min="15618" max="15618" width="28.42578125" style="7" customWidth="1"/>
    <col min="15619" max="15619" width="33.140625" style="7" customWidth="1"/>
    <col min="15620" max="15620" width="32.42578125" style="7" customWidth="1"/>
    <col min="15621" max="15621" width="28" style="7" customWidth="1"/>
    <col min="15622" max="15873" width="9.140625" style="7"/>
    <col min="15874" max="15874" width="28.42578125" style="7" customWidth="1"/>
    <col min="15875" max="15875" width="33.140625" style="7" customWidth="1"/>
    <col min="15876" max="15876" width="32.42578125" style="7" customWidth="1"/>
    <col min="15877" max="15877" width="28" style="7" customWidth="1"/>
    <col min="15878" max="16129" width="9.140625" style="7"/>
    <col min="16130" max="16130" width="28.42578125" style="7" customWidth="1"/>
    <col min="16131" max="16131" width="33.140625" style="7" customWidth="1"/>
    <col min="16132" max="16132" width="32.42578125" style="7" customWidth="1"/>
    <col min="16133" max="16133" width="28" style="7" customWidth="1"/>
    <col min="16134" max="16384" width="9.140625" style="7"/>
  </cols>
  <sheetData>
    <row r="1" spans="2:6" ht="15">
      <c r="B1" s="8" t="s">
        <v>112</v>
      </c>
      <c r="C1" s="8" t="s">
        <v>119</v>
      </c>
      <c r="D1" s="8" t="s">
        <v>28</v>
      </c>
      <c r="E1" s="9" t="s">
        <v>29</v>
      </c>
      <c r="F1" s="9" t="s">
        <v>27</v>
      </c>
    </row>
    <row r="2" spans="2:6">
      <c r="B2" s="10"/>
    </row>
    <row r="3" spans="2:6" ht="18.75" customHeight="1">
      <c r="B3" s="10"/>
    </row>
    <row r="4" spans="2:6" ht="18.75" customHeight="1" thickBot="1">
      <c r="B4" s="168" t="s">
        <v>117</v>
      </c>
      <c r="C4" s="11" t="s">
        <v>168</v>
      </c>
      <c r="D4" s="12"/>
      <c r="E4" s="13"/>
      <c r="F4" s="14"/>
    </row>
    <row r="5" spans="2:6" ht="18.75" customHeight="1">
      <c r="B5" s="10"/>
      <c r="C5" s="116" t="s">
        <v>176</v>
      </c>
      <c r="D5" s="12"/>
      <c r="E5" s="15"/>
      <c r="F5" s="14"/>
    </row>
    <row r="6" spans="2:6" ht="18.75" customHeight="1" thickBot="1">
      <c r="B6" s="166" t="s">
        <v>156</v>
      </c>
      <c r="C6" s="61"/>
      <c r="D6" s="16" t="s">
        <v>168</v>
      </c>
      <c r="E6" s="15"/>
      <c r="F6" s="14"/>
    </row>
    <row r="7" spans="2:6" ht="18.75" customHeight="1">
      <c r="B7" s="165"/>
      <c r="C7" s="60"/>
      <c r="D7" s="18"/>
      <c r="E7" s="19"/>
      <c r="F7" s="14"/>
    </row>
    <row r="8" spans="2:6" ht="18.75" customHeight="1" thickBot="1">
      <c r="B8" s="165" t="s">
        <v>177</v>
      </c>
      <c r="C8" s="20" t="s">
        <v>167</v>
      </c>
      <c r="D8" s="18"/>
      <c r="E8" s="19"/>
      <c r="F8" s="14"/>
    </row>
    <row r="9" spans="2:6" ht="18.75" customHeight="1">
      <c r="B9" s="165"/>
      <c r="C9" s="62"/>
      <c r="D9" s="18"/>
      <c r="E9" s="19"/>
      <c r="F9" s="14"/>
    </row>
    <row r="10" spans="2:6" ht="18.75" customHeight="1" thickBot="1">
      <c r="B10" s="167" t="s">
        <v>167</v>
      </c>
      <c r="C10" s="21"/>
      <c r="D10" s="18" t="s">
        <v>171</v>
      </c>
      <c r="E10" s="16" t="s">
        <v>166</v>
      </c>
      <c r="F10" s="22"/>
    </row>
    <row r="11" spans="2:6" ht="18.75" customHeight="1">
      <c r="B11" s="10"/>
      <c r="C11" s="11"/>
      <c r="D11" s="18"/>
      <c r="E11" s="117"/>
      <c r="F11" s="23"/>
    </row>
    <row r="12" spans="2:6" ht="18.75" customHeight="1" thickBot="1">
      <c r="B12" s="168" t="s">
        <v>117</v>
      </c>
      <c r="C12" s="11" t="s">
        <v>166</v>
      </c>
      <c r="D12" s="18"/>
      <c r="E12" s="24"/>
      <c r="F12" s="23"/>
    </row>
    <row r="13" spans="2:6" ht="18.75" customHeight="1">
      <c r="B13" s="10"/>
      <c r="C13" s="116" t="s">
        <v>175</v>
      </c>
      <c r="D13" s="18"/>
      <c r="E13" s="24"/>
      <c r="F13" s="23"/>
    </row>
    <row r="14" spans="2:6" ht="18.75" customHeight="1" thickBot="1">
      <c r="B14" s="166" t="s">
        <v>157</v>
      </c>
      <c r="C14" s="61"/>
      <c r="D14" s="25" t="s">
        <v>166</v>
      </c>
      <c r="E14" s="24"/>
      <c r="F14" s="23"/>
    </row>
    <row r="15" spans="2:6" ht="18.75" customHeight="1">
      <c r="B15" s="165"/>
      <c r="C15" s="17"/>
      <c r="D15" s="12"/>
      <c r="E15" s="24"/>
      <c r="F15" s="23"/>
    </row>
    <row r="16" spans="2:6" ht="18.75" customHeight="1" thickBot="1">
      <c r="B16" s="165" t="s">
        <v>178</v>
      </c>
      <c r="C16" s="20" t="s">
        <v>165</v>
      </c>
      <c r="D16" s="12"/>
      <c r="E16" s="24"/>
      <c r="F16" s="23"/>
    </row>
    <row r="17" spans="2:11" ht="18.75" customHeight="1">
      <c r="B17" s="165"/>
      <c r="C17" s="62"/>
      <c r="D17" s="26"/>
      <c r="E17" s="499"/>
      <c r="F17" s="30"/>
    </row>
    <row r="18" spans="2:11" ht="18.75" customHeight="1" thickBot="1">
      <c r="B18" s="167" t="s">
        <v>158</v>
      </c>
      <c r="C18" s="21"/>
      <c r="D18" s="26"/>
      <c r="E18" s="24" t="s">
        <v>170</v>
      </c>
      <c r="F18" s="27" t="s">
        <v>166</v>
      </c>
    </row>
    <row r="19" spans="2:11" ht="18.75" customHeight="1">
      <c r="B19" s="10"/>
      <c r="C19" s="11"/>
      <c r="D19" s="12"/>
      <c r="E19" s="13"/>
      <c r="F19" s="28"/>
    </row>
    <row r="20" spans="2:11" ht="18.75" customHeight="1" thickBot="1">
      <c r="B20" s="169" t="s">
        <v>118</v>
      </c>
      <c r="C20" s="495" t="s">
        <v>164</v>
      </c>
      <c r="D20" s="12"/>
      <c r="E20" s="500"/>
      <c r="F20" s="496"/>
    </row>
    <row r="21" spans="2:11" ht="18.75" customHeight="1">
      <c r="B21" s="10"/>
      <c r="C21" s="494"/>
      <c r="D21" s="12"/>
      <c r="E21" s="15"/>
      <c r="F21" s="28"/>
    </row>
    <row r="22" spans="2:11" ht="18.75" customHeight="1" thickBot="1">
      <c r="B22" s="166" t="s">
        <v>159</v>
      </c>
      <c r="C22" s="17" t="s">
        <v>174</v>
      </c>
      <c r="D22" s="16" t="s">
        <v>164</v>
      </c>
      <c r="E22" s="15"/>
      <c r="F22" s="28"/>
    </row>
    <row r="23" spans="2:11" ht="18.75" customHeight="1">
      <c r="B23" s="165"/>
      <c r="C23" s="17"/>
      <c r="D23" s="18"/>
      <c r="E23" s="19"/>
      <c r="F23" s="28"/>
    </row>
    <row r="24" spans="2:11" ht="18.75" customHeight="1" thickBot="1">
      <c r="B24" s="165" t="s">
        <v>179</v>
      </c>
      <c r="C24" s="20" t="s">
        <v>160</v>
      </c>
      <c r="D24" s="18"/>
      <c r="E24" s="19"/>
      <c r="F24" s="28"/>
    </row>
    <row r="25" spans="2:11" ht="18.75" customHeight="1">
      <c r="B25" s="165"/>
      <c r="C25" s="62"/>
      <c r="D25" s="18"/>
      <c r="E25" s="19"/>
      <c r="F25" s="28"/>
    </row>
    <row r="26" spans="2:11" ht="18.75" customHeight="1" thickBot="1">
      <c r="B26" s="167" t="s">
        <v>160</v>
      </c>
      <c r="C26" s="21"/>
      <c r="D26" s="63"/>
      <c r="E26" s="16" t="s">
        <v>164</v>
      </c>
      <c r="F26" s="29"/>
    </row>
    <row r="27" spans="2:11" ht="18.75" customHeight="1">
      <c r="B27" s="10"/>
      <c r="C27" s="11"/>
      <c r="D27" s="18" t="s">
        <v>172</v>
      </c>
      <c r="E27" s="117"/>
      <c r="F27" s="30"/>
      <c r="K27" s="10"/>
    </row>
    <row r="28" spans="2:11" ht="18.75" customHeight="1" thickBot="1">
      <c r="B28" s="169" t="s">
        <v>118</v>
      </c>
      <c r="C28" s="495" t="s">
        <v>163</v>
      </c>
      <c r="D28" s="18"/>
      <c r="E28" s="24"/>
      <c r="F28" s="30"/>
    </row>
    <row r="29" spans="2:11" ht="18.75" customHeight="1">
      <c r="B29" s="10"/>
      <c r="C29" s="494"/>
      <c r="D29" s="18"/>
      <c r="E29" s="24"/>
      <c r="F29" s="30"/>
    </row>
    <row r="30" spans="2:11" ht="18.75" customHeight="1" thickBot="1">
      <c r="B30" s="166" t="s">
        <v>161</v>
      </c>
      <c r="C30" s="17" t="s">
        <v>173</v>
      </c>
      <c r="D30" s="25" t="s">
        <v>163</v>
      </c>
      <c r="E30" s="31"/>
      <c r="F30" s="30"/>
    </row>
    <row r="31" spans="2:11" ht="18.75" customHeight="1" thickBot="1">
      <c r="B31" s="165"/>
      <c r="C31" s="17"/>
      <c r="D31" s="12"/>
      <c r="E31" s="32" t="s">
        <v>163</v>
      </c>
      <c r="F31" s="22"/>
    </row>
    <row r="32" spans="2:11" ht="18.75" customHeight="1" thickBot="1">
      <c r="B32" s="165" t="s">
        <v>180</v>
      </c>
      <c r="C32" s="20" t="s">
        <v>162</v>
      </c>
      <c r="D32" s="12"/>
      <c r="E32" s="498"/>
      <c r="F32" s="22"/>
    </row>
    <row r="33" spans="2:16" ht="18.75" customHeight="1" thickBot="1">
      <c r="B33" s="165"/>
      <c r="C33" s="62"/>
      <c r="D33" s="33"/>
      <c r="E33" s="497" t="s">
        <v>169</v>
      </c>
      <c r="F33" s="34" t="s">
        <v>168</v>
      </c>
    </row>
    <row r="34" spans="2:16" ht="18.75" customHeight="1" thickBot="1">
      <c r="B34" s="167" t="s">
        <v>162</v>
      </c>
      <c r="C34" s="21"/>
      <c r="D34" s="12"/>
      <c r="E34" s="35"/>
      <c r="F34" s="22"/>
    </row>
    <row r="35" spans="2:16" ht="24" customHeight="1" thickBot="1">
      <c r="E35" s="36" t="s">
        <v>168</v>
      </c>
    </row>
    <row r="36" spans="2:16">
      <c r="C36" s="21"/>
      <c r="D36" s="12"/>
      <c r="E36" s="22"/>
      <c r="F36" s="22"/>
    </row>
    <row r="46" spans="2:16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2:16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2:16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2:16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2:16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2:16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2:16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6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2:16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2:16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2:16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2:16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2:16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2:16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2:16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2:16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2:16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2:16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2:16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2:16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2:16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2:16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2:16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2:16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2:16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2:16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2:16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2:16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2:16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2:16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2:16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6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2:16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2:16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2:16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2:16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2:16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2:16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2:16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2:16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2:16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2:16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2:16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2:16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2:16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2:16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2:16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2:16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2:16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2:16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2:16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2:16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2:16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2:16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2:16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2:16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2:16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2:16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2:16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2:16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2:16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2:16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2:16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2:16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2:16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2:16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2:16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2:16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2:16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2:16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2:16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2:16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2:16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2:16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2:16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2:16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2:16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6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2:16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2:16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2:16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2:16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2:16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2:16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2:16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2:16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2:16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</sheetData>
  <pageMargins left="0.7" right="0.7" top="0.78740157499999996" bottom="0.78740157499999996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39"/>
  <sheetViews>
    <sheetView showGridLines="0" workbookViewId="0">
      <selection activeCell="Z37" sqref="Z37"/>
    </sheetView>
  </sheetViews>
  <sheetFormatPr defaultRowHeight="15"/>
  <cols>
    <col min="1" max="1" width="9.140625" style="2" customWidth="1"/>
    <col min="2" max="13" width="4" style="2" customWidth="1"/>
    <col min="14" max="15" width="4.28515625" style="2" customWidth="1"/>
    <col min="16" max="19" width="5.140625" style="2" customWidth="1"/>
    <col min="20" max="258" width="8.85546875" style="2"/>
    <col min="259" max="260" width="6.5703125" style="2" customWidth="1"/>
    <col min="261" max="261" width="26.140625" style="2" customWidth="1"/>
    <col min="262" max="270" width="5.7109375" style="2" customWidth="1"/>
    <col min="271" max="514" width="8.85546875" style="2"/>
    <col min="515" max="516" width="6.5703125" style="2" customWidth="1"/>
    <col min="517" max="517" width="26.140625" style="2" customWidth="1"/>
    <col min="518" max="526" width="5.7109375" style="2" customWidth="1"/>
    <col min="527" max="770" width="8.85546875" style="2"/>
    <col min="771" max="772" width="6.5703125" style="2" customWidth="1"/>
    <col min="773" max="773" width="26.140625" style="2" customWidth="1"/>
    <col min="774" max="782" width="5.7109375" style="2" customWidth="1"/>
    <col min="783" max="1026" width="8.85546875" style="2"/>
    <col min="1027" max="1028" width="6.5703125" style="2" customWidth="1"/>
    <col min="1029" max="1029" width="26.140625" style="2" customWidth="1"/>
    <col min="1030" max="1038" width="5.7109375" style="2" customWidth="1"/>
    <col min="1039" max="1282" width="8.85546875" style="2"/>
    <col min="1283" max="1284" width="6.5703125" style="2" customWidth="1"/>
    <col min="1285" max="1285" width="26.140625" style="2" customWidth="1"/>
    <col min="1286" max="1294" width="5.7109375" style="2" customWidth="1"/>
    <col min="1295" max="1538" width="8.85546875" style="2"/>
    <col min="1539" max="1540" width="6.5703125" style="2" customWidth="1"/>
    <col min="1541" max="1541" width="26.140625" style="2" customWidth="1"/>
    <col min="1542" max="1550" width="5.7109375" style="2" customWidth="1"/>
    <col min="1551" max="1794" width="8.85546875" style="2"/>
    <col min="1795" max="1796" width="6.5703125" style="2" customWidth="1"/>
    <col min="1797" max="1797" width="26.140625" style="2" customWidth="1"/>
    <col min="1798" max="1806" width="5.7109375" style="2" customWidth="1"/>
    <col min="1807" max="2050" width="8.85546875" style="2"/>
    <col min="2051" max="2052" width="6.5703125" style="2" customWidth="1"/>
    <col min="2053" max="2053" width="26.140625" style="2" customWidth="1"/>
    <col min="2054" max="2062" width="5.7109375" style="2" customWidth="1"/>
    <col min="2063" max="2306" width="8.85546875" style="2"/>
    <col min="2307" max="2308" width="6.5703125" style="2" customWidth="1"/>
    <col min="2309" max="2309" width="26.140625" style="2" customWidth="1"/>
    <col min="2310" max="2318" width="5.7109375" style="2" customWidth="1"/>
    <col min="2319" max="2562" width="8.85546875" style="2"/>
    <col min="2563" max="2564" width="6.5703125" style="2" customWidth="1"/>
    <col min="2565" max="2565" width="26.140625" style="2" customWidth="1"/>
    <col min="2566" max="2574" width="5.7109375" style="2" customWidth="1"/>
    <col min="2575" max="2818" width="8.85546875" style="2"/>
    <col min="2819" max="2820" width="6.5703125" style="2" customWidth="1"/>
    <col min="2821" max="2821" width="26.140625" style="2" customWidth="1"/>
    <col min="2822" max="2830" width="5.7109375" style="2" customWidth="1"/>
    <col min="2831" max="3074" width="8.85546875" style="2"/>
    <col min="3075" max="3076" width="6.5703125" style="2" customWidth="1"/>
    <col min="3077" max="3077" width="26.140625" style="2" customWidth="1"/>
    <col min="3078" max="3086" width="5.7109375" style="2" customWidth="1"/>
    <col min="3087" max="3330" width="8.85546875" style="2"/>
    <col min="3331" max="3332" width="6.5703125" style="2" customWidth="1"/>
    <col min="3333" max="3333" width="26.140625" style="2" customWidth="1"/>
    <col min="3334" max="3342" width="5.7109375" style="2" customWidth="1"/>
    <col min="3343" max="3586" width="8.85546875" style="2"/>
    <col min="3587" max="3588" width="6.5703125" style="2" customWidth="1"/>
    <col min="3589" max="3589" width="26.140625" style="2" customWidth="1"/>
    <col min="3590" max="3598" width="5.7109375" style="2" customWidth="1"/>
    <col min="3599" max="3842" width="8.85546875" style="2"/>
    <col min="3843" max="3844" width="6.5703125" style="2" customWidth="1"/>
    <col min="3845" max="3845" width="26.140625" style="2" customWidth="1"/>
    <col min="3846" max="3854" width="5.7109375" style="2" customWidth="1"/>
    <col min="3855" max="4098" width="8.85546875" style="2"/>
    <col min="4099" max="4100" width="6.5703125" style="2" customWidth="1"/>
    <col min="4101" max="4101" width="26.140625" style="2" customWidth="1"/>
    <col min="4102" max="4110" width="5.7109375" style="2" customWidth="1"/>
    <col min="4111" max="4354" width="8.85546875" style="2"/>
    <col min="4355" max="4356" width="6.5703125" style="2" customWidth="1"/>
    <col min="4357" max="4357" width="26.140625" style="2" customWidth="1"/>
    <col min="4358" max="4366" width="5.7109375" style="2" customWidth="1"/>
    <col min="4367" max="4610" width="8.85546875" style="2"/>
    <col min="4611" max="4612" width="6.5703125" style="2" customWidth="1"/>
    <col min="4613" max="4613" width="26.140625" style="2" customWidth="1"/>
    <col min="4614" max="4622" width="5.7109375" style="2" customWidth="1"/>
    <col min="4623" max="4866" width="8.85546875" style="2"/>
    <col min="4867" max="4868" width="6.5703125" style="2" customWidth="1"/>
    <col min="4869" max="4869" width="26.140625" style="2" customWidth="1"/>
    <col min="4870" max="4878" width="5.7109375" style="2" customWidth="1"/>
    <col min="4879" max="5122" width="8.85546875" style="2"/>
    <col min="5123" max="5124" width="6.5703125" style="2" customWidth="1"/>
    <col min="5125" max="5125" width="26.140625" style="2" customWidth="1"/>
    <col min="5126" max="5134" width="5.7109375" style="2" customWidth="1"/>
    <col min="5135" max="5378" width="8.85546875" style="2"/>
    <col min="5379" max="5380" width="6.5703125" style="2" customWidth="1"/>
    <col min="5381" max="5381" width="26.140625" style="2" customWidth="1"/>
    <col min="5382" max="5390" width="5.7109375" style="2" customWidth="1"/>
    <col min="5391" max="5634" width="8.85546875" style="2"/>
    <col min="5635" max="5636" width="6.5703125" style="2" customWidth="1"/>
    <col min="5637" max="5637" width="26.140625" style="2" customWidth="1"/>
    <col min="5638" max="5646" width="5.7109375" style="2" customWidth="1"/>
    <col min="5647" max="5890" width="8.85546875" style="2"/>
    <col min="5891" max="5892" width="6.5703125" style="2" customWidth="1"/>
    <col min="5893" max="5893" width="26.140625" style="2" customWidth="1"/>
    <col min="5894" max="5902" width="5.7109375" style="2" customWidth="1"/>
    <col min="5903" max="6146" width="8.85546875" style="2"/>
    <col min="6147" max="6148" width="6.5703125" style="2" customWidth="1"/>
    <col min="6149" max="6149" width="26.140625" style="2" customWidth="1"/>
    <col min="6150" max="6158" width="5.7109375" style="2" customWidth="1"/>
    <col min="6159" max="6402" width="8.85546875" style="2"/>
    <col min="6403" max="6404" width="6.5703125" style="2" customWidth="1"/>
    <col min="6405" max="6405" width="26.140625" style="2" customWidth="1"/>
    <col min="6406" max="6414" width="5.7109375" style="2" customWidth="1"/>
    <col min="6415" max="6658" width="8.85546875" style="2"/>
    <col min="6659" max="6660" width="6.5703125" style="2" customWidth="1"/>
    <col min="6661" max="6661" width="26.140625" style="2" customWidth="1"/>
    <col min="6662" max="6670" width="5.7109375" style="2" customWidth="1"/>
    <col min="6671" max="6914" width="8.85546875" style="2"/>
    <col min="6915" max="6916" width="6.5703125" style="2" customWidth="1"/>
    <col min="6917" max="6917" width="26.140625" style="2" customWidth="1"/>
    <col min="6918" max="6926" width="5.7109375" style="2" customWidth="1"/>
    <col min="6927" max="7170" width="8.85546875" style="2"/>
    <col min="7171" max="7172" width="6.5703125" style="2" customWidth="1"/>
    <col min="7173" max="7173" width="26.140625" style="2" customWidth="1"/>
    <col min="7174" max="7182" width="5.7109375" style="2" customWidth="1"/>
    <col min="7183" max="7426" width="8.85546875" style="2"/>
    <col min="7427" max="7428" width="6.5703125" style="2" customWidth="1"/>
    <col min="7429" max="7429" width="26.140625" style="2" customWidth="1"/>
    <col min="7430" max="7438" width="5.7109375" style="2" customWidth="1"/>
    <col min="7439" max="7682" width="8.85546875" style="2"/>
    <col min="7683" max="7684" width="6.5703125" style="2" customWidth="1"/>
    <col min="7685" max="7685" width="26.140625" style="2" customWidth="1"/>
    <col min="7686" max="7694" width="5.7109375" style="2" customWidth="1"/>
    <col min="7695" max="7938" width="8.85546875" style="2"/>
    <col min="7939" max="7940" width="6.5703125" style="2" customWidth="1"/>
    <col min="7941" max="7941" width="26.140625" style="2" customWidth="1"/>
    <col min="7942" max="7950" width="5.7109375" style="2" customWidth="1"/>
    <col min="7951" max="8194" width="8.85546875" style="2"/>
    <col min="8195" max="8196" width="6.5703125" style="2" customWidth="1"/>
    <col min="8197" max="8197" width="26.140625" style="2" customWidth="1"/>
    <col min="8198" max="8206" width="5.7109375" style="2" customWidth="1"/>
    <col min="8207" max="8450" width="8.85546875" style="2"/>
    <col min="8451" max="8452" width="6.5703125" style="2" customWidth="1"/>
    <col min="8453" max="8453" width="26.140625" style="2" customWidth="1"/>
    <col min="8454" max="8462" width="5.7109375" style="2" customWidth="1"/>
    <col min="8463" max="8706" width="8.85546875" style="2"/>
    <col min="8707" max="8708" width="6.5703125" style="2" customWidth="1"/>
    <col min="8709" max="8709" width="26.140625" style="2" customWidth="1"/>
    <col min="8710" max="8718" width="5.7109375" style="2" customWidth="1"/>
    <col min="8719" max="8962" width="8.85546875" style="2"/>
    <col min="8963" max="8964" width="6.5703125" style="2" customWidth="1"/>
    <col min="8965" max="8965" width="26.140625" style="2" customWidth="1"/>
    <col min="8966" max="8974" width="5.7109375" style="2" customWidth="1"/>
    <col min="8975" max="9218" width="8.85546875" style="2"/>
    <col min="9219" max="9220" width="6.5703125" style="2" customWidth="1"/>
    <col min="9221" max="9221" width="26.140625" style="2" customWidth="1"/>
    <col min="9222" max="9230" width="5.7109375" style="2" customWidth="1"/>
    <col min="9231" max="9474" width="8.85546875" style="2"/>
    <col min="9475" max="9476" width="6.5703125" style="2" customWidth="1"/>
    <col min="9477" max="9477" width="26.140625" style="2" customWidth="1"/>
    <col min="9478" max="9486" width="5.7109375" style="2" customWidth="1"/>
    <col min="9487" max="9730" width="8.85546875" style="2"/>
    <col min="9731" max="9732" width="6.5703125" style="2" customWidth="1"/>
    <col min="9733" max="9733" width="26.140625" style="2" customWidth="1"/>
    <col min="9734" max="9742" width="5.7109375" style="2" customWidth="1"/>
    <col min="9743" max="9986" width="8.85546875" style="2"/>
    <col min="9987" max="9988" width="6.5703125" style="2" customWidth="1"/>
    <col min="9989" max="9989" width="26.140625" style="2" customWidth="1"/>
    <col min="9990" max="9998" width="5.7109375" style="2" customWidth="1"/>
    <col min="9999" max="10242" width="8.85546875" style="2"/>
    <col min="10243" max="10244" width="6.5703125" style="2" customWidth="1"/>
    <col min="10245" max="10245" width="26.140625" style="2" customWidth="1"/>
    <col min="10246" max="10254" width="5.7109375" style="2" customWidth="1"/>
    <col min="10255" max="10498" width="8.85546875" style="2"/>
    <col min="10499" max="10500" width="6.5703125" style="2" customWidth="1"/>
    <col min="10501" max="10501" width="26.140625" style="2" customWidth="1"/>
    <col min="10502" max="10510" width="5.7109375" style="2" customWidth="1"/>
    <col min="10511" max="10754" width="8.85546875" style="2"/>
    <col min="10755" max="10756" width="6.5703125" style="2" customWidth="1"/>
    <col min="10757" max="10757" width="26.140625" style="2" customWidth="1"/>
    <col min="10758" max="10766" width="5.7109375" style="2" customWidth="1"/>
    <col min="10767" max="11010" width="8.85546875" style="2"/>
    <col min="11011" max="11012" width="6.5703125" style="2" customWidth="1"/>
    <col min="11013" max="11013" width="26.140625" style="2" customWidth="1"/>
    <col min="11014" max="11022" width="5.7109375" style="2" customWidth="1"/>
    <col min="11023" max="11266" width="8.85546875" style="2"/>
    <col min="11267" max="11268" width="6.5703125" style="2" customWidth="1"/>
    <col min="11269" max="11269" width="26.140625" style="2" customWidth="1"/>
    <col min="11270" max="11278" width="5.7109375" style="2" customWidth="1"/>
    <col min="11279" max="11522" width="8.85546875" style="2"/>
    <col min="11523" max="11524" width="6.5703125" style="2" customWidth="1"/>
    <col min="11525" max="11525" width="26.140625" style="2" customWidth="1"/>
    <col min="11526" max="11534" width="5.7109375" style="2" customWidth="1"/>
    <col min="11535" max="11778" width="8.85546875" style="2"/>
    <col min="11779" max="11780" width="6.5703125" style="2" customWidth="1"/>
    <col min="11781" max="11781" width="26.140625" style="2" customWidth="1"/>
    <col min="11782" max="11790" width="5.7109375" style="2" customWidth="1"/>
    <col min="11791" max="12034" width="8.85546875" style="2"/>
    <col min="12035" max="12036" width="6.5703125" style="2" customWidth="1"/>
    <col min="12037" max="12037" width="26.140625" style="2" customWidth="1"/>
    <col min="12038" max="12046" width="5.7109375" style="2" customWidth="1"/>
    <col min="12047" max="12290" width="8.85546875" style="2"/>
    <col min="12291" max="12292" width="6.5703125" style="2" customWidth="1"/>
    <col min="12293" max="12293" width="26.140625" style="2" customWidth="1"/>
    <col min="12294" max="12302" width="5.7109375" style="2" customWidth="1"/>
    <col min="12303" max="12546" width="8.85546875" style="2"/>
    <col min="12547" max="12548" width="6.5703125" style="2" customWidth="1"/>
    <col min="12549" max="12549" width="26.140625" style="2" customWidth="1"/>
    <col min="12550" max="12558" width="5.7109375" style="2" customWidth="1"/>
    <col min="12559" max="12802" width="8.85546875" style="2"/>
    <col min="12803" max="12804" width="6.5703125" style="2" customWidth="1"/>
    <col min="12805" max="12805" width="26.140625" style="2" customWidth="1"/>
    <col min="12806" max="12814" width="5.7109375" style="2" customWidth="1"/>
    <col min="12815" max="13058" width="8.85546875" style="2"/>
    <col min="13059" max="13060" width="6.5703125" style="2" customWidth="1"/>
    <col min="13061" max="13061" width="26.140625" style="2" customWidth="1"/>
    <col min="13062" max="13070" width="5.7109375" style="2" customWidth="1"/>
    <col min="13071" max="13314" width="8.85546875" style="2"/>
    <col min="13315" max="13316" width="6.5703125" style="2" customWidth="1"/>
    <col min="13317" max="13317" width="26.140625" style="2" customWidth="1"/>
    <col min="13318" max="13326" width="5.7109375" style="2" customWidth="1"/>
    <col min="13327" max="13570" width="8.85546875" style="2"/>
    <col min="13571" max="13572" width="6.5703125" style="2" customWidth="1"/>
    <col min="13573" max="13573" width="26.140625" style="2" customWidth="1"/>
    <col min="13574" max="13582" width="5.7109375" style="2" customWidth="1"/>
    <col min="13583" max="13826" width="8.85546875" style="2"/>
    <col min="13827" max="13828" width="6.5703125" style="2" customWidth="1"/>
    <col min="13829" max="13829" width="26.140625" style="2" customWidth="1"/>
    <col min="13830" max="13838" width="5.7109375" style="2" customWidth="1"/>
    <col min="13839" max="14082" width="8.85546875" style="2"/>
    <col min="14083" max="14084" width="6.5703125" style="2" customWidth="1"/>
    <col min="14085" max="14085" width="26.140625" style="2" customWidth="1"/>
    <col min="14086" max="14094" width="5.7109375" style="2" customWidth="1"/>
    <col min="14095" max="14338" width="8.85546875" style="2"/>
    <col min="14339" max="14340" width="6.5703125" style="2" customWidth="1"/>
    <col min="14341" max="14341" width="26.140625" style="2" customWidth="1"/>
    <col min="14342" max="14350" width="5.7109375" style="2" customWidth="1"/>
    <col min="14351" max="14594" width="8.85546875" style="2"/>
    <col min="14595" max="14596" width="6.5703125" style="2" customWidth="1"/>
    <col min="14597" max="14597" width="26.140625" style="2" customWidth="1"/>
    <col min="14598" max="14606" width="5.7109375" style="2" customWidth="1"/>
    <col min="14607" max="14850" width="8.85546875" style="2"/>
    <col min="14851" max="14852" width="6.5703125" style="2" customWidth="1"/>
    <col min="14853" max="14853" width="26.140625" style="2" customWidth="1"/>
    <col min="14854" max="14862" width="5.7109375" style="2" customWidth="1"/>
    <col min="14863" max="15106" width="8.85546875" style="2"/>
    <col min="15107" max="15108" width="6.5703125" style="2" customWidth="1"/>
    <col min="15109" max="15109" width="26.140625" style="2" customWidth="1"/>
    <col min="15110" max="15118" width="5.7109375" style="2" customWidth="1"/>
    <col min="15119" max="15362" width="8.85546875" style="2"/>
    <col min="15363" max="15364" width="6.5703125" style="2" customWidth="1"/>
    <col min="15365" max="15365" width="26.140625" style="2" customWidth="1"/>
    <col min="15366" max="15374" width="5.7109375" style="2" customWidth="1"/>
    <col min="15375" max="15618" width="8.85546875" style="2"/>
    <col min="15619" max="15620" width="6.5703125" style="2" customWidth="1"/>
    <col min="15621" max="15621" width="26.140625" style="2" customWidth="1"/>
    <col min="15622" max="15630" width="5.7109375" style="2" customWidth="1"/>
    <col min="15631" max="15874" width="8.85546875" style="2"/>
    <col min="15875" max="15876" width="6.5703125" style="2" customWidth="1"/>
    <col min="15877" max="15877" width="26.140625" style="2" customWidth="1"/>
    <col min="15878" max="15886" width="5.7109375" style="2" customWidth="1"/>
    <col min="15887" max="16130" width="8.85546875" style="2"/>
    <col min="16131" max="16132" width="6.5703125" style="2" customWidth="1"/>
    <col min="16133" max="16133" width="26.140625" style="2" customWidth="1"/>
    <col min="16134" max="16142" width="5.7109375" style="2" customWidth="1"/>
    <col min="16143" max="16384" width="8.85546875" style="2"/>
  </cols>
  <sheetData>
    <row r="1" spans="1:24">
      <c r="A1" s="2" t="s">
        <v>45</v>
      </c>
      <c r="B1" s="488">
        <v>43603</v>
      </c>
      <c r="C1" s="488"/>
      <c r="D1" s="488"/>
    </row>
    <row r="2" spans="1:24" ht="15.75">
      <c r="A2" s="489" t="s">
        <v>46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</row>
    <row r="3" spans="1:24" ht="6.75" customHeight="1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24" ht="13.5" customHeight="1">
      <c r="A4" s="472" t="s">
        <v>47</v>
      </c>
      <c r="B4" s="484" t="s">
        <v>34</v>
      </c>
      <c r="C4" s="484"/>
      <c r="D4" s="484"/>
      <c r="E4" s="484"/>
      <c r="F4" s="485"/>
      <c r="G4" s="462" t="s">
        <v>79</v>
      </c>
      <c r="H4" s="463"/>
      <c r="I4" s="463"/>
      <c r="J4" s="484" t="str">
        <f>'Nasazení do skupin - prezence'!$A$2</f>
        <v>MŽ2</v>
      </c>
      <c r="K4" s="484"/>
      <c r="L4" s="484"/>
      <c r="M4" s="485"/>
      <c r="N4" s="472" t="s">
        <v>80</v>
      </c>
      <c r="O4" s="473"/>
      <c r="P4" s="460">
        <v>1</v>
      </c>
      <c r="Q4" s="468" t="s">
        <v>81</v>
      </c>
      <c r="R4" s="469"/>
      <c r="S4" s="460" t="str">
        <f>VLOOKUP(P4,Zápasy!B4:H74,2,0)</f>
        <v>A</v>
      </c>
    </row>
    <row r="5" spans="1:24" ht="13.5" customHeight="1" thickBot="1">
      <c r="A5" s="474"/>
      <c r="B5" s="486"/>
      <c r="C5" s="486"/>
      <c r="D5" s="486"/>
      <c r="E5" s="486"/>
      <c r="F5" s="487"/>
      <c r="G5" s="465"/>
      <c r="H5" s="466"/>
      <c r="I5" s="466"/>
      <c r="J5" s="486"/>
      <c r="K5" s="486"/>
      <c r="L5" s="486"/>
      <c r="M5" s="487"/>
      <c r="N5" s="474"/>
      <c r="O5" s="475"/>
      <c r="P5" s="461"/>
      <c r="Q5" s="470"/>
      <c r="R5" s="471"/>
      <c r="S5" s="461"/>
    </row>
    <row r="6" spans="1:24" ht="13.5" customHeight="1">
      <c r="A6" s="472" t="s">
        <v>48</v>
      </c>
      <c r="B6" s="476">
        <f>$B$1</f>
        <v>43603</v>
      </c>
      <c r="C6" s="476"/>
      <c r="D6" s="476"/>
      <c r="E6" s="476"/>
      <c r="F6" s="477"/>
      <c r="G6" s="462" t="s">
        <v>82</v>
      </c>
      <c r="H6" s="463"/>
      <c r="I6" s="463"/>
      <c r="J6" s="480">
        <f>VLOOKUP(P4,Zápasy!B4:H74,4,0)</f>
        <v>1</v>
      </c>
      <c r="K6" s="480"/>
      <c r="L6" s="480"/>
      <c r="M6" s="481"/>
      <c r="N6" s="462" t="s">
        <v>83</v>
      </c>
      <c r="O6" s="463"/>
      <c r="P6" s="464"/>
      <c r="Q6" s="462" t="s">
        <v>84</v>
      </c>
      <c r="R6" s="463"/>
      <c r="S6" s="464"/>
      <c r="V6" s="65"/>
      <c r="X6" s="65"/>
    </row>
    <row r="7" spans="1:24" ht="13.15" customHeight="1" thickBot="1">
      <c r="A7" s="474"/>
      <c r="B7" s="478"/>
      <c r="C7" s="478"/>
      <c r="D7" s="478"/>
      <c r="E7" s="478"/>
      <c r="F7" s="479"/>
      <c r="G7" s="465"/>
      <c r="H7" s="466"/>
      <c r="I7" s="466"/>
      <c r="J7" s="482"/>
      <c r="K7" s="482"/>
      <c r="L7" s="482"/>
      <c r="M7" s="483"/>
      <c r="N7" s="465"/>
      <c r="O7" s="466"/>
      <c r="P7" s="467"/>
      <c r="Q7" s="465"/>
      <c r="R7" s="466"/>
      <c r="S7" s="467"/>
      <c r="V7" s="65"/>
      <c r="X7" s="65"/>
    </row>
    <row r="8" spans="1:24" ht="18.75" customHeight="1">
      <c r="A8" s="135" t="s">
        <v>85</v>
      </c>
      <c r="B8" s="432"/>
      <c r="C8" s="432"/>
      <c r="D8" s="432"/>
      <c r="E8" s="432"/>
      <c r="F8" s="433"/>
      <c r="G8" s="135" t="s">
        <v>86</v>
      </c>
      <c r="H8" s="136"/>
      <c r="I8" s="440" t="e">
        <f>VLOOKUP(B13,'Nasazení do skupin - prezence'!$B$5:$M$28,18,0)</f>
        <v>#REF!</v>
      </c>
      <c r="J8" s="440"/>
      <c r="K8" s="440"/>
      <c r="L8" s="440"/>
      <c r="M8" s="441"/>
      <c r="N8" s="135" t="s">
        <v>87</v>
      </c>
      <c r="O8" s="136"/>
      <c r="P8" s="432" t="e">
        <f>VLOOKUP(B13,'Nasazení do skupin - prezence'!$B$5:$M$28,17,0)</f>
        <v>#REF!</v>
      </c>
      <c r="Q8" s="432"/>
      <c r="R8" s="432"/>
      <c r="S8" s="433"/>
      <c r="V8" s="65"/>
      <c r="X8" s="65"/>
    </row>
    <row r="9" spans="1:24" ht="16.5" thickBot="1">
      <c r="A9" s="133" t="s">
        <v>49</v>
      </c>
      <c r="B9" s="434"/>
      <c r="C9" s="434"/>
      <c r="D9" s="434"/>
      <c r="E9" s="434"/>
      <c r="F9" s="435"/>
      <c r="G9" s="436" t="s">
        <v>49</v>
      </c>
      <c r="H9" s="437"/>
      <c r="I9" s="438"/>
      <c r="J9" s="438"/>
      <c r="K9" s="438"/>
      <c r="L9" s="438"/>
      <c r="M9" s="439"/>
      <c r="N9" s="436" t="s">
        <v>49</v>
      </c>
      <c r="O9" s="437"/>
      <c r="P9" s="434"/>
      <c r="Q9" s="434"/>
      <c r="R9" s="434"/>
      <c r="S9" s="435"/>
      <c r="V9" s="65"/>
      <c r="X9" s="65"/>
    </row>
    <row r="10" spans="1:24" ht="18.75" customHeight="1">
      <c r="A10" s="135" t="s">
        <v>85</v>
      </c>
      <c r="B10" s="432"/>
      <c r="C10" s="432"/>
      <c r="D10" s="432"/>
      <c r="E10" s="432"/>
      <c r="F10" s="433"/>
      <c r="G10" s="135" t="s">
        <v>88</v>
      </c>
      <c r="H10" s="136"/>
      <c r="I10" s="440" t="e">
        <f>VLOOKUP(H13,'Nasazení do skupin - prezence'!$B$5:$M$28,18,0)</f>
        <v>#REF!</v>
      </c>
      <c r="J10" s="440"/>
      <c r="K10" s="440"/>
      <c r="L10" s="440"/>
      <c r="M10" s="441"/>
      <c r="N10" s="135" t="s">
        <v>89</v>
      </c>
      <c r="O10" s="136"/>
      <c r="P10" s="432" t="e">
        <f>VLOOKUP(H13,'Nasazení do skupin - prezence'!$B$5:$M$28,17,0)</f>
        <v>#REF!</v>
      </c>
      <c r="Q10" s="432"/>
      <c r="R10" s="432"/>
      <c r="S10" s="433"/>
      <c r="V10" s="65"/>
      <c r="X10" s="65"/>
    </row>
    <row r="11" spans="1:24" ht="16.5" thickBot="1">
      <c r="A11" s="133" t="s">
        <v>49</v>
      </c>
      <c r="B11" s="434"/>
      <c r="C11" s="434"/>
      <c r="D11" s="434"/>
      <c r="E11" s="434"/>
      <c r="F11" s="435"/>
      <c r="G11" s="436" t="s">
        <v>49</v>
      </c>
      <c r="H11" s="437"/>
      <c r="I11" s="438"/>
      <c r="J11" s="438"/>
      <c r="K11" s="438"/>
      <c r="L11" s="438"/>
      <c r="M11" s="439"/>
      <c r="N11" s="436" t="s">
        <v>49</v>
      </c>
      <c r="O11" s="437"/>
      <c r="P11" s="434"/>
      <c r="Q11" s="434"/>
      <c r="R11" s="434"/>
      <c r="S11" s="435"/>
    </row>
    <row r="12" spans="1:24" ht="12" customHeight="1">
      <c r="A12" s="448" t="s">
        <v>50</v>
      </c>
      <c r="B12" s="450" t="s">
        <v>51</v>
      </c>
      <c r="C12" s="451"/>
      <c r="D12" s="451"/>
      <c r="E12" s="451"/>
      <c r="F12" s="452"/>
      <c r="G12" s="453" t="s">
        <v>35</v>
      </c>
      <c r="H12" s="450" t="s">
        <v>52</v>
      </c>
      <c r="I12" s="451"/>
      <c r="J12" s="451"/>
      <c r="K12" s="451"/>
      <c r="L12" s="452"/>
      <c r="M12" s="453" t="s">
        <v>35</v>
      </c>
      <c r="N12" s="455" t="s">
        <v>53</v>
      </c>
      <c r="O12" s="456"/>
      <c r="P12" s="455" t="s">
        <v>54</v>
      </c>
      <c r="Q12" s="456"/>
      <c r="R12" s="455" t="s">
        <v>55</v>
      </c>
      <c r="S12" s="456"/>
    </row>
    <row r="13" spans="1:24" s="68" customFormat="1" ht="24" customHeight="1" thickBot="1">
      <c r="A13" s="449"/>
      <c r="B13" s="457" t="str">
        <f>VLOOKUP(P4,Zápasy!$B$4:$H$73,5,0)</f>
        <v>Sokol Dolní Počernice "A"</v>
      </c>
      <c r="C13" s="458"/>
      <c r="D13" s="458"/>
      <c r="E13" s="458"/>
      <c r="F13" s="459"/>
      <c r="G13" s="454"/>
      <c r="H13" s="457" t="str">
        <f>VLOOKUP(P4,Zápasy!$B$4:$H$72,7,0)</f>
        <v>TJ Dynamo České Budějovice</v>
      </c>
      <c r="I13" s="458"/>
      <c r="J13" s="458"/>
      <c r="K13" s="458"/>
      <c r="L13" s="459"/>
      <c r="M13" s="454"/>
      <c r="N13" s="66" t="s">
        <v>0</v>
      </c>
      <c r="O13" s="67" t="s">
        <v>31</v>
      </c>
      <c r="P13" s="66" t="s">
        <v>0</v>
      </c>
      <c r="Q13" s="67" t="s">
        <v>31</v>
      </c>
      <c r="R13" s="66" t="s">
        <v>0</v>
      </c>
      <c r="S13" s="67" t="s">
        <v>31</v>
      </c>
    </row>
    <row r="14" spans="1:24" s="68" customFormat="1" ht="18" customHeight="1">
      <c r="A14" s="69" t="s">
        <v>36</v>
      </c>
      <c r="B14" s="137"/>
      <c r="C14" s="138"/>
      <c r="D14" s="138"/>
      <c r="E14" s="138"/>
      <c r="F14" s="139"/>
      <c r="G14" s="70"/>
      <c r="H14" s="137"/>
      <c r="I14" s="138"/>
      <c r="J14" s="138"/>
      <c r="K14" s="138"/>
      <c r="L14" s="140"/>
      <c r="M14" s="71"/>
      <c r="N14" s="141"/>
      <c r="O14" s="140"/>
      <c r="P14" s="442"/>
      <c r="Q14" s="445"/>
      <c r="R14" s="442"/>
      <c r="S14" s="445"/>
    </row>
    <row r="15" spans="1:24" s="68" customFormat="1" ht="18" customHeight="1">
      <c r="A15" s="72" t="s">
        <v>37</v>
      </c>
      <c r="B15" s="73"/>
      <c r="C15" s="74"/>
      <c r="D15" s="74"/>
      <c r="E15" s="74"/>
      <c r="F15" s="75"/>
      <c r="G15" s="76"/>
      <c r="H15" s="73"/>
      <c r="I15" s="74"/>
      <c r="J15" s="74"/>
      <c r="K15" s="74"/>
      <c r="L15" s="75"/>
      <c r="M15" s="77"/>
      <c r="N15" s="78"/>
      <c r="O15" s="75"/>
      <c r="P15" s="443"/>
      <c r="Q15" s="446"/>
      <c r="R15" s="443"/>
      <c r="S15" s="446"/>
    </row>
    <row r="16" spans="1:24" s="68" customFormat="1" ht="18" customHeight="1" thickBot="1">
      <c r="A16" s="79" t="s">
        <v>38</v>
      </c>
      <c r="B16" s="80"/>
      <c r="C16" s="81"/>
      <c r="D16" s="81"/>
      <c r="E16" s="81"/>
      <c r="F16" s="82"/>
      <c r="G16" s="83"/>
      <c r="H16" s="80"/>
      <c r="I16" s="81"/>
      <c r="J16" s="81"/>
      <c r="K16" s="81"/>
      <c r="L16" s="82"/>
      <c r="M16" s="84"/>
      <c r="N16" s="85"/>
      <c r="O16" s="86"/>
      <c r="P16" s="444"/>
      <c r="Q16" s="447"/>
      <c r="R16" s="444"/>
      <c r="S16" s="447"/>
    </row>
    <row r="17" spans="1:24" s="68" customFormat="1" ht="27.6" customHeight="1">
      <c r="A17" s="142" t="s">
        <v>56</v>
      </c>
      <c r="B17" s="143">
        <f>VLOOKUP(B13,'Nasazení do skupin - prezence'!$B$5:$M$28,2,0)</f>
        <v>7017</v>
      </c>
      <c r="C17" s="143">
        <f>VLOOKUP(B13,'Nasazení do skupin - prezence'!$B$5:$M$28,5,0)</f>
        <v>7047</v>
      </c>
      <c r="D17" s="143">
        <f>VLOOKUP(B13,'Nasazení do skupin - prezence'!$B$5:$M$28,8,0)</f>
        <v>0</v>
      </c>
      <c r="E17" s="143" t="str">
        <f>VLOOKUP(B13,'Nasazení do skupin - prezence'!$B$5:$M$28,11,0)</f>
        <v>Mlejnek Matěj</v>
      </c>
      <c r="F17" s="143" t="e">
        <f>VLOOKUP(B13,'Nasazení do skupin - prezence'!$B$5:$M$28,14,0)</f>
        <v>#REF!</v>
      </c>
      <c r="G17" s="103"/>
      <c r="H17" s="143">
        <f>VLOOKUP(H13,'Nasazení do skupin - prezence'!$B$5:$M$28,2,0)</f>
        <v>6302</v>
      </c>
      <c r="I17" s="143">
        <f>VLOOKUP(H13,'Nasazení do skupin - prezence'!$B$5:$M$28,5,0)</f>
        <v>6485</v>
      </c>
      <c r="J17" s="143">
        <f>VLOOKUP(H13,'Nasazení do skupin - prezence'!$B$5:$M$28,8,0)</f>
        <v>0</v>
      </c>
      <c r="K17" s="143" t="str">
        <f>VLOOKUP(H13,'Nasazení do skupin - prezence'!$B$5:$M$28,11,0)</f>
        <v>Kdianko Kryštof</v>
      </c>
      <c r="L17" s="143" t="e">
        <f>VLOOKUP(H13,'Nasazení do skupin - prezence'!$B$5:$M$28,14,0)</f>
        <v>#REF!</v>
      </c>
      <c r="M17" s="71"/>
      <c r="N17" s="87" t="s">
        <v>57</v>
      </c>
      <c r="O17" s="88"/>
      <c r="P17" s="88"/>
      <c r="Q17" s="88"/>
      <c r="R17" s="88"/>
      <c r="S17" s="89"/>
    </row>
    <row r="18" spans="1:24" s="68" customFormat="1" ht="88.15" customHeight="1" thickBot="1">
      <c r="A18" s="79" t="s">
        <v>58</v>
      </c>
      <c r="B18" s="90" t="str">
        <f>VLOOKUP(B13,'Nasazení do skupin - prezence'!$B$5:$M$28,3,0)</f>
        <v>Mlejnek Matěj</v>
      </c>
      <c r="C18" s="90" t="str">
        <f>VLOOKUP(B13,'Nasazení do skupin - prezence'!$B$5:$M$28,6,0)</f>
        <v>Zatloukal Ondřej</v>
      </c>
      <c r="D18" s="90">
        <f>VLOOKUP(B13,'Nasazení do skupin - prezence'!$B$5:$M$28,9,0)</f>
        <v>0</v>
      </c>
      <c r="E18" s="90" t="str">
        <f>VLOOKUP(B13,'Nasazení do skupin - prezence'!$B$5:$M$28,12,0)</f>
        <v>Kaděra M.</v>
      </c>
      <c r="F18" s="90" t="e">
        <f>VLOOKUP(B13,'Nasazení do skupin - prezence'!$B$5:$M$28,15,0)</f>
        <v>#REF!</v>
      </c>
      <c r="G18" s="104"/>
      <c r="H18" s="90" t="str">
        <f>VLOOKUP(H13,'Nasazení do skupin - prezence'!$B$5:$M$28,3,0)</f>
        <v>Kdianko Kryštof</v>
      </c>
      <c r="I18" s="90" t="str">
        <f>VLOOKUP(H13,'Nasazení do skupin - prezence'!$B$5:$M$28,6,0)</f>
        <v>Marek Adam</v>
      </c>
      <c r="J18" s="90">
        <f>VLOOKUP(H13,'Nasazení do skupin - prezence'!$B$5:$M$28,9,0)</f>
        <v>0</v>
      </c>
      <c r="K18" s="90" t="str">
        <f>VLOOKUP(H13,'Nasazení do skupin - prezence'!$B$5:$M$28,12,0)</f>
        <v>Višvader E.</v>
      </c>
      <c r="L18" s="90" t="e">
        <f>VLOOKUP(H13,'Nasazení do skupin - prezence'!$B$5:$M$28,15,0)</f>
        <v>#REF!</v>
      </c>
      <c r="M18" s="91"/>
      <c r="N18" s="88"/>
      <c r="O18" s="88"/>
      <c r="P18" s="88"/>
      <c r="Q18" s="88"/>
      <c r="R18" s="88"/>
      <c r="S18" s="89"/>
    </row>
    <row r="19" spans="1:24" s="68" customFormat="1" ht="19.149999999999999" customHeight="1" thickBot="1">
      <c r="A19" s="92" t="s">
        <v>59</v>
      </c>
      <c r="B19" s="93">
        <f>VLOOKUP(B13,'Nasazení do skupin - prezence'!$B$5:$M$28,4,0)</f>
        <v>0</v>
      </c>
      <c r="C19" s="93">
        <f>VLOOKUP(B13,'Nasazení do skupin - prezence'!$B$5:$M$28,7,0)</f>
        <v>0</v>
      </c>
      <c r="D19" s="93">
        <f>VLOOKUP(B13,'Nasazení do skupin - prezence'!$B$5:$M$28,10,0)</f>
        <v>0</v>
      </c>
      <c r="E19" s="93" t="e">
        <f>VLOOKUP(B13,'Nasazení do skupin - prezence'!$B$5:$M$28,13,0)</f>
        <v>#REF!</v>
      </c>
      <c r="F19" s="93" t="e">
        <f>VLOOKUP(B13,'Nasazení do skupin - prezence'!$B$5:$M$28,16,0)</f>
        <v>#REF!</v>
      </c>
      <c r="G19" s="94"/>
      <c r="H19" s="93">
        <f>VLOOKUP(H13,'Nasazení do skupin - prezence'!$B$5:$M$28,4,0)</f>
        <v>0</v>
      </c>
      <c r="I19" s="93">
        <f>VLOOKUP(H13,'Nasazení do skupin - prezence'!$B$5:$M$28,7,0)</f>
        <v>0</v>
      </c>
      <c r="J19" s="93">
        <f>VLOOKUP(H13,'Nasazení do skupin - prezence'!$B$5:$M$28,10,0)</f>
        <v>0</v>
      </c>
      <c r="K19" s="93" t="e">
        <f>VLOOKUP(H13,'Nasazení do skupin - prezence'!$B$5:$M$28,13,0)</f>
        <v>#REF!</v>
      </c>
      <c r="L19" s="93" t="e">
        <f>VLOOKUP(H13,'Nasazení do skupin - prezence'!$B$5:$M$28,16,0)</f>
        <v>#REF!</v>
      </c>
      <c r="M19" s="95"/>
      <c r="N19" s="96"/>
      <c r="O19" s="96"/>
      <c r="P19" s="96"/>
      <c r="Q19" s="96"/>
      <c r="R19" s="96"/>
      <c r="S19" s="97"/>
    </row>
    <row r="20" spans="1:24" s="68" customFormat="1" ht="33.6" customHeight="1"/>
    <row r="21" spans="1:24" ht="15.75">
      <c r="A21" s="489" t="s">
        <v>46</v>
      </c>
      <c r="B21" s="489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</row>
    <row r="22" spans="1:24" ht="6.75" customHeight="1" thickBot="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</row>
    <row r="23" spans="1:24" ht="13.5" customHeight="1">
      <c r="A23" s="472" t="s">
        <v>47</v>
      </c>
      <c r="B23" s="484" t="s">
        <v>34</v>
      </c>
      <c r="C23" s="484"/>
      <c r="D23" s="484"/>
      <c r="E23" s="484"/>
      <c r="F23" s="485"/>
      <c r="G23" s="462" t="s">
        <v>79</v>
      </c>
      <c r="H23" s="463"/>
      <c r="I23" s="463"/>
      <c r="J23" s="484" t="str">
        <f>'Nasazení do skupin - prezence'!$A$2</f>
        <v>MŽ2</v>
      </c>
      <c r="K23" s="484"/>
      <c r="L23" s="484"/>
      <c r="M23" s="485"/>
      <c r="N23" s="472" t="s">
        <v>80</v>
      </c>
      <c r="O23" s="473"/>
      <c r="P23" s="460">
        <v>2</v>
      </c>
      <c r="Q23" s="468" t="s">
        <v>81</v>
      </c>
      <c r="R23" s="469"/>
      <c r="S23" s="460" t="str">
        <f>VLOOKUP(P23,Zápasy!B4:H74,2,0)</f>
        <v>B</v>
      </c>
    </row>
    <row r="24" spans="1:24" ht="13.5" customHeight="1" thickBot="1">
      <c r="A24" s="474"/>
      <c r="B24" s="486"/>
      <c r="C24" s="486"/>
      <c r="D24" s="486"/>
      <c r="E24" s="486"/>
      <c r="F24" s="487"/>
      <c r="G24" s="465"/>
      <c r="H24" s="466"/>
      <c r="I24" s="466"/>
      <c r="J24" s="486"/>
      <c r="K24" s="486"/>
      <c r="L24" s="486"/>
      <c r="M24" s="487"/>
      <c r="N24" s="474"/>
      <c r="O24" s="475"/>
      <c r="P24" s="461"/>
      <c r="Q24" s="470"/>
      <c r="R24" s="471"/>
      <c r="S24" s="461"/>
    </row>
    <row r="25" spans="1:24" ht="13.5" customHeight="1">
      <c r="A25" s="472" t="s">
        <v>48</v>
      </c>
      <c r="B25" s="476">
        <f>$B$1</f>
        <v>43603</v>
      </c>
      <c r="C25" s="476"/>
      <c r="D25" s="476"/>
      <c r="E25" s="476"/>
      <c r="F25" s="477"/>
      <c r="G25" s="462" t="s">
        <v>82</v>
      </c>
      <c r="H25" s="463"/>
      <c r="I25" s="463"/>
      <c r="J25" s="480">
        <f>VLOOKUP(P23,Zápasy!B4:H74,4,0)</f>
        <v>1</v>
      </c>
      <c r="K25" s="480"/>
      <c r="L25" s="480"/>
      <c r="M25" s="481"/>
      <c r="N25" s="462" t="s">
        <v>83</v>
      </c>
      <c r="O25" s="463"/>
      <c r="P25" s="464"/>
      <c r="Q25" s="462" t="s">
        <v>84</v>
      </c>
      <c r="R25" s="463"/>
      <c r="S25" s="464"/>
      <c r="V25" s="65"/>
      <c r="X25" s="65"/>
    </row>
    <row r="26" spans="1:24" ht="13.15" customHeight="1" thickBot="1">
      <c r="A26" s="474"/>
      <c r="B26" s="478"/>
      <c r="C26" s="478"/>
      <c r="D26" s="478"/>
      <c r="E26" s="478"/>
      <c r="F26" s="479"/>
      <c r="G26" s="465"/>
      <c r="H26" s="466"/>
      <c r="I26" s="466"/>
      <c r="J26" s="482"/>
      <c r="K26" s="482"/>
      <c r="L26" s="482"/>
      <c r="M26" s="483"/>
      <c r="N26" s="465"/>
      <c r="O26" s="466"/>
      <c r="P26" s="467"/>
      <c r="Q26" s="465"/>
      <c r="R26" s="466"/>
      <c r="S26" s="467"/>
      <c r="V26" s="65"/>
      <c r="X26" s="65"/>
    </row>
    <row r="27" spans="1:24" ht="18.75" customHeight="1">
      <c r="A27" s="135" t="s">
        <v>85</v>
      </c>
      <c r="B27" s="432"/>
      <c r="C27" s="432"/>
      <c r="D27" s="432"/>
      <c r="E27" s="432"/>
      <c r="F27" s="433"/>
      <c r="G27" s="135" t="s">
        <v>86</v>
      </c>
      <c r="H27" s="136"/>
      <c r="I27" s="440" t="e">
        <f>VLOOKUP(B32,'Nasazení do skupin - prezence'!$B$5:$M$28,18,0)</f>
        <v>#REF!</v>
      </c>
      <c r="J27" s="440"/>
      <c r="K27" s="440"/>
      <c r="L27" s="440"/>
      <c r="M27" s="441"/>
      <c r="N27" s="135" t="s">
        <v>87</v>
      </c>
      <c r="O27" s="136"/>
      <c r="P27" s="432" t="e">
        <f>VLOOKUP(B32,'Nasazení do skupin - prezence'!$B$5:$M$28,17,0)</f>
        <v>#REF!</v>
      </c>
      <c r="Q27" s="432"/>
      <c r="R27" s="432"/>
      <c r="S27" s="433"/>
      <c r="V27" s="65"/>
      <c r="X27" s="65"/>
    </row>
    <row r="28" spans="1:24" ht="16.5" thickBot="1">
      <c r="A28" s="133" t="s">
        <v>49</v>
      </c>
      <c r="B28" s="434"/>
      <c r="C28" s="434"/>
      <c r="D28" s="434"/>
      <c r="E28" s="434"/>
      <c r="F28" s="435"/>
      <c r="G28" s="436" t="s">
        <v>49</v>
      </c>
      <c r="H28" s="437"/>
      <c r="I28" s="438"/>
      <c r="J28" s="438"/>
      <c r="K28" s="438"/>
      <c r="L28" s="438"/>
      <c r="M28" s="439"/>
      <c r="N28" s="436" t="s">
        <v>49</v>
      </c>
      <c r="O28" s="437"/>
      <c r="P28" s="434"/>
      <c r="Q28" s="434"/>
      <c r="R28" s="434"/>
      <c r="S28" s="435"/>
      <c r="V28" s="65"/>
      <c r="X28" s="65"/>
    </row>
    <row r="29" spans="1:24" ht="18.75" customHeight="1">
      <c r="A29" s="135" t="s">
        <v>85</v>
      </c>
      <c r="B29" s="432"/>
      <c r="C29" s="432"/>
      <c r="D29" s="432"/>
      <c r="E29" s="432"/>
      <c r="F29" s="433"/>
      <c r="G29" s="135" t="s">
        <v>88</v>
      </c>
      <c r="H29" s="136"/>
      <c r="I29" s="440" t="e">
        <f>VLOOKUP(H32,'Nasazení do skupin - prezence'!$B$5:$M$28,18,0)</f>
        <v>#REF!</v>
      </c>
      <c r="J29" s="440"/>
      <c r="K29" s="440"/>
      <c r="L29" s="440"/>
      <c r="M29" s="441"/>
      <c r="N29" s="135" t="s">
        <v>89</v>
      </c>
      <c r="O29" s="136"/>
      <c r="P29" s="432" t="e">
        <f>VLOOKUP(H32,'Nasazení do skupin - prezence'!$B$5:$M$28,17,0)</f>
        <v>#REF!</v>
      </c>
      <c r="Q29" s="432"/>
      <c r="R29" s="432"/>
      <c r="S29" s="433"/>
      <c r="V29" s="65"/>
      <c r="X29" s="65"/>
    </row>
    <row r="30" spans="1:24" ht="16.5" thickBot="1">
      <c r="A30" s="133" t="s">
        <v>49</v>
      </c>
      <c r="B30" s="434"/>
      <c r="C30" s="434"/>
      <c r="D30" s="434"/>
      <c r="E30" s="434"/>
      <c r="F30" s="435"/>
      <c r="G30" s="436" t="s">
        <v>49</v>
      </c>
      <c r="H30" s="437"/>
      <c r="I30" s="438"/>
      <c r="J30" s="438"/>
      <c r="K30" s="438"/>
      <c r="L30" s="438"/>
      <c r="M30" s="439"/>
      <c r="N30" s="436" t="s">
        <v>49</v>
      </c>
      <c r="O30" s="437"/>
      <c r="P30" s="434"/>
      <c r="Q30" s="434"/>
      <c r="R30" s="434"/>
      <c r="S30" s="435"/>
    </row>
    <row r="31" spans="1:24" ht="12" customHeight="1">
      <c r="A31" s="448" t="s">
        <v>50</v>
      </c>
      <c r="B31" s="450" t="s">
        <v>51</v>
      </c>
      <c r="C31" s="451"/>
      <c r="D31" s="451"/>
      <c r="E31" s="451"/>
      <c r="F31" s="452"/>
      <c r="G31" s="453" t="s">
        <v>35</v>
      </c>
      <c r="H31" s="450" t="s">
        <v>52</v>
      </c>
      <c r="I31" s="451"/>
      <c r="J31" s="451"/>
      <c r="K31" s="451"/>
      <c r="L31" s="452"/>
      <c r="M31" s="453" t="s">
        <v>35</v>
      </c>
      <c r="N31" s="455" t="s">
        <v>53</v>
      </c>
      <c r="O31" s="456"/>
      <c r="P31" s="455" t="s">
        <v>54</v>
      </c>
      <c r="Q31" s="456"/>
      <c r="R31" s="455" t="s">
        <v>55</v>
      </c>
      <c r="S31" s="456"/>
    </row>
    <row r="32" spans="1:24" s="68" customFormat="1" ht="24" customHeight="1" thickBot="1">
      <c r="A32" s="449"/>
      <c r="B32" s="457" t="str">
        <f>VLOOKUP(P23,Zápasy!$B$4:$H$73,5,0)</f>
        <v>T.J. SOKOL Holice "A"</v>
      </c>
      <c r="C32" s="458"/>
      <c r="D32" s="458"/>
      <c r="E32" s="458"/>
      <c r="F32" s="459"/>
      <c r="G32" s="454"/>
      <c r="H32" s="457" t="str">
        <f>VLOOKUP(P23,Zápasy!$B$4:$H$72,7,0)</f>
        <v>Sokol Dolní Počernice "B"</v>
      </c>
      <c r="I32" s="458"/>
      <c r="J32" s="458"/>
      <c r="K32" s="458"/>
      <c r="L32" s="459"/>
      <c r="M32" s="454"/>
      <c r="N32" s="66" t="s">
        <v>0</v>
      </c>
      <c r="O32" s="67" t="s">
        <v>31</v>
      </c>
      <c r="P32" s="66" t="s">
        <v>0</v>
      </c>
      <c r="Q32" s="67" t="s">
        <v>31</v>
      </c>
      <c r="R32" s="66" t="s">
        <v>0</v>
      </c>
      <c r="S32" s="67" t="s">
        <v>31</v>
      </c>
    </row>
    <row r="33" spans="1:19" s="68" customFormat="1" ht="18" customHeight="1">
      <c r="A33" s="69" t="s">
        <v>36</v>
      </c>
      <c r="B33" s="137"/>
      <c r="C33" s="138"/>
      <c r="D33" s="138"/>
      <c r="E33" s="138"/>
      <c r="F33" s="139"/>
      <c r="G33" s="70"/>
      <c r="H33" s="137"/>
      <c r="I33" s="138"/>
      <c r="J33" s="138"/>
      <c r="K33" s="138"/>
      <c r="L33" s="140"/>
      <c r="M33" s="71"/>
      <c r="N33" s="141"/>
      <c r="O33" s="140"/>
      <c r="P33" s="442"/>
      <c r="Q33" s="445"/>
      <c r="R33" s="442"/>
      <c r="S33" s="445"/>
    </row>
    <row r="34" spans="1:19" s="68" customFormat="1" ht="18" customHeight="1">
      <c r="A34" s="72" t="s">
        <v>37</v>
      </c>
      <c r="B34" s="73"/>
      <c r="C34" s="74"/>
      <c r="D34" s="74"/>
      <c r="E34" s="74"/>
      <c r="F34" s="75"/>
      <c r="G34" s="76"/>
      <c r="H34" s="73"/>
      <c r="I34" s="74"/>
      <c r="J34" s="74"/>
      <c r="K34" s="74"/>
      <c r="L34" s="75"/>
      <c r="M34" s="77"/>
      <c r="N34" s="78"/>
      <c r="O34" s="75"/>
      <c r="P34" s="443"/>
      <c r="Q34" s="446"/>
      <c r="R34" s="443"/>
      <c r="S34" s="446"/>
    </row>
    <row r="35" spans="1:19" s="68" customFormat="1" ht="18" customHeight="1" thickBot="1">
      <c r="A35" s="79" t="s">
        <v>38</v>
      </c>
      <c r="B35" s="80"/>
      <c r="C35" s="81"/>
      <c r="D35" s="81"/>
      <c r="E35" s="81"/>
      <c r="F35" s="82"/>
      <c r="G35" s="83"/>
      <c r="H35" s="80"/>
      <c r="I35" s="81"/>
      <c r="J35" s="81"/>
      <c r="K35" s="81"/>
      <c r="L35" s="82"/>
      <c r="M35" s="84"/>
      <c r="N35" s="85"/>
      <c r="O35" s="86"/>
      <c r="P35" s="444"/>
      <c r="Q35" s="447"/>
      <c r="R35" s="444"/>
      <c r="S35" s="447"/>
    </row>
    <row r="36" spans="1:19" s="68" customFormat="1" ht="27.6" customHeight="1">
      <c r="A36" s="142" t="s">
        <v>56</v>
      </c>
      <c r="B36" s="143">
        <f>VLOOKUP(B32,'Nasazení do skupin - prezence'!$B$5:$M$28,2,0)</f>
        <v>6669</v>
      </c>
      <c r="C36" s="143">
        <f>VLOOKUP(B32,'Nasazení do skupin - prezence'!$B$5:$M$28,5,0)</f>
        <v>6399</v>
      </c>
      <c r="D36" s="143">
        <f>VLOOKUP(B32,'Nasazení do skupin - prezence'!$B$5:$M$28,8,0)</f>
        <v>0</v>
      </c>
      <c r="E36" s="143" t="str">
        <f>VLOOKUP(B32,'Nasazení do skupin - prezence'!$B$5:$M$28,11,0)</f>
        <v>Zadrobílek Jakub</v>
      </c>
      <c r="F36" s="143" t="e">
        <f>VLOOKUP(B32,'Nasazení do skupin - prezence'!$B$5:$M$28,14,0)</f>
        <v>#REF!</v>
      </c>
      <c r="G36" s="103"/>
      <c r="H36" s="143">
        <f>VLOOKUP(H32,'Nasazení do skupin - prezence'!$B$5:$M$28,2,0)</f>
        <v>6717</v>
      </c>
      <c r="I36" s="143">
        <f>VLOOKUP(H32,'Nasazení do skupin - prezence'!$B$5:$M$28,5,0)</f>
        <v>6731</v>
      </c>
      <c r="J36" s="143">
        <f>VLOOKUP(H32,'Nasazení do skupin - prezence'!$B$5:$M$28,8,0)</f>
        <v>0</v>
      </c>
      <c r="K36" s="143" t="str">
        <f>VLOOKUP(H32,'Nasazení do skupin - prezence'!$B$5:$M$28,11,0)</f>
        <v>Trzaskalik Lukáš</v>
      </c>
      <c r="L36" s="143" t="e">
        <f>VLOOKUP(H32,'Nasazení do skupin - prezence'!$B$5:$M$28,14,0)</f>
        <v>#REF!</v>
      </c>
      <c r="M36" s="71"/>
      <c r="N36" s="87" t="s">
        <v>57</v>
      </c>
      <c r="O36" s="88"/>
      <c r="P36" s="88"/>
      <c r="Q36" s="88"/>
      <c r="R36" s="88"/>
      <c r="S36" s="89"/>
    </row>
    <row r="37" spans="1:19" s="68" customFormat="1" ht="88.15" customHeight="1" thickBot="1">
      <c r="A37" s="79" t="s">
        <v>58</v>
      </c>
      <c r="B37" s="90" t="str">
        <f>VLOOKUP(B32,'Nasazení do skupin - prezence'!$B$5:$M$28,3,0)</f>
        <v>Zadrobílek Jakub</v>
      </c>
      <c r="C37" s="90" t="str">
        <f>VLOOKUP(B32,'Nasazení do skupin - prezence'!$B$5:$M$28,6,0)</f>
        <v>Nastoupil Denis</v>
      </c>
      <c r="D37" s="90">
        <f>VLOOKUP(B32,'Nasazení do skupin - prezence'!$B$5:$M$28,9,0)</f>
        <v>0</v>
      </c>
      <c r="E37" s="90" t="str">
        <f>VLOOKUP(B32,'Nasazení do skupin - prezence'!$B$5:$M$28,12,0)</f>
        <v>Líbal Martin</v>
      </c>
      <c r="F37" s="90" t="e">
        <f>VLOOKUP(B32,'Nasazení do skupin - prezence'!$B$5:$M$28,15,0)</f>
        <v>#REF!</v>
      </c>
      <c r="G37" s="104"/>
      <c r="H37" s="90" t="str">
        <f>VLOOKUP(H32,'Nasazení do skupin - prezence'!$B$5:$M$28,3,0)</f>
        <v>Trzaskalik Lukáš</v>
      </c>
      <c r="I37" s="90" t="str">
        <f>VLOOKUP(H32,'Nasazení do skupin - prezence'!$B$5:$M$28,6,0)</f>
        <v>Pergner Ondřej</v>
      </c>
      <c r="J37" s="90">
        <f>VLOOKUP(H32,'Nasazení do skupin - prezence'!$B$5:$M$28,9,0)</f>
        <v>0</v>
      </c>
      <c r="K37" s="90" t="str">
        <f>VLOOKUP(H32,'Nasazení do skupin - prezence'!$B$5:$M$28,12,0)</f>
        <v>Kaděra M.</v>
      </c>
      <c r="L37" s="90" t="e">
        <f>VLOOKUP(H32,'Nasazení do skupin - prezence'!$B$5:$M$28,15,0)</f>
        <v>#REF!</v>
      </c>
      <c r="M37" s="91"/>
      <c r="N37" s="88"/>
      <c r="O37" s="88"/>
      <c r="P37" s="88"/>
      <c r="Q37" s="88"/>
      <c r="R37" s="88"/>
      <c r="S37" s="89"/>
    </row>
    <row r="38" spans="1:19" s="68" customFormat="1" ht="18" customHeight="1" thickBot="1">
      <c r="A38" s="92" t="s">
        <v>59</v>
      </c>
      <c r="B38" s="93">
        <f>VLOOKUP(B32,'Nasazení do skupin - prezence'!$B$5:$M$28,4,0)</f>
        <v>0</v>
      </c>
      <c r="C38" s="93">
        <f>VLOOKUP(B32,'Nasazení do skupin - prezence'!$B$5:$M$28,7,0)</f>
        <v>0</v>
      </c>
      <c r="D38" s="93">
        <f>VLOOKUP(B32,'Nasazení do skupin - prezence'!$B$5:$M$28,10,0)</f>
        <v>0</v>
      </c>
      <c r="E38" s="93" t="e">
        <f>VLOOKUP(B32,'Nasazení do skupin - prezence'!$B$5:$M$28,13,0)</f>
        <v>#REF!</v>
      </c>
      <c r="F38" s="93" t="e">
        <f>VLOOKUP(B32,'Nasazení do skupin - prezence'!$B$5:$M$28,16,0)</f>
        <v>#REF!</v>
      </c>
      <c r="G38" s="94"/>
      <c r="H38" s="93">
        <f>VLOOKUP(H32,'Nasazení do skupin - prezence'!$B$5:$M$28,4,0)</f>
        <v>0</v>
      </c>
      <c r="I38" s="93">
        <f>VLOOKUP(H32,'Nasazení do skupin - prezence'!$B$5:$M$28,7,0)</f>
        <v>0</v>
      </c>
      <c r="J38" s="93">
        <f>VLOOKUP(H32,'Nasazení do skupin - prezence'!$B$5:$M$28,10,0)</f>
        <v>0</v>
      </c>
      <c r="K38" s="93" t="e">
        <f>VLOOKUP(H32,'Nasazení do skupin - prezence'!$B$5:$M$28,13,0)</f>
        <v>#REF!</v>
      </c>
      <c r="L38" s="93" t="e">
        <f>VLOOKUP(H32,'Nasazení do skupin - prezence'!$B$5:$M$28,16,0)</f>
        <v>#REF!</v>
      </c>
      <c r="M38" s="95"/>
      <c r="N38" s="96"/>
      <c r="O38" s="96"/>
      <c r="P38" s="96"/>
      <c r="Q38" s="96"/>
      <c r="R38" s="96"/>
      <c r="S38" s="97"/>
    </row>
    <row r="39" spans="1:19" s="68" customFormat="1" ht="12.75">
      <c r="A39" s="98"/>
      <c r="B39" s="99"/>
      <c r="C39" s="99"/>
      <c r="D39" s="99"/>
      <c r="E39" s="99"/>
      <c r="F39" s="99"/>
      <c r="G39" s="100"/>
      <c r="H39" s="101"/>
      <c r="I39" s="101"/>
      <c r="J39" s="101"/>
      <c r="K39" s="101"/>
      <c r="L39" s="101"/>
      <c r="M39" s="102"/>
      <c r="N39" s="88"/>
      <c r="O39" s="88"/>
      <c r="P39" s="88"/>
      <c r="Q39" s="88"/>
      <c r="R39" s="88"/>
      <c r="S39" s="88"/>
    </row>
  </sheetData>
  <mergeCells count="91">
    <mergeCell ref="P14:P16"/>
    <mergeCell ref="Q14:Q16"/>
    <mergeCell ref="R14:R16"/>
    <mergeCell ref="S14:S16"/>
    <mergeCell ref="A21:S21"/>
    <mergeCell ref="B11:F11"/>
    <mergeCell ref="G11:H11"/>
    <mergeCell ref="I11:M11"/>
    <mergeCell ref="N11:O11"/>
    <mergeCell ref="P11:S11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A25:A26"/>
    <mergeCell ref="B25:F26"/>
    <mergeCell ref="G25:I26"/>
    <mergeCell ref="J25:M26"/>
    <mergeCell ref="A23:A24"/>
    <mergeCell ref="B23:F24"/>
    <mergeCell ref="G23:I24"/>
    <mergeCell ref="J23:M24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BE92"/>
  <sheetViews>
    <sheetView showGridLines="0" zoomScale="94" zoomScaleNormal="94" workbookViewId="0">
      <selection activeCell="AF33" sqref="AF33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241" t="str">
        <f>'Nasazení do skupin - prezence'!B2</f>
        <v>PČNS mladších žáků dvojice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76"/>
      <c r="M2" s="276"/>
      <c r="N2" s="276"/>
      <c r="O2" s="242"/>
      <c r="P2" s="242"/>
      <c r="Q2" s="242"/>
      <c r="R2" s="242"/>
      <c r="S2" s="242"/>
      <c r="T2" s="242"/>
      <c r="U2" s="243"/>
    </row>
    <row r="3" spans="1:29" ht="15.75" thickBot="1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6"/>
    </row>
    <row r="4" spans="1:29" ht="32.25" customHeight="1" thickBot="1">
      <c r="A4" s="290" t="s">
        <v>8</v>
      </c>
      <c r="B4" s="291"/>
      <c r="C4" s="277" t="str">
        <f>'Nasazení do skupin - prezence'!B3</f>
        <v>Dolní Počernice 15.2.2020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9"/>
    </row>
    <row r="5" spans="1:29">
      <c r="A5" s="292"/>
      <c r="B5" s="293"/>
      <c r="C5" s="242">
        <v>1</v>
      </c>
      <c r="D5" s="242"/>
      <c r="E5" s="243"/>
      <c r="F5" s="241">
        <v>2</v>
      </c>
      <c r="G5" s="242"/>
      <c r="H5" s="243"/>
      <c r="I5" s="241">
        <v>3</v>
      </c>
      <c r="J5" s="242"/>
      <c r="K5" s="243"/>
      <c r="L5" s="241">
        <v>4</v>
      </c>
      <c r="M5" s="242"/>
      <c r="N5" s="243"/>
      <c r="O5" s="241">
        <v>5</v>
      </c>
      <c r="P5" s="242"/>
      <c r="Q5" s="243"/>
      <c r="R5" s="280" t="s">
        <v>1</v>
      </c>
      <c r="S5" s="281"/>
      <c r="T5" s="282"/>
      <c r="U5" s="124" t="s">
        <v>2</v>
      </c>
    </row>
    <row r="6" spans="1:29" ht="15.75" thickBot="1">
      <c r="A6" s="294"/>
      <c r="B6" s="295"/>
      <c r="C6" s="296"/>
      <c r="D6" s="296"/>
      <c r="E6" s="297"/>
      <c r="F6" s="244"/>
      <c r="G6" s="245"/>
      <c r="H6" s="246"/>
      <c r="I6" s="244"/>
      <c r="J6" s="245"/>
      <c r="K6" s="246"/>
      <c r="L6" s="244"/>
      <c r="M6" s="245"/>
      <c r="N6" s="246"/>
      <c r="O6" s="244"/>
      <c r="P6" s="245"/>
      <c r="Q6" s="246"/>
      <c r="R6" s="283" t="s">
        <v>3</v>
      </c>
      <c r="S6" s="284"/>
      <c r="T6" s="285"/>
      <c r="U6" s="125" t="s">
        <v>4</v>
      </c>
    </row>
    <row r="7" spans="1:29" ht="15" customHeight="1">
      <c r="A7" s="260">
        <v>1</v>
      </c>
      <c r="B7" s="263" t="str">
        <f>'Nasazení do skupin - prezence'!B5</f>
        <v>TJ Slavoj Český Brod "A"</v>
      </c>
      <c r="C7" s="298"/>
      <c r="D7" s="299"/>
      <c r="E7" s="300"/>
      <c r="F7" s="213"/>
      <c r="G7" s="207"/>
      <c r="H7" s="209"/>
      <c r="I7" s="213"/>
      <c r="J7" s="207"/>
      <c r="K7" s="209"/>
      <c r="L7" s="106"/>
      <c r="M7" s="106"/>
      <c r="N7" s="106"/>
      <c r="O7" s="213"/>
      <c r="P7" s="207"/>
      <c r="Q7" s="209"/>
      <c r="R7" s="286"/>
      <c r="S7" s="266"/>
      <c r="T7" s="268"/>
      <c r="U7" s="215"/>
      <c r="AB7" s="40"/>
    </row>
    <row r="8" spans="1:29" ht="15.75" customHeight="1" thickBot="1">
      <c r="A8" s="261"/>
      <c r="B8" s="264"/>
      <c r="C8" s="301"/>
      <c r="D8" s="302"/>
      <c r="E8" s="303"/>
      <c r="F8" s="212"/>
      <c r="G8" s="208"/>
      <c r="H8" s="210"/>
      <c r="I8" s="212"/>
      <c r="J8" s="208"/>
      <c r="K8" s="210"/>
      <c r="L8" s="121"/>
      <c r="M8" s="121"/>
      <c r="N8" s="121"/>
      <c r="O8" s="212"/>
      <c r="P8" s="208"/>
      <c r="Q8" s="210"/>
      <c r="R8" s="287"/>
      <c r="S8" s="267"/>
      <c r="T8" s="269"/>
      <c r="U8" s="216"/>
    </row>
    <row r="9" spans="1:29" ht="15" customHeight="1">
      <c r="A9" s="261"/>
      <c r="B9" s="264"/>
      <c r="C9" s="301"/>
      <c r="D9" s="302"/>
      <c r="E9" s="303"/>
      <c r="F9" s="205"/>
      <c r="G9" s="201"/>
      <c r="H9" s="203"/>
      <c r="I9" s="205"/>
      <c r="J9" s="201"/>
      <c r="K9" s="203"/>
      <c r="L9" s="122"/>
      <c r="M9" s="122"/>
      <c r="N9" s="122"/>
      <c r="O9" s="205"/>
      <c r="P9" s="201"/>
      <c r="Q9" s="203"/>
      <c r="R9" s="288"/>
      <c r="S9" s="272"/>
      <c r="T9" s="274"/>
      <c r="U9" s="217"/>
      <c r="AA9" s="40"/>
      <c r="AB9" s="40"/>
      <c r="AC9" s="40"/>
    </row>
    <row r="10" spans="1:29" ht="15.75" customHeight="1" thickBot="1">
      <c r="A10" s="262"/>
      <c r="B10" s="265"/>
      <c r="C10" s="304"/>
      <c r="D10" s="305"/>
      <c r="E10" s="306"/>
      <c r="F10" s="205"/>
      <c r="G10" s="201"/>
      <c r="H10" s="203"/>
      <c r="I10" s="206"/>
      <c r="J10" s="202"/>
      <c r="K10" s="204"/>
      <c r="L10" s="123"/>
      <c r="M10" s="123"/>
      <c r="N10" s="123"/>
      <c r="O10" s="206"/>
      <c r="P10" s="202"/>
      <c r="Q10" s="204"/>
      <c r="R10" s="289"/>
      <c r="S10" s="273"/>
      <c r="T10" s="275"/>
      <c r="U10" s="218"/>
      <c r="AA10" s="40"/>
      <c r="AB10" s="40"/>
      <c r="AC10" s="40"/>
    </row>
    <row r="11" spans="1:29" ht="15" customHeight="1">
      <c r="A11" s="260">
        <v>2</v>
      </c>
      <c r="B11" s="263" t="str">
        <f>'Nasazení do skupin - prezence'!B6</f>
        <v>TJ Dynamo České Budějovice</v>
      </c>
      <c r="C11" s="213"/>
      <c r="D11" s="207"/>
      <c r="E11" s="207"/>
      <c r="F11" s="232" t="s">
        <v>110</v>
      </c>
      <c r="G11" s="233"/>
      <c r="H11" s="234"/>
      <c r="I11" s="207"/>
      <c r="J11" s="207"/>
      <c r="K11" s="209"/>
      <c r="L11" s="106"/>
      <c r="M11" s="106"/>
      <c r="N11" s="106"/>
      <c r="O11" s="213"/>
      <c r="P11" s="207"/>
      <c r="Q11" s="209"/>
      <c r="R11" s="286"/>
      <c r="S11" s="266"/>
      <c r="T11" s="268"/>
      <c r="U11" s="215"/>
    </row>
    <row r="12" spans="1:29" ht="15.75" customHeight="1" thickBot="1">
      <c r="A12" s="261"/>
      <c r="B12" s="264"/>
      <c r="C12" s="212"/>
      <c r="D12" s="208"/>
      <c r="E12" s="208"/>
      <c r="F12" s="235"/>
      <c r="G12" s="236"/>
      <c r="H12" s="237"/>
      <c r="I12" s="208"/>
      <c r="J12" s="208"/>
      <c r="K12" s="210"/>
      <c r="L12" s="121"/>
      <c r="M12" s="121"/>
      <c r="N12" s="121"/>
      <c r="O12" s="212"/>
      <c r="P12" s="208"/>
      <c r="Q12" s="210"/>
      <c r="R12" s="287"/>
      <c r="S12" s="267"/>
      <c r="T12" s="269"/>
      <c r="U12" s="216"/>
    </row>
    <row r="13" spans="1:29" ht="15" customHeight="1">
      <c r="A13" s="261"/>
      <c r="B13" s="264"/>
      <c r="C13" s="205"/>
      <c r="D13" s="201"/>
      <c r="E13" s="201"/>
      <c r="F13" s="235"/>
      <c r="G13" s="236"/>
      <c r="H13" s="237"/>
      <c r="I13" s="201"/>
      <c r="J13" s="201"/>
      <c r="K13" s="203"/>
      <c r="L13" s="122"/>
      <c r="M13" s="122"/>
      <c r="N13" s="122"/>
      <c r="O13" s="205"/>
      <c r="P13" s="201"/>
      <c r="Q13" s="203"/>
      <c r="R13" s="288"/>
      <c r="S13" s="272"/>
      <c r="T13" s="274"/>
      <c r="U13" s="217"/>
    </row>
    <row r="14" spans="1:29" ht="15.75" customHeight="1" thickBot="1">
      <c r="A14" s="262"/>
      <c r="B14" s="265"/>
      <c r="C14" s="206"/>
      <c r="D14" s="202"/>
      <c r="E14" s="202"/>
      <c r="F14" s="238"/>
      <c r="G14" s="239"/>
      <c r="H14" s="240"/>
      <c r="I14" s="201"/>
      <c r="J14" s="201"/>
      <c r="K14" s="203"/>
      <c r="L14" s="122"/>
      <c r="M14" s="122"/>
      <c r="N14" s="122"/>
      <c r="O14" s="206"/>
      <c r="P14" s="202"/>
      <c r="Q14" s="204"/>
      <c r="R14" s="289"/>
      <c r="S14" s="273"/>
      <c r="T14" s="275"/>
      <c r="U14" s="218"/>
    </row>
    <row r="15" spans="1:29" ht="15" customHeight="1">
      <c r="A15" s="260">
        <v>3</v>
      </c>
      <c r="B15" s="263" t="str">
        <f>'Nasazení do skupin - prezence'!B7</f>
        <v>Sokol Dolní Počernice "A"</v>
      </c>
      <c r="C15" s="213"/>
      <c r="D15" s="207"/>
      <c r="E15" s="209"/>
      <c r="F15" s="211"/>
      <c r="G15" s="214"/>
      <c r="H15" s="214"/>
      <c r="I15" s="221"/>
      <c r="J15" s="222"/>
      <c r="K15" s="223"/>
      <c r="L15" s="213"/>
      <c r="M15" s="207"/>
      <c r="N15" s="209"/>
      <c r="O15" s="230"/>
      <c r="P15" s="230"/>
      <c r="Q15" s="247"/>
      <c r="R15" s="286"/>
      <c r="S15" s="266"/>
      <c r="T15" s="268"/>
      <c r="U15" s="215"/>
    </row>
    <row r="16" spans="1:29" ht="15.75" customHeight="1" thickBot="1">
      <c r="A16" s="261"/>
      <c r="B16" s="264"/>
      <c r="C16" s="212"/>
      <c r="D16" s="208"/>
      <c r="E16" s="210"/>
      <c r="F16" s="212"/>
      <c r="G16" s="208"/>
      <c r="H16" s="208"/>
      <c r="I16" s="224"/>
      <c r="J16" s="225"/>
      <c r="K16" s="226"/>
      <c r="L16" s="212"/>
      <c r="M16" s="208"/>
      <c r="N16" s="210"/>
      <c r="O16" s="231"/>
      <c r="P16" s="231"/>
      <c r="Q16" s="248"/>
      <c r="R16" s="287"/>
      <c r="S16" s="267"/>
      <c r="T16" s="269"/>
      <c r="U16" s="216"/>
    </row>
    <row r="17" spans="1:31" ht="15" customHeight="1">
      <c r="A17" s="261"/>
      <c r="B17" s="264"/>
      <c r="C17" s="205"/>
      <c r="D17" s="201"/>
      <c r="E17" s="203"/>
      <c r="F17" s="205"/>
      <c r="G17" s="201"/>
      <c r="H17" s="201"/>
      <c r="I17" s="224"/>
      <c r="J17" s="225"/>
      <c r="K17" s="226"/>
      <c r="L17" s="205"/>
      <c r="M17" s="201"/>
      <c r="N17" s="203"/>
      <c r="O17" s="219"/>
      <c r="P17" s="219"/>
      <c r="Q17" s="249"/>
      <c r="R17" s="288"/>
      <c r="S17" s="272"/>
      <c r="T17" s="274"/>
      <c r="U17" s="217"/>
    </row>
    <row r="18" spans="1:31" ht="15.75" customHeight="1" thickBot="1">
      <c r="A18" s="262"/>
      <c r="B18" s="265"/>
      <c r="C18" s="206"/>
      <c r="D18" s="202"/>
      <c r="E18" s="204"/>
      <c r="F18" s="206"/>
      <c r="G18" s="202"/>
      <c r="H18" s="202"/>
      <c r="I18" s="227"/>
      <c r="J18" s="228"/>
      <c r="K18" s="229"/>
      <c r="L18" s="206"/>
      <c r="M18" s="202"/>
      <c r="N18" s="204"/>
      <c r="O18" s="220"/>
      <c r="P18" s="220"/>
      <c r="Q18" s="250"/>
      <c r="R18" s="289"/>
      <c r="S18" s="273"/>
      <c r="T18" s="275"/>
      <c r="U18" s="218"/>
    </row>
    <row r="19" spans="1:31" ht="15" customHeight="1">
      <c r="A19" s="260">
        <v>4</v>
      </c>
      <c r="B19" s="263" t="str">
        <f>'Nasazení do skupin - prezence'!B8</f>
        <v>T.J. SOKOL Holice "B"</v>
      </c>
      <c r="C19" s="213"/>
      <c r="D19" s="207"/>
      <c r="E19" s="209"/>
      <c r="F19" s="213"/>
      <c r="G19" s="207"/>
      <c r="H19" s="209"/>
      <c r="I19" s="211"/>
      <c r="J19" s="214"/>
      <c r="K19" s="214"/>
      <c r="L19" s="251">
        <v>2020</v>
      </c>
      <c r="M19" s="252"/>
      <c r="N19" s="253"/>
      <c r="O19" s="213"/>
      <c r="P19" s="207"/>
      <c r="Q19" s="209"/>
      <c r="R19" s="266"/>
      <c r="S19" s="266"/>
      <c r="T19" s="268"/>
      <c r="U19" s="215"/>
    </row>
    <row r="20" spans="1:31" ht="15.75" customHeight="1" thickBot="1">
      <c r="A20" s="261"/>
      <c r="B20" s="264"/>
      <c r="C20" s="212"/>
      <c r="D20" s="208"/>
      <c r="E20" s="210"/>
      <c r="F20" s="212"/>
      <c r="G20" s="208"/>
      <c r="H20" s="210"/>
      <c r="I20" s="212"/>
      <c r="J20" s="208"/>
      <c r="K20" s="208"/>
      <c r="L20" s="254"/>
      <c r="M20" s="255"/>
      <c r="N20" s="256"/>
      <c r="O20" s="212"/>
      <c r="P20" s="208"/>
      <c r="Q20" s="210"/>
      <c r="R20" s="267"/>
      <c r="S20" s="267"/>
      <c r="T20" s="269"/>
      <c r="U20" s="216"/>
    </row>
    <row r="21" spans="1:31" ht="15" customHeight="1">
      <c r="A21" s="261"/>
      <c r="B21" s="264"/>
      <c r="C21" s="205"/>
      <c r="D21" s="201"/>
      <c r="E21" s="203"/>
      <c r="F21" s="205"/>
      <c r="G21" s="201"/>
      <c r="H21" s="203"/>
      <c r="I21" s="205"/>
      <c r="J21" s="201"/>
      <c r="K21" s="201"/>
      <c r="L21" s="254"/>
      <c r="M21" s="255"/>
      <c r="N21" s="256"/>
      <c r="O21" s="205"/>
      <c r="P21" s="201"/>
      <c r="Q21" s="203"/>
      <c r="R21" s="270"/>
      <c r="S21" s="272"/>
      <c r="T21" s="274"/>
      <c r="U21" s="217"/>
    </row>
    <row r="22" spans="1:31" ht="15.75" customHeight="1" thickBot="1">
      <c r="A22" s="262"/>
      <c r="B22" s="265"/>
      <c r="C22" s="206"/>
      <c r="D22" s="202"/>
      <c r="E22" s="204"/>
      <c r="F22" s="206"/>
      <c r="G22" s="202"/>
      <c r="H22" s="204"/>
      <c r="I22" s="206"/>
      <c r="J22" s="202"/>
      <c r="K22" s="202"/>
      <c r="L22" s="257"/>
      <c r="M22" s="258"/>
      <c r="N22" s="259"/>
      <c r="O22" s="206"/>
      <c r="P22" s="202"/>
      <c r="Q22" s="204"/>
      <c r="R22" s="271"/>
      <c r="S22" s="273"/>
      <c r="T22" s="275"/>
      <c r="U22" s="218"/>
    </row>
    <row r="23" spans="1:31" ht="15" customHeight="1">
      <c r="A23" s="260">
        <v>5</v>
      </c>
      <c r="B23" s="263" t="str">
        <f>'Nasazení do skupin - prezence'!B9</f>
        <v>SK LIAPOR - WITTE Karlovy Vary "B"</v>
      </c>
      <c r="C23" s="213"/>
      <c r="D23" s="207"/>
      <c r="E23" s="209"/>
      <c r="F23" s="213"/>
      <c r="G23" s="207"/>
      <c r="H23" s="209"/>
      <c r="I23" s="213"/>
      <c r="J23" s="207"/>
      <c r="K23" s="209"/>
      <c r="L23" s="106"/>
      <c r="M23" s="106"/>
      <c r="N23" s="106"/>
      <c r="O23" s="251"/>
      <c r="P23" s="252"/>
      <c r="Q23" s="253"/>
      <c r="R23" s="266"/>
      <c r="S23" s="266"/>
      <c r="T23" s="268"/>
      <c r="U23" s="215"/>
    </row>
    <row r="24" spans="1:31" ht="15.75" customHeight="1" thickBot="1">
      <c r="A24" s="261"/>
      <c r="B24" s="264"/>
      <c r="C24" s="212"/>
      <c r="D24" s="208"/>
      <c r="E24" s="210"/>
      <c r="F24" s="212"/>
      <c r="G24" s="208"/>
      <c r="H24" s="210"/>
      <c r="I24" s="212"/>
      <c r="J24" s="208"/>
      <c r="K24" s="210"/>
      <c r="L24" s="121"/>
      <c r="M24" s="121"/>
      <c r="N24" s="121"/>
      <c r="O24" s="254"/>
      <c r="P24" s="255"/>
      <c r="Q24" s="256"/>
      <c r="R24" s="267"/>
      <c r="S24" s="267"/>
      <c r="T24" s="269"/>
      <c r="U24" s="216"/>
    </row>
    <row r="25" spans="1:31" ht="15" customHeight="1">
      <c r="A25" s="261"/>
      <c r="B25" s="264"/>
      <c r="C25" s="205"/>
      <c r="D25" s="201"/>
      <c r="E25" s="203"/>
      <c r="F25" s="205"/>
      <c r="G25" s="201"/>
      <c r="H25" s="203"/>
      <c r="I25" s="205"/>
      <c r="J25" s="201"/>
      <c r="K25" s="203"/>
      <c r="L25" s="122"/>
      <c r="M25" s="122"/>
      <c r="N25" s="122"/>
      <c r="O25" s="254"/>
      <c r="P25" s="255"/>
      <c r="Q25" s="256"/>
      <c r="R25" s="270"/>
      <c r="S25" s="272"/>
      <c r="T25" s="274"/>
      <c r="U25" s="217"/>
    </row>
    <row r="26" spans="1:31" ht="15.75" customHeight="1" thickBot="1">
      <c r="A26" s="262"/>
      <c r="B26" s="265"/>
      <c r="C26" s="206"/>
      <c r="D26" s="202"/>
      <c r="E26" s="204"/>
      <c r="F26" s="206"/>
      <c r="G26" s="202"/>
      <c r="H26" s="204"/>
      <c r="I26" s="206"/>
      <c r="J26" s="202"/>
      <c r="K26" s="204"/>
      <c r="L26" s="123"/>
      <c r="M26" s="123"/>
      <c r="N26" s="123"/>
      <c r="O26" s="257"/>
      <c r="P26" s="258"/>
      <c r="Q26" s="259"/>
      <c r="R26" s="271"/>
      <c r="S26" s="273"/>
      <c r="T26" s="275"/>
      <c r="U26" s="218"/>
    </row>
    <row r="27" spans="1:31" ht="15" customHeight="1">
      <c r="A27" s="308"/>
      <c r="B27" s="307"/>
      <c r="C27" s="307"/>
      <c r="D27" s="310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41"/>
      <c r="S27" s="42"/>
      <c r="T27" s="42"/>
      <c r="U27" s="43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ht="15" customHeight="1">
      <c r="A28" s="308"/>
      <c r="B28" s="307"/>
      <c r="C28" s="307"/>
      <c r="D28" s="310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44"/>
      <c r="S28" s="42"/>
      <c r="T28" s="40"/>
      <c r="U28" s="43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ht="13.15" customHeight="1">
      <c r="A29" s="308"/>
      <c r="B29" s="307"/>
      <c r="C29" s="307"/>
      <c r="D29" s="310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41"/>
      <c r="S29" s="42"/>
      <c r="T29" s="42"/>
      <c r="U29" s="43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ht="13.15" customHeight="1">
      <c r="A30" s="308"/>
      <c r="B30" s="307"/>
      <c r="C30" s="307"/>
      <c r="D30" s="310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44"/>
      <c r="S30" s="42"/>
      <c r="T30" s="40"/>
      <c r="U30" s="43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ht="15" customHeight="1">
      <c r="A31" s="308"/>
      <c r="B31" s="307"/>
      <c r="C31" s="307"/>
      <c r="D31" s="310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41"/>
      <c r="S31" s="42"/>
      <c r="T31" s="42"/>
      <c r="U31" s="43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ht="21.75" customHeight="1">
      <c r="A32" s="308"/>
      <c r="B32" s="307"/>
      <c r="C32" s="307"/>
      <c r="D32" s="310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44"/>
      <c r="S32" s="42"/>
      <c r="T32" s="40"/>
      <c r="U32" s="43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57" ht="15" customHeight="1">
      <c r="A33" s="308"/>
      <c r="B33" s="307"/>
      <c r="C33" s="307"/>
      <c r="D33" s="310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41"/>
      <c r="S33" s="42"/>
      <c r="T33" s="42"/>
      <c r="U33" s="43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57" ht="15" customHeight="1">
      <c r="A34" s="308"/>
      <c r="B34" s="307"/>
      <c r="C34" s="307"/>
      <c r="D34" s="310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44"/>
      <c r="S34" s="42"/>
      <c r="T34" s="40"/>
      <c r="U34" s="43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57" ht="15" customHeight="1">
      <c r="A35" s="308"/>
      <c r="B35" s="307"/>
      <c r="C35" s="307"/>
      <c r="D35" s="310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41"/>
      <c r="S35" s="42"/>
      <c r="T35" s="42"/>
      <c r="U35" s="43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57" ht="15" customHeight="1">
      <c r="A36" s="308"/>
      <c r="B36" s="307"/>
      <c r="C36" s="307"/>
      <c r="D36" s="310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44"/>
      <c r="S36" s="42"/>
      <c r="T36" s="40"/>
      <c r="U36" s="43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57" ht="23.25">
      <c r="S37" s="309"/>
      <c r="T37" s="309"/>
      <c r="U37" s="126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</row>
    <row r="39" spans="1:57"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</row>
    <row r="40" spans="1:57"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</row>
    <row r="41" spans="1:57" ht="20.25">
      <c r="W41" s="197"/>
      <c r="X41" s="197"/>
      <c r="Y41" s="197"/>
      <c r="Z41" s="197"/>
      <c r="AA41" s="197"/>
      <c r="AB41" s="197"/>
      <c r="AC41" s="197"/>
      <c r="AD41" s="199"/>
      <c r="AE41" s="199"/>
      <c r="AF41" s="199"/>
      <c r="AG41" s="199"/>
      <c r="AH41" s="199"/>
      <c r="AI41" s="199"/>
      <c r="AJ41" s="1"/>
      <c r="AK41" s="1"/>
      <c r="AL41" s="197"/>
      <c r="AM41" s="197"/>
      <c r="AN41" s="197"/>
      <c r="AO41" s="197"/>
      <c r="AP41" s="197"/>
      <c r="AQ41" s="197"/>
      <c r="AR41" s="5"/>
      <c r="AS41" s="4"/>
      <c r="AT41" s="4"/>
      <c r="AU41" s="4"/>
      <c r="AV41" s="4"/>
      <c r="AW41" s="4"/>
      <c r="AX41" s="197"/>
      <c r="AY41" s="197"/>
      <c r="AZ41" s="197"/>
      <c r="BA41" s="197"/>
      <c r="BB41" s="1"/>
      <c r="BC41" s="1"/>
      <c r="BD41" s="1"/>
      <c r="BE41" s="1"/>
    </row>
    <row r="43" spans="1:57" ht="20.25">
      <c r="W43" s="199"/>
      <c r="X43" s="199"/>
      <c r="Y43" s="199"/>
      <c r="Z43" s="199"/>
      <c r="AA43" s="199"/>
      <c r="AB43" s="199"/>
      <c r="AC43" s="199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1"/>
      <c r="AO43" s="199"/>
      <c r="AP43" s="199"/>
      <c r="AQ43" s="199"/>
      <c r="AR43" s="199"/>
      <c r="AS43" s="199"/>
      <c r="AT43" s="199"/>
      <c r="AU43" s="199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</row>
    <row r="46" spans="1:57" ht="15.75">
      <c r="W46" s="311"/>
      <c r="X46" s="311"/>
      <c r="Y46" s="311"/>
      <c r="Z46" s="311"/>
      <c r="AA46" s="311"/>
      <c r="AB46" s="311"/>
      <c r="AC46" s="2"/>
      <c r="AD46" s="311"/>
      <c r="AE46" s="311"/>
      <c r="AF46" s="2"/>
      <c r="AG46" s="2"/>
      <c r="AH46" s="2"/>
      <c r="AI46" s="311"/>
      <c r="AJ46" s="311"/>
      <c r="AK46" s="311"/>
      <c r="AL46" s="311"/>
      <c r="AM46" s="311"/>
      <c r="AN46" s="311"/>
      <c r="AO46" s="2"/>
      <c r="AP46" s="2"/>
      <c r="AQ46" s="2"/>
      <c r="AR46" s="2"/>
      <c r="AS46" s="2"/>
      <c r="AT46" s="2"/>
      <c r="AU46" s="311"/>
      <c r="AV46" s="311"/>
      <c r="AW46" s="311"/>
      <c r="AX46" s="311"/>
      <c r="AY46" s="311"/>
      <c r="AZ46" s="311"/>
      <c r="BA46" s="2"/>
      <c r="BB46" s="2"/>
      <c r="BC46" s="2"/>
      <c r="BD46" s="2"/>
      <c r="BE46" s="2"/>
    </row>
    <row r="49" spans="23:57" ht="15" customHeight="1"/>
    <row r="53" spans="23:57"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</row>
    <row r="54" spans="23:57"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</row>
    <row r="58" spans="23:57" ht="23.25"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</row>
    <row r="59" spans="23:57" ht="20.25">
      <c r="W59" s="197"/>
      <c r="X59" s="197"/>
      <c r="Y59" s="197"/>
      <c r="Z59" s="197"/>
      <c r="AA59" s="197"/>
      <c r="AB59" s="197"/>
      <c r="AC59" s="197"/>
      <c r="AD59" s="199"/>
      <c r="AE59" s="199"/>
      <c r="AF59" s="199"/>
      <c r="AG59" s="199"/>
      <c r="AH59" s="199"/>
      <c r="AI59" s="199"/>
      <c r="AJ59" s="1"/>
      <c r="AK59" s="1"/>
      <c r="AL59" s="197"/>
      <c r="AM59" s="197"/>
      <c r="AN59" s="197"/>
      <c r="AO59" s="197"/>
      <c r="AP59" s="197"/>
      <c r="AQ59" s="197"/>
      <c r="AR59" s="5"/>
      <c r="AS59" s="4"/>
      <c r="AT59" s="4"/>
      <c r="AU59" s="4"/>
      <c r="AV59" s="4"/>
      <c r="AW59" s="4"/>
      <c r="AX59" s="197"/>
      <c r="AY59" s="197"/>
      <c r="AZ59" s="197"/>
      <c r="BA59" s="197"/>
      <c r="BB59" s="1"/>
      <c r="BC59" s="1"/>
      <c r="BD59" s="1"/>
      <c r="BE59" s="1"/>
    </row>
    <row r="61" spans="23:57" ht="20.25">
      <c r="W61" s="199"/>
      <c r="X61" s="199"/>
      <c r="Y61" s="199"/>
      <c r="Z61" s="199"/>
      <c r="AA61" s="199"/>
      <c r="AB61" s="199"/>
      <c r="AC61" s="199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1"/>
      <c r="AO61" s="199"/>
      <c r="AP61" s="199"/>
      <c r="AQ61" s="199"/>
      <c r="AR61" s="199"/>
      <c r="AS61" s="199"/>
      <c r="AT61" s="199"/>
      <c r="AU61" s="199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</row>
    <row r="64" spans="23:57" ht="15.75">
      <c r="W64" s="311"/>
      <c r="X64" s="311"/>
      <c r="Y64" s="311"/>
      <c r="Z64" s="311"/>
      <c r="AA64" s="311"/>
      <c r="AB64" s="311"/>
      <c r="AC64" s="2"/>
      <c r="AD64" s="311"/>
      <c r="AE64" s="311"/>
      <c r="AF64" s="2"/>
      <c r="AG64" s="2"/>
      <c r="AH64" s="2"/>
      <c r="AI64" s="311"/>
      <c r="AJ64" s="311"/>
      <c r="AK64" s="311"/>
      <c r="AL64" s="311"/>
      <c r="AM64" s="311"/>
      <c r="AN64" s="311"/>
      <c r="AO64" s="2"/>
      <c r="AP64" s="2"/>
      <c r="AQ64" s="2"/>
      <c r="AR64" s="2"/>
      <c r="AS64" s="2"/>
      <c r="AT64" s="2"/>
      <c r="AU64" s="311"/>
      <c r="AV64" s="311"/>
      <c r="AW64" s="311"/>
      <c r="AX64" s="311"/>
      <c r="AY64" s="311"/>
      <c r="AZ64" s="311"/>
      <c r="BA64" s="2"/>
      <c r="BB64" s="2"/>
      <c r="BC64" s="2"/>
      <c r="BD64" s="2"/>
      <c r="BE64" s="2"/>
    </row>
    <row r="67" spans="23:57" ht="15" customHeight="1"/>
    <row r="71" spans="23:57"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</row>
    <row r="72" spans="23:57"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7"/>
    </row>
    <row r="76" spans="23:57" ht="23.25"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  <c r="AZ76" s="198"/>
      <c r="BA76" s="198"/>
      <c r="BB76" s="198"/>
      <c r="BC76" s="198"/>
      <c r="BD76" s="198"/>
      <c r="BE76" s="198"/>
    </row>
    <row r="78" spans="23:57" ht="23.25"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</row>
    <row r="79" spans="23:57" ht="20.25">
      <c r="W79" s="197"/>
      <c r="X79" s="197"/>
      <c r="Y79" s="197"/>
      <c r="Z79" s="197"/>
      <c r="AA79" s="197"/>
      <c r="AB79" s="197"/>
      <c r="AC79" s="197"/>
      <c r="AD79" s="199"/>
      <c r="AE79" s="199"/>
      <c r="AF79" s="199"/>
      <c r="AG79" s="199"/>
      <c r="AH79" s="199"/>
      <c r="AI79" s="199"/>
      <c r="AJ79" s="1"/>
      <c r="AK79" s="1"/>
      <c r="AL79" s="197"/>
      <c r="AM79" s="197"/>
      <c r="AN79" s="197"/>
      <c r="AO79" s="197"/>
      <c r="AP79" s="197"/>
      <c r="AQ79" s="197"/>
      <c r="AR79" s="5"/>
      <c r="AS79" s="4"/>
      <c r="AT79" s="4"/>
      <c r="AU79" s="4"/>
      <c r="AV79" s="4"/>
      <c r="AW79" s="4"/>
      <c r="AX79" s="197"/>
      <c r="AY79" s="197"/>
      <c r="AZ79" s="197"/>
      <c r="BA79" s="197"/>
      <c r="BB79" s="1"/>
      <c r="BC79" s="1"/>
      <c r="BD79" s="1"/>
      <c r="BE79" s="1"/>
    </row>
    <row r="81" spans="23:57" ht="20.25">
      <c r="W81" s="199"/>
      <c r="X81" s="199"/>
      <c r="Y81" s="199"/>
      <c r="Z81" s="199"/>
      <c r="AA81" s="199"/>
      <c r="AB81" s="199"/>
      <c r="AC81" s="199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1"/>
      <c r="AO81" s="199"/>
      <c r="AP81" s="199"/>
      <c r="AQ81" s="199"/>
      <c r="AR81" s="199"/>
      <c r="AS81" s="199"/>
      <c r="AT81" s="199"/>
      <c r="AU81" s="199"/>
      <c r="AV81" s="200"/>
      <c r="AW81" s="200"/>
      <c r="AX81" s="200"/>
      <c r="AY81" s="200"/>
      <c r="AZ81" s="200"/>
      <c r="BA81" s="200"/>
      <c r="BB81" s="200"/>
      <c r="BC81" s="200"/>
      <c r="BD81" s="200"/>
      <c r="BE81" s="200"/>
    </row>
    <row r="84" spans="23:57" ht="15.75">
      <c r="W84" s="311"/>
      <c r="X84" s="311"/>
      <c r="Y84" s="311"/>
      <c r="Z84" s="311"/>
      <c r="AA84" s="311"/>
      <c r="AB84" s="311"/>
      <c r="AC84" s="2"/>
      <c r="AD84" s="311"/>
      <c r="AE84" s="311"/>
      <c r="AF84" s="2"/>
      <c r="AG84" s="2"/>
      <c r="AH84" s="2"/>
      <c r="AI84" s="311"/>
      <c r="AJ84" s="311"/>
      <c r="AK84" s="311"/>
      <c r="AL84" s="311"/>
      <c r="AM84" s="311"/>
      <c r="AN84" s="311"/>
      <c r="AO84" s="2"/>
      <c r="AP84" s="2"/>
      <c r="AQ84" s="2"/>
      <c r="AR84" s="2"/>
      <c r="AS84" s="2"/>
      <c r="AT84" s="2"/>
      <c r="AU84" s="311"/>
      <c r="AV84" s="311"/>
      <c r="AW84" s="311"/>
      <c r="AX84" s="311"/>
      <c r="AY84" s="311"/>
      <c r="AZ84" s="311"/>
      <c r="BA84" s="2"/>
      <c r="BB84" s="2"/>
      <c r="BC84" s="2"/>
      <c r="BD84" s="2"/>
      <c r="BE84" s="2"/>
    </row>
    <row r="91" spans="23:57"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</row>
    <row r="92" spans="23:57"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</row>
  </sheetData>
  <mergeCells count="232"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E27:Q28"/>
    <mergeCell ref="A29:A30"/>
    <mergeCell ref="B29:C30"/>
    <mergeCell ref="E29:Q30"/>
    <mergeCell ref="S37:T37"/>
    <mergeCell ref="W37:BE37"/>
    <mergeCell ref="W39:BE40"/>
    <mergeCell ref="A35:A36"/>
    <mergeCell ref="D27:D28"/>
    <mergeCell ref="D29:D30"/>
    <mergeCell ref="D31:D32"/>
    <mergeCell ref="D33:D34"/>
    <mergeCell ref="E35:Q36"/>
    <mergeCell ref="D35:D36"/>
    <mergeCell ref="E31:Q32"/>
    <mergeCell ref="E33:Q34"/>
    <mergeCell ref="A31:A32"/>
    <mergeCell ref="A33:A34"/>
    <mergeCell ref="B31:C32"/>
    <mergeCell ref="B33:C34"/>
    <mergeCell ref="B35:C36"/>
    <mergeCell ref="A27:A28"/>
    <mergeCell ref="B27:C28"/>
    <mergeCell ref="R17:R18"/>
    <mergeCell ref="S17:S18"/>
    <mergeCell ref="T17:T18"/>
    <mergeCell ref="R19:R20"/>
    <mergeCell ref="S19:S20"/>
    <mergeCell ref="T19:T20"/>
    <mergeCell ref="U19:U20"/>
    <mergeCell ref="R21:R22"/>
    <mergeCell ref="S21:S22"/>
    <mergeCell ref="T21:T22"/>
    <mergeCell ref="U21:U22"/>
    <mergeCell ref="U17:U18"/>
    <mergeCell ref="R11:R12"/>
    <mergeCell ref="S11:S12"/>
    <mergeCell ref="T11:T12"/>
    <mergeCell ref="R13:R14"/>
    <mergeCell ref="S13:S14"/>
    <mergeCell ref="T13:T14"/>
    <mergeCell ref="R15:R16"/>
    <mergeCell ref="S15:S16"/>
    <mergeCell ref="T15:T16"/>
    <mergeCell ref="A2:U3"/>
    <mergeCell ref="C4:U4"/>
    <mergeCell ref="R5:T5"/>
    <mergeCell ref="R6:T6"/>
    <mergeCell ref="R7:R8"/>
    <mergeCell ref="S7:S8"/>
    <mergeCell ref="T7:T8"/>
    <mergeCell ref="R9:R10"/>
    <mergeCell ref="S9:S10"/>
    <mergeCell ref="T9:T10"/>
    <mergeCell ref="A4:B6"/>
    <mergeCell ref="A7:A10"/>
    <mergeCell ref="B7:B10"/>
    <mergeCell ref="I9:I10"/>
    <mergeCell ref="O7:O8"/>
    <mergeCell ref="P7:P8"/>
    <mergeCell ref="C5:E6"/>
    <mergeCell ref="F5:H6"/>
    <mergeCell ref="I5:K6"/>
    <mergeCell ref="U9:U10"/>
    <mergeCell ref="U7:U8"/>
    <mergeCell ref="L5:N6"/>
    <mergeCell ref="C7:E10"/>
    <mergeCell ref="F7:F8"/>
    <mergeCell ref="U23:U24"/>
    <mergeCell ref="U25:U26"/>
    <mergeCell ref="J23:J24"/>
    <mergeCell ref="K23:K24"/>
    <mergeCell ref="C25:C26"/>
    <mergeCell ref="E25:E26"/>
    <mergeCell ref="F25:F26"/>
    <mergeCell ref="G25:G26"/>
    <mergeCell ref="H25:H26"/>
    <mergeCell ref="I25:I26"/>
    <mergeCell ref="J25:J26"/>
    <mergeCell ref="K25:K26"/>
    <mergeCell ref="I23:I24"/>
    <mergeCell ref="D25:D26"/>
    <mergeCell ref="O23:Q26"/>
    <mergeCell ref="R23:R24"/>
    <mergeCell ref="S23:S24"/>
    <mergeCell ref="T23:T24"/>
    <mergeCell ref="R25:R26"/>
    <mergeCell ref="S25:S26"/>
    <mergeCell ref="T25:T26"/>
    <mergeCell ref="A23:A26"/>
    <mergeCell ref="B23:B26"/>
    <mergeCell ref="C23:C24"/>
    <mergeCell ref="D23:D24"/>
    <mergeCell ref="E23:E24"/>
    <mergeCell ref="F23:F24"/>
    <mergeCell ref="G23:G24"/>
    <mergeCell ref="H23:H24"/>
    <mergeCell ref="A11:A14"/>
    <mergeCell ref="A15:A18"/>
    <mergeCell ref="A19:A22"/>
    <mergeCell ref="C21:C22"/>
    <mergeCell ref="C13:C14"/>
    <mergeCell ref="C17:C18"/>
    <mergeCell ref="B11:B14"/>
    <mergeCell ref="B15:B18"/>
    <mergeCell ref="B19:B22"/>
    <mergeCell ref="C19:C20"/>
    <mergeCell ref="C15:C16"/>
    <mergeCell ref="C11:C12"/>
    <mergeCell ref="D13:D14"/>
    <mergeCell ref="E13:E14"/>
    <mergeCell ref="D21:D22"/>
    <mergeCell ref="F21:F22"/>
    <mergeCell ref="G7:G8"/>
    <mergeCell ref="F9:F10"/>
    <mergeCell ref="G9:G10"/>
    <mergeCell ref="H7:H8"/>
    <mergeCell ref="H9:H10"/>
    <mergeCell ref="K7:K8"/>
    <mergeCell ref="I7:I8"/>
    <mergeCell ref="J7:J8"/>
    <mergeCell ref="J9:J10"/>
    <mergeCell ref="K9:K10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P9:P10"/>
    <mergeCell ref="Q9:Q10"/>
    <mergeCell ref="K11:K12"/>
    <mergeCell ref="O11:O12"/>
    <mergeCell ref="P11:P12"/>
    <mergeCell ref="Q11:Q12"/>
    <mergeCell ref="J11:J12"/>
    <mergeCell ref="P15:P16"/>
    <mergeCell ref="Q13:Q14"/>
    <mergeCell ref="U11:U12"/>
    <mergeCell ref="U15:U16"/>
    <mergeCell ref="U13:U14"/>
    <mergeCell ref="E21:E22"/>
    <mergeCell ref="H21:H22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I11:I12"/>
    <mergeCell ref="E11:E12"/>
    <mergeCell ref="F11:H14"/>
    <mergeCell ref="I13:I14"/>
    <mergeCell ref="G21:G22"/>
    <mergeCell ref="Q21:Q22"/>
    <mergeCell ref="O9:O10"/>
    <mergeCell ref="J21:J22"/>
    <mergeCell ref="O13:O14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D17:D18"/>
    <mergeCell ref="F19:F20"/>
    <mergeCell ref="G15:G16"/>
    <mergeCell ref="H15:H16"/>
    <mergeCell ref="D11:D12"/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</mergeCells>
  <pageMargins left="0.51181102362204722" right="0.31496062992125984" top="0.78740157480314965" bottom="0.78740157480314965" header="0.31496062992125984" footer="0.31496062992125984"/>
  <pageSetup paperSize="9" scale="85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V96"/>
  <sheetViews>
    <sheetView showGridLines="0" topLeftCell="A4" workbookViewId="0">
      <selection activeCell="W28" sqref="W28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331" t="str">
        <f>'Nasazení do skupin - prezence'!B2</f>
        <v>PČNS mladších žáků dvojice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330"/>
    </row>
    <row r="3" spans="1:21" ht="15" customHeight="1" thickBot="1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6"/>
    </row>
    <row r="4" spans="1:21" ht="32.25" customHeight="1" thickBot="1">
      <c r="A4" s="328" t="s">
        <v>8</v>
      </c>
      <c r="B4" s="329"/>
      <c r="C4" s="277" t="str">
        <f>'Nasazení do skupin - prezence'!B3</f>
        <v>Dolní Počernice 15.2.2020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9"/>
    </row>
    <row r="5" spans="1:21" ht="14.45" customHeight="1">
      <c r="A5" s="292"/>
      <c r="B5" s="293"/>
      <c r="C5" s="242">
        <v>1</v>
      </c>
      <c r="D5" s="242"/>
      <c r="E5" s="330"/>
      <c r="F5" s="331">
        <v>2</v>
      </c>
      <c r="G5" s="242"/>
      <c r="H5" s="330"/>
      <c r="I5" s="331">
        <v>3</v>
      </c>
      <c r="J5" s="242"/>
      <c r="K5" s="330"/>
      <c r="L5" s="331">
        <v>4</v>
      </c>
      <c r="M5" s="242"/>
      <c r="N5" s="330"/>
      <c r="O5" s="331">
        <v>5</v>
      </c>
      <c r="P5" s="242"/>
      <c r="Q5" s="330"/>
      <c r="R5" s="365" t="s">
        <v>1</v>
      </c>
      <c r="S5" s="366"/>
      <c r="T5" s="367"/>
      <c r="U5" s="145" t="s">
        <v>2</v>
      </c>
    </row>
    <row r="6" spans="1:21" ht="15" customHeight="1" thickBot="1">
      <c r="A6" s="294"/>
      <c r="B6" s="295"/>
      <c r="C6" s="296"/>
      <c r="D6" s="296"/>
      <c r="E6" s="297"/>
      <c r="F6" s="244"/>
      <c r="G6" s="245"/>
      <c r="H6" s="246"/>
      <c r="I6" s="244"/>
      <c r="J6" s="245"/>
      <c r="K6" s="246"/>
      <c r="L6" s="244"/>
      <c r="M6" s="245"/>
      <c r="N6" s="246"/>
      <c r="O6" s="244"/>
      <c r="P6" s="245"/>
      <c r="Q6" s="246"/>
      <c r="R6" s="283" t="s">
        <v>3</v>
      </c>
      <c r="S6" s="284"/>
      <c r="T6" s="285"/>
      <c r="U6" s="144" t="s">
        <v>4</v>
      </c>
    </row>
    <row r="7" spans="1:21" ht="15" customHeight="1">
      <c r="A7" s="324">
        <v>1</v>
      </c>
      <c r="B7" s="325" t="str">
        <f>'Nasazení do skupin - prezence'!B5</f>
        <v>TJ Slavoj Český Brod "A"</v>
      </c>
      <c r="C7" s="326"/>
      <c r="D7" s="299"/>
      <c r="E7" s="327"/>
      <c r="F7" s="318">
        <v>2</v>
      </c>
      <c r="G7" s="320" t="s">
        <v>5</v>
      </c>
      <c r="H7" s="322">
        <f>C11</f>
        <v>0</v>
      </c>
      <c r="I7" s="318">
        <v>2</v>
      </c>
      <c r="J7" s="320" t="s">
        <v>5</v>
      </c>
      <c r="K7" s="322">
        <f>Q33</f>
        <v>0</v>
      </c>
      <c r="L7" s="318">
        <v>2</v>
      </c>
      <c r="M7" s="320" t="s">
        <v>5</v>
      </c>
      <c r="N7" s="322">
        <f>Q37</f>
        <v>0</v>
      </c>
      <c r="O7" s="318">
        <v>2</v>
      </c>
      <c r="P7" s="320" t="s">
        <v>5</v>
      </c>
      <c r="Q7" s="322">
        <f>C23</f>
        <v>0</v>
      </c>
      <c r="R7" s="354">
        <f>F7+I7+L7+O7</f>
        <v>8</v>
      </c>
      <c r="S7" s="363" t="s">
        <v>5</v>
      </c>
      <c r="T7" s="346">
        <f>H7+K7+N7+Q7</f>
        <v>0</v>
      </c>
      <c r="U7" s="332">
        <v>8</v>
      </c>
    </row>
    <row r="8" spans="1:21" ht="15.75" customHeight="1" thickBot="1">
      <c r="A8" s="261"/>
      <c r="B8" s="264"/>
      <c r="C8" s="301"/>
      <c r="D8" s="302"/>
      <c r="E8" s="303"/>
      <c r="F8" s="319"/>
      <c r="G8" s="321"/>
      <c r="H8" s="323"/>
      <c r="I8" s="319"/>
      <c r="J8" s="321"/>
      <c r="K8" s="323"/>
      <c r="L8" s="319"/>
      <c r="M8" s="321"/>
      <c r="N8" s="323"/>
      <c r="O8" s="319"/>
      <c r="P8" s="321"/>
      <c r="Q8" s="323"/>
      <c r="R8" s="355"/>
      <c r="S8" s="364"/>
      <c r="T8" s="347"/>
      <c r="U8" s="333"/>
    </row>
    <row r="9" spans="1:21" ht="15" customHeight="1">
      <c r="A9" s="261"/>
      <c r="B9" s="264"/>
      <c r="C9" s="301"/>
      <c r="D9" s="302"/>
      <c r="E9" s="303"/>
      <c r="F9" s="312">
        <v>20</v>
      </c>
      <c r="G9" s="314" t="s">
        <v>5</v>
      </c>
      <c r="H9" s="316">
        <v>8</v>
      </c>
      <c r="I9" s="312">
        <v>20</v>
      </c>
      <c r="J9" s="314" t="s">
        <v>5</v>
      </c>
      <c r="K9" s="316">
        <v>13</v>
      </c>
      <c r="L9" s="312">
        <v>20</v>
      </c>
      <c r="M9" s="314" t="s">
        <v>5</v>
      </c>
      <c r="N9" s="316">
        <v>4</v>
      </c>
      <c r="O9" s="312">
        <v>20</v>
      </c>
      <c r="P9" s="314" t="s">
        <v>5</v>
      </c>
      <c r="Q9" s="316">
        <v>10</v>
      </c>
      <c r="R9" s="348">
        <f>F9+I9+L9+O9</f>
        <v>80</v>
      </c>
      <c r="S9" s="350" t="s">
        <v>5</v>
      </c>
      <c r="T9" s="352">
        <f>H9+K9+N9+Q9</f>
        <v>35</v>
      </c>
      <c r="U9" s="334">
        <v>1</v>
      </c>
    </row>
    <row r="10" spans="1:21" ht="15.75" customHeight="1" thickBot="1">
      <c r="A10" s="262"/>
      <c r="B10" s="265"/>
      <c r="C10" s="304"/>
      <c r="D10" s="305"/>
      <c r="E10" s="306"/>
      <c r="F10" s="312"/>
      <c r="G10" s="314"/>
      <c r="H10" s="316"/>
      <c r="I10" s="313"/>
      <c r="J10" s="315"/>
      <c r="K10" s="317"/>
      <c r="L10" s="313"/>
      <c r="M10" s="315"/>
      <c r="N10" s="317"/>
      <c r="O10" s="313"/>
      <c r="P10" s="315"/>
      <c r="Q10" s="317"/>
      <c r="R10" s="349"/>
      <c r="S10" s="351"/>
      <c r="T10" s="353"/>
      <c r="U10" s="335"/>
    </row>
    <row r="11" spans="1:21" ht="15" customHeight="1">
      <c r="A11" s="324">
        <v>2</v>
      </c>
      <c r="B11" s="325" t="str">
        <f>'Nasazení do skupin - prezence'!B6</f>
        <v>TJ Dynamo České Budějovice</v>
      </c>
      <c r="C11" s="318">
        <f>O47</f>
        <v>0</v>
      </c>
      <c r="D11" s="320" t="s">
        <v>5</v>
      </c>
      <c r="E11" s="320">
        <v>2</v>
      </c>
      <c r="F11" s="232" t="s">
        <v>110</v>
      </c>
      <c r="G11" s="233"/>
      <c r="H11" s="234"/>
      <c r="I11" s="320">
        <v>2</v>
      </c>
      <c r="J11" s="320" t="s">
        <v>5</v>
      </c>
      <c r="K11" s="322">
        <v>1</v>
      </c>
      <c r="L11" s="318">
        <v>2</v>
      </c>
      <c r="M11" s="320" t="s">
        <v>5</v>
      </c>
      <c r="N11" s="322">
        <f>Q41</f>
        <v>0</v>
      </c>
      <c r="O11" s="318">
        <v>2</v>
      </c>
      <c r="P11" s="320" t="s">
        <v>5</v>
      </c>
      <c r="Q11" s="322">
        <v>1</v>
      </c>
      <c r="R11" s="354">
        <f>C11+I11+L11+O11</f>
        <v>6</v>
      </c>
      <c r="S11" s="363" t="s">
        <v>5</v>
      </c>
      <c r="T11" s="346">
        <f>E11+K11+N11+Q11</f>
        <v>4</v>
      </c>
      <c r="U11" s="332">
        <v>6</v>
      </c>
    </row>
    <row r="12" spans="1:21" ht="15.75" customHeight="1" thickBot="1">
      <c r="A12" s="261"/>
      <c r="B12" s="264"/>
      <c r="C12" s="319"/>
      <c r="D12" s="321"/>
      <c r="E12" s="321"/>
      <c r="F12" s="235"/>
      <c r="G12" s="236"/>
      <c r="H12" s="237"/>
      <c r="I12" s="321"/>
      <c r="J12" s="321"/>
      <c r="K12" s="323"/>
      <c r="L12" s="319"/>
      <c r="M12" s="321"/>
      <c r="N12" s="323"/>
      <c r="O12" s="319"/>
      <c r="P12" s="321"/>
      <c r="Q12" s="323"/>
      <c r="R12" s="355"/>
      <c r="S12" s="364"/>
      <c r="T12" s="347"/>
      <c r="U12" s="333"/>
    </row>
    <row r="13" spans="1:21" ht="15" customHeight="1">
      <c r="A13" s="261"/>
      <c r="B13" s="264"/>
      <c r="C13" s="312">
        <v>8</v>
      </c>
      <c r="D13" s="314" t="s">
        <v>5</v>
      </c>
      <c r="E13" s="314">
        <v>20</v>
      </c>
      <c r="F13" s="235"/>
      <c r="G13" s="236"/>
      <c r="H13" s="237"/>
      <c r="I13" s="314">
        <v>23</v>
      </c>
      <c r="J13" s="314" t="s">
        <v>5</v>
      </c>
      <c r="K13" s="316">
        <v>25</v>
      </c>
      <c r="L13" s="312">
        <v>20</v>
      </c>
      <c r="M13" s="314" t="s">
        <v>5</v>
      </c>
      <c r="N13" s="316">
        <v>14</v>
      </c>
      <c r="O13" s="312">
        <v>27</v>
      </c>
      <c r="P13" s="314" t="s">
        <v>5</v>
      </c>
      <c r="Q13" s="316">
        <v>28</v>
      </c>
      <c r="R13" s="348">
        <f>C13+I13+L13+O13</f>
        <v>78</v>
      </c>
      <c r="S13" s="350" t="s">
        <v>5</v>
      </c>
      <c r="T13" s="352">
        <f>E13+K13+N13+Q13</f>
        <v>87</v>
      </c>
      <c r="U13" s="334">
        <v>2</v>
      </c>
    </row>
    <row r="14" spans="1:21" ht="15.75" customHeight="1" thickBot="1">
      <c r="A14" s="262"/>
      <c r="B14" s="265"/>
      <c r="C14" s="313"/>
      <c r="D14" s="315"/>
      <c r="E14" s="315"/>
      <c r="F14" s="238"/>
      <c r="G14" s="239"/>
      <c r="H14" s="240"/>
      <c r="I14" s="314"/>
      <c r="J14" s="314"/>
      <c r="K14" s="316"/>
      <c r="L14" s="313"/>
      <c r="M14" s="315"/>
      <c r="N14" s="317"/>
      <c r="O14" s="313"/>
      <c r="P14" s="315"/>
      <c r="Q14" s="317"/>
      <c r="R14" s="349"/>
      <c r="S14" s="351"/>
      <c r="T14" s="353"/>
      <c r="U14" s="335"/>
    </row>
    <row r="15" spans="1:21" ht="15" customHeight="1">
      <c r="A15" s="324">
        <v>3</v>
      </c>
      <c r="B15" s="325" t="str">
        <f>'Nasazení do skupin - prezence'!B7</f>
        <v>Sokol Dolní Počernice "A"</v>
      </c>
      <c r="C15" s="318">
        <f>K7</f>
        <v>0</v>
      </c>
      <c r="D15" s="320" t="s">
        <v>5</v>
      </c>
      <c r="E15" s="322">
        <f>I7</f>
        <v>2</v>
      </c>
      <c r="F15" s="336">
        <v>1</v>
      </c>
      <c r="G15" s="337" t="s">
        <v>5</v>
      </c>
      <c r="H15" s="337">
        <v>2</v>
      </c>
      <c r="I15" s="359"/>
      <c r="J15" s="222"/>
      <c r="K15" s="360"/>
      <c r="L15" s="338">
        <v>2</v>
      </c>
      <c r="M15" s="338" t="s">
        <v>5</v>
      </c>
      <c r="N15" s="340">
        <f>I19</f>
        <v>0</v>
      </c>
      <c r="O15" s="338">
        <f>O39</f>
        <v>0</v>
      </c>
      <c r="P15" s="338" t="s">
        <v>5</v>
      </c>
      <c r="Q15" s="340">
        <v>2</v>
      </c>
      <c r="R15" s="354">
        <f>C15+F15+L15+O15</f>
        <v>3</v>
      </c>
      <c r="S15" s="363" t="s">
        <v>5</v>
      </c>
      <c r="T15" s="346">
        <f>H15+E15+N15+Q15</f>
        <v>6</v>
      </c>
      <c r="U15" s="332">
        <v>2</v>
      </c>
    </row>
    <row r="16" spans="1:21" ht="15.75" customHeight="1" thickBot="1">
      <c r="A16" s="261"/>
      <c r="B16" s="264"/>
      <c r="C16" s="319"/>
      <c r="D16" s="321"/>
      <c r="E16" s="323"/>
      <c r="F16" s="319"/>
      <c r="G16" s="321"/>
      <c r="H16" s="321"/>
      <c r="I16" s="224"/>
      <c r="J16" s="225"/>
      <c r="K16" s="226"/>
      <c r="L16" s="339"/>
      <c r="M16" s="339"/>
      <c r="N16" s="341"/>
      <c r="O16" s="339"/>
      <c r="P16" s="339"/>
      <c r="Q16" s="341"/>
      <c r="R16" s="355"/>
      <c r="S16" s="364"/>
      <c r="T16" s="347"/>
      <c r="U16" s="333"/>
    </row>
    <row r="17" spans="1:22" ht="15" customHeight="1">
      <c r="A17" s="261"/>
      <c r="B17" s="264"/>
      <c r="C17" s="312">
        <f>K9</f>
        <v>13</v>
      </c>
      <c r="D17" s="314" t="s">
        <v>5</v>
      </c>
      <c r="E17" s="316">
        <f>I9</f>
        <v>20</v>
      </c>
      <c r="F17" s="312">
        <v>25</v>
      </c>
      <c r="G17" s="314" t="s">
        <v>5</v>
      </c>
      <c r="H17" s="314">
        <v>23</v>
      </c>
      <c r="I17" s="224"/>
      <c r="J17" s="225"/>
      <c r="K17" s="226"/>
      <c r="L17" s="342">
        <v>20</v>
      </c>
      <c r="M17" s="342" t="s">
        <v>5</v>
      </c>
      <c r="N17" s="344">
        <v>2</v>
      </c>
      <c r="O17" s="342">
        <v>25</v>
      </c>
      <c r="P17" s="342" t="s">
        <v>5</v>
      </c>
      <c r="Q17" s="344">
        <v>26</v>
      </c>
      <c r="R17" s="348">
        <f>F17+C17+L17+O17</f>
        <v>83</v>
      </c>
      <c r="S17" s="350" t="s">
        <v>5</v>
      </c>
      <c r="T17" s="352">
        <f>H17+E17+N17+Q17</f>
        <v>71</v>
      </c>
      <c r="U17" s="334">
        <v>4</v>
      </c>
    </row>
    <row r="18" spans="1:22" ht="15.75" customHeight="1" thickBot="1">
      <c r="A18" s="262"/>
      <c r="B18" s="265"/>
      <c r="C18" s="313"/>
      <c r="D18" s="315"/>
      <c r="E18" s="317"/>
      <c r="F18" s="313"/>
      <c r="G18" s="315"/>
      <c r="H18" s="315"/>
      <c r="I18" s="227"/>
      <c r="J18" s="228"/>
      <c r="K18" s="229"/>
      <c r="L18" s="343"/>
      <c r="M18" s="343"/>
      <c r="N18" s="345"/>
      <c r="O18" s="343"/>
      <c r="P18" s="343"/>
      <c r="Q18" s="345"/>
      <c r="R18" s="349"/>
      <c r="S18" s="351"/>
      <c r="T18" s="353"/>
      <c r="U18" s="335"/>
    </row>
    <row r="19" spans="1:22" ht="15" customHeight="1">
      <c r="A19" s="324">
        <v>4</v>
      </c>
      <c r="B19" s="325" t="str">
        <f>'Nasazení do skupin - prezence'!B8</f>
        <v>T.J. SOKOL Holice "B"</v>
      </c>
      <c r="C19" s="318">
        <f>N7</f>
        <v>0</v>
      </c>
      <c r="D19" s="320" t="s">
        <v>5</v>
      </c>
      <c r="E19" s="322">
        <f>L7</f>
        <v>2</v>
      </c>
      <c r="F19" s="318">
        <f>N11</f>
        <v>0</v>
      </c>
      <c r="G19" s="320" t="s">
        <v>5</v>
      </c>
      <c r="H19" s="322">
        <f>L11</f>
        <v>2</v>
      </c>
      <c r="I19" s="336">
        <f>O45</f>
        <v>0</v>
      </c>
      <c r="J19" s="337" t="s">
        <v>5</v>
      </c>
      <c r="K19" s="337">
        <v>2</v>
      </c>
      <c r="L19" s="251">
        <v>2020</v>
      </c>
      <c r="M19" s="252"/>
      <c r="N19" s="253"/>
      <c r="O19" s="338">
        <f>O31</f>
        <v>0</v>
      </c>
      <c r="P19" s="338" t="s">
        <v>5</v>
      </c>
      <c r="Q19" s="340">
        <v>2</v>
      </c>
      <c r="R19" s="354">
        <f>F19+I19+C19+O19</f>
        <v>0</v>
      </c>
      <c r="S19" s="363" t="s">
        <v>5</v>
      </c>
      <c r="T19" s="346">
        <f>H19+K19+E19+Q19</f>
        <v>8</v>
      </c>
      <c r="U19" s="332">
        <v>0</v>
      </c>
    </row>
    <row r="20" spans="1:22" ht="15.75" customHeight="1" thickBot="1">
      <c r="A20" s="261"/>
      <c r="B20" s="264"/>
      <c r="C20" s="319"/>
      <c r="D20" s="321"/>
      <c r="E20" s="323"/>
      <c r="F20" s="319"/>
      <c r="G20" s="321"/>
      <c r="H20" s="323"/>
      <c r="I20" s="319"/>
      <c r="J20" s="321"/>
      <c r="K20" s="321"/>
      <c r="L20" s="254"/>
      <c r="M20" s="255"/>
      <c r="N20" s="256"/>
      <c r="O20" s="339"/>
      <c r="P20" s="339"/>
      <c r="Q20" s="341"/>
      <c r="R20" s="355"/>
      <c r="S20" s="364"/>
      <c r="T20" s="347"/>
      <c r="U20" s="333"/>
    </row>
    <row r="21" spans="1:22" ht="15" customHeight="1">
      <c r="A21" s="261"/>
      <c r="B21" s="264"/>
      <c r="C21" s="312">
        <f>N9</f>
        <v>4</v>
      </c>
      <c r="D21" s="314" t="s">
        <v>5</v>
      </c>
      <c r="E21" s="316">
        <f>L9</f>
        <v>20</v>
      </c>
      <c r="F21" s="312">
        <f>N13</f>
        <v>14</v>
      </c>
      <c r="G21" s="314" t="s">
        <v>5</v>
      </c>
      <c r="H21" s="316">
        <f>L13</f>
        <v>20</v>
      </c>
      <c r="I21" s="312">
        <v>2</v>
      </c>
      <c r="J21" s="314" t="s">
        <v>5</v>
      </c>
      <c r="K21" s="314">
        <v>20</v>
      </c>
      <c r="L21" s="254"/>
      <c r="M21" s="255"/>
      <c r="N21" s="256"/>
      <c r="O21" s="342">
        <v>6</v>
      </c>
      <c r="P21" s="342" t="s">
        <v>5</v>
      </c>
      <c r="Q21" s="344">
        <v>20</v>
      </c>
      <c r="R21" s="348">
        <f>F21+I21+C21+O21</f>
        <v>26</v>
      </c>
      <c r="S21" s="350" t="s">
        <v>5</v>
      </c>
      <c r="T21" s="352">
        <f>H21+K21+E21+Q21</f>
        <v>80</v>
      </c>
      <c r="U21" s="334">
        <v>5</v>
      </c>
    </row>
    <row r="22" spans="1:22" ht="15.75" customHeight="1" thickBot="1">
      <c r="A22" s="262"/>
      <c r="B22" s="265"/>
      <c r="C22" s="313"/>
      <c r="D22" s="315"/>
      <c r="E22" s="317"/>
      <c r="F22" s="313"/>
      <c r="G22" s="315"/>
      <c r="H22" s="317"/>
      <c r="I22" s="313"/>
      <c r="J22" s="315"/>
      <c r="K22" s="315"/>
      <c r="L22" s="257"/>
      <c r="M22" s="258"/>
      <c r="N22" s="259"/>
      <c r="O22" s="343"/>
      <c r="P22" s="343"/>
      <c r="Q22" s="345"/>
      <c r="R22" s="349"/>
      <c r="S22" s="351"/>
      <c r="T22" s="353"/>
      <c r="U22" s="335"/>
    </row>
    <row r="23" spans="1:22" ht="15.75" customHeight="1">
      <c r="A23" s="324">
        <v>5</v>
      </c>
      <c r="B23" s="325" t="str">
        <f>'Nasazení do skupin - prezence'!B9</f>
        <v>SK LIAPOR - WITTE Karlovy Vary "B"</v>
      </c>
      <c r="C23" s="318">
        <f>O43</f>
        <v>0</v>
      </c>
      <c r="D23" s="320" t="s">
        <v>5</v>
      </c>
      <c r="E23" s="322">
        <v>2</v>
      </c>
      <c r="F23" s="318">
        <v>1</v>
      </c>
      <c r="G23" s="320" t="s">
        <v>5</v>
      </c>
      <c r="H23" s="322">
        <v>2</v>
      </c>
      <c r="I23" s="318">
        <f>Q15</f>
        <v>2</v>
      </c>
      <c r="J23" s="320" t="s">
        <v>5</v>
      </c>
      <c r="K23" s="322">
        <f>O15</f>
        <v>0</v>
      </c>
      <c r="L23" s="318">
        <f>Q19</f>
        <v>2</v>
      </c>
      <c r="M23" s="320" t="s">
        <v>5</v>
      </c>
      <c r="N23" s="322">
        <f>O19</f>
        <v>0</v>
      </c>
      <c r="O23" s="361"/>
      <c r="P23" s="252"/>
      <c r="Q23" s="362"/>
      <c r="R23" s="354">
        <f>F23+I23+L23+C23</f>
        <v>5</v>
      </c>
      <c r="S23" s="363" t="s">
        <v>5</v>
      </c>
      <c r="T23" s="346">
        <f>H23+K23+N23+E23</f>
        <v>4</v>
      </c>
      <c r="U23" s="332">
        <v>3</v>
      </c>
    </row>
    <row r="24" spans="1:22" ht="15.75" customHeight="1" thickBot="1">
      <c r="A24" s="261"/>
      <c r="B24" s="264"/>
      <c r="C24" s="319"/>
      <c r="D24" s="321"/>
      <c r="E24" s="323"/>
      <c r="F24" s="319"/>
      <c r="G24" s="321"/>
      <c r="H24" s="323"/>
      <c r="I24" s="319"/>
      <c r="J24" s="321"/>
      <c r="K24" s="323"/>
      <c r="L24" s="319"/>
      <c r="M24" s="321"/>
      <c r="N24" s="323"/>
      <c r="O24" s="254"/>
      <c r="P24" s="255"/>
      <c r="Q24" s="256"/>
      <c r="R24" s="355"/>
      <c r="S24" s="364"/>
      <c r="T24" s="347"/>
      <c r="U24" s="333"/>
    </row>
    <row r="25" spans="1:22" ht="15.75" customHeight="1">
      <c r="A25" s="261"/>
      <c r="B25" s="264"/>
      <c r="C25" s="312">
        <v>10</v>
      </c>
      <c r="D25" s="314" t="s">
        <v>5</v>
      </c>
      <c r="E25" s="316">
        <v>20</v>
      </c>
      <c r="F25" s="312">
        <v>28</v>
      </c>
      <c r="G25" s="314" t="s">
        <v>5</v>
      </c>
      <c r="H25" s="316">
        <v>27</v>
      </c>
      <c r="I25" s="312">
        <f>Q17</f>
        <v>26</v>
      </c>
      <c r="J25" s="314" t="s">
        <v>5</v>
      </c>
      <c r="K25" s="316">
        <f>O17</f>
        <v>25</v>
      </c>
      <c r="L25" s="312">
        <f>Q21</f>
        <v>20</v>
      </c>
      <c r="M25" s="314" t="s">
        <v>5</v>
      </c>
      <c r="N25" s="316">
        <f>O21</f>
        <v>6</v>
      </c>
      <c r="O25" s="254"/>
      <c r="P25" s="255"/>
      <c r="Q25" s="256"/>
      <c r="R25" s="348">
        <f>F25+I25+L25+C25</f>
        <v>84</v>
      </c>
      <c r="S25" s="350" t="s">
        <v>5</v>
      </c>
      <c r="T25" s="352">
        <f>H25+K25+N25+E25</f>
        <v>78</v>
      </c>
      <c r="U25" s="334">
        <v>3</v>
      </c>
    </row>
    <row r="26" spans="1:22" ht="15.75" customHeight="1" thickBot="1">
      <c r="A26" s="262"/>
      <c r="B26" s="265"/>
      <c r="C26" s="313"/>
      <c r="D26" s="315"/>
      <c r="E26" s="317"/>
      <c r="F26" s="313"/>
      <c r="G26" s="315"/>
      <c r="H26" s="317"/>
      <c r="I26" s="313"/>
      <c r="J26" s="315"/>
      <c r="K26" s="317"/>
      <c r="L26" s="313"/>
      <c r="M26" s="315"/>
      <c r="N26" s="317"/>
      <c r="O26" s="257"/>
      <c r="P26" s="258"/>
      <c r="Q26" s="259"/>
      <c r="R26" s="349"/>
      <c r="S26" s="351"/>
      <c r="T26" s="353"/>
      <c r="U26" s="335"/>
    </row>
    <row r="28" spans="1:22" ht="24.95" customHeight="1">
      <c r="A28" s="368" t="s">
        <v>12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70"/>
      <c r="S28" s="109"/>
      <c r="T28" s="146"/>
      <c r="U28" s="146"/>
    </row>
    <row r="29" spans="1:22" ht="15" customHeight="1">
      <c r="A29" s="371">
        <v>1</v>
      </c>
      <c r="B29" s="358" t="str">
        <f>B15</f>
        <v>Sokol Dolní Počernice "A"</v>
      </c>
      <c r="C29" s="358"/>
      <c r="D29" s="358" t="s">
        <v>5</v>
      </c>
      <c r="E29" s="358" t="str">
        <f>B11</f>
        <v>TJ Dynamo České Budějovice</v>
      </c>
      <c r="F29" s="358"/>
      <c r="G29" s="358"/>
      <c r="H29" s="358"/>
      <c r="I29" s="358"/>
      <c r="J29" s="358"/>
      <c r="K29" s="358"/>
      <c r="L29" s="358"/>
      <c r="M29" s="358"/>
      <c r="N29" s="358"/>
      <c r="O29" s="110"/>
      <c r="P29" s="111" t="s">
        <v>5</v>
      </c>
      <c r="Q29" s="111"/>
      <c r="R29" s="108" t="s">
        <v>11</v>
      </c>
      <c r="S29" s="107"/>
      <c r="T29" s="42"/>
      <c r="U29" s="43"/>
      <c r="V29" s="3"/>
    </row>
    <row r="30" spans="1:22" ht="15" customHeight="1">
      <c r="A30" s="357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112"/>
      <c r="P30" s="113" t="s">
        <v>5</v>
      </c>
      <c r="Q30" s="105"/>
      <c r="R30" s="6" t="s">
        <v>10</v>
      </c>
      <c r="S30" s="107"/>
      <c r="T30" s="40"/>
      <c r="U30" s="43"/>
      <c r="V30" s="3"/>
    </row>
    <row r="31" spans="1:22" ht="15" customHeight="1">
      <c r="A31" s="357">
        <v>2</v>
      </c>
      <c r="B31" s="356" t="str">
        <f>B19</f>
        <v>T.J. SOKOL Holice "B"</v>
      </c>
      <c r="C31" s="356"/>
      <c r="D31" s="356" t="s">
        <v>5</v>
      </c>
      <c r="E31" s="356" t="str">
        <f>B23</f>
        <v>SK LIAPOR - WITTE Karlovy Vary "B"</v>
      </c>
      <c r="F31" s="356"/>
      <c r="G31" s="356"/>
      <c r="H31" s="356"/>
      <c r="I31" s="356"/>
      <c r="J31" s="356"/>
      <c r="K31" s="356"/>
      <c r="L31" s="356"/>
      <c r="M31" s="356"/>
      <c r="N31" s="356"/>
      <c r="O31" s="114"/>
      <c r="P31" s="113" t="s">
        <v>5</v>
      </c>
      <c r="Q31" s="113"/>
      <c r="R31" s="6" t="s">
        <v>11</v>
      </c>
      <c r="S31" s="107"/>
      <c r="T31" s="42"/>
      <c r="U31" s="43"/>
    </row>
    <row r="32" spans="1:22" ht="15" customHeight="1">
      <c r="A32" s="357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112"/>
      <c r="P32" s="113" t="s">
        <v>5</v>
      </c>
      <c r="Q32" s="105"/>
      <c r="R32" s="6" t="s">
        <v>10</v>
      </c>
      <c r="S32" s="107"/>
      <c r="T32" s="40"/>
      <c r="U32" s="43"/>
    </row>
    <row r="33" spans="1:21" ht="15" customHeight="1">
      <c r="A33" s="357">
        <v>3</v>
      </c>
      <c r="B33" s="356" t="str">
        <f>B7</f>
        <v>TJ Slavoj Český Brod "A"</v>
      </c>
      <c r="C33" s="356"/>
      <c r="D33" s="356" t="s">
        <v>5</v>
      </c>
      <c r="E33" s="356" t="str">
        <f>B15</f>
        <v>Sokol Dolní Počernice "A"</v>
      </c>
      <c r="F33" s="356"/>
      <c r="G33" s="356"/>
      <c r="H33" s="356"/>
      <c r="I33" s="356"/>
      <c r="J33" s="356"/>
      <c r="K33" s="356"/>
      <c r="L33" s="356"/>
      <c r="M33" s="356"/>
      <c r="N33" s="356"/>
      <c r="O33" s="114"/>
      <c r="P33" s="113" t="s">
        <v>5</v>
      </c>
      <c r="Q33" s="113"/>
      <c r="R33" s="6" t="s">
        <v>11</v>
      </c>
      <c r="S33" s="107"/>
      <c r="T33" s="42"/>
      <c r="U33" s="43"/>
    </row>
    <row r="34" spans="1:21" ht="15" customHeight="1">
      <c r="A34" s="357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112"/>
      <c r="P34" s="113" t="s">
        <v>5</v>
      </c>
      <c r="Q34" s="105"/>
      <c r="R34" s="6" t="s">
        <v>10</v>
      </c>
      <c r="S34" s="107"/>
      <c r="T34" s="40"/>
      <c r="U34" s="43"/>
    </row>
    <row r="35" spans="1:21" ht="15" customHeight="1">
      <c r="A35" s="357">
        <v>4</v>
      </c>
      <c r="B35" s="356" t="str">
        <f>B23</f>
        <v>SK LIAPOR - WITTE Karlovy Vary "B"</v>
      </c>
      <c r="C35" s="356"/>
      <c r="D35" s="356" t="s">
        <v>5</v>
      </c>
      <c r="E35" s="356" t="str">
        <f>B11</f>
        <v>TJ Dynamo České Budějovice</v>
      </c>
      <c r="F35" s="356"/>
      <c r="G35" s="356"/>
      <c r="H35" s="356"/>
      <c r="I35" s="356"/>
      <c r="J35" s="356"/>
      <c r="K35" s="356"/>
      <c r="L35" s="356"/>
      <c r="M35" s="356"/>
      <c r="N35" s="356"/>
      <c r="O35" s="114"/>
      <c r="P35" s="113" t="s">
        <v>5</v>
      </c>
      <c r="Q35" s="113"/>
      <c r="R35" s="6" t="s">
        <v>11</v>
      </c>
      <c r="S35" s="107"/>
      <c r="T35" s="42"/>
      <c r="U35" s="43"/>
    </row>
    <row r="36" spans="1:21" ht="15" customHeight="1">
      <c r="A36" s="357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112"/>
      <c r="P36" s="113" t="s">
        <v>5</v>
      </c>
      <c r="Q36" s="105"/>
      <c r="R36" s="6" t="s">
        <v>10</v>
      </c>
      <c r="S36" s="107"/>
      <c r="T36" s="40"/>
      <c r="U36" s="43"/>
    </row>
    <row r="37" spans="1:21" ht="15" customHeight="1">
      <c r="A37" s="357">
        <v>5</v>
      </c>
      <c r="B37" s="356" t="str">
        <f>B7</f>
        <v>TJ Slavoj Český Brod "A"</v>
      </c>
      <c r="C37" s="356"/>
      <c r="D37" s="356" t="s">
        <v>5</v>
      </c>
      <c r="E37" s="356" t="str">
        <f>B19</f>
        <v>T.J. SOKOL Holice "B"</v>
      </c>
      <c r="F37" s="356"/>
      <c r="G37" s="356"/>
      <c r="H37" s="356"/>
      <c r="I37" s="356"/>
      <c r="J37" s="356"/>
      <c r="K37" s="356"/>
      <c r="L37" s="356"/>
      <c r="M37" s="356"/>
      <c r="N37" s="356"/>
      <c r="O37" s="114"/>
      <c r="P37" s="113" t="s">
        <v>5</v>
      </c>
      <c r="Q37" s="113"/>
      <c r="R37" s="6" t="s">
        <v>11</v>
      </c>
      <c r="S37" s="107"/>
      <c r="T37" s="42"/>
      <c r="U37" s="43"/>
    </row>
    <row r="38" spans="1:21" ht="15" customHeight="1">
      <c r="A38" s="357"/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112"/>
      <c r="P38" s="113" t="s">
        <v>5</v>
      </c>
      <c r="Q38" s="105"/>
      <c r="R38" s="6" t="s">
        <v>10</v>
      </c>
      <c r="S38" s="107"/>
      <c r="T38" s="40"/>
      <c r="U38" s="43"/>
    </row>
    <row r="39" spans="1:21" ht="15" customHeight="1">
      <c r="A39" s="357">
        <v>6</v>
      </c>
      <c r="B39" s="356" t="str">
        <f>B15</f>
        <v>Sokol Dolní Počernice "A"</v>
      </c>
      <c r="C39" s="356"/>
      <c r="D39" s="356" t="s">
        <v>5</v>
      </c>
      <c r="E39" s="356" t="str">
        <f>B23</f>
        <v>SK LIAPOR - WITTE Karlovy Vary "B"</v>
      </c>
      <c r="F39" s="356"/>
      <c r="G39" s="356"/>
      <c r="H39" s="356"/>
      <c r="I39" s="356"/>
      <c r="J39" s="356"/>
      <c r="K39" s="356"/>
      <c r="L39" s="356"/>
      <c r="M39" s="356"/>
      <c r="N39" s="356"/>
      <c r="O39" s="114"/>
      <c r="P39" s="113" t="s">
        <v>5</v>
      </c>
      <c r="Q39" s="113"/>
      <c r="R39" s="6" t="s">
        <v>11</v>
      </c>
      <c r="S39" s="107"/>
      <c r="T39" s="42"/>
      <c r="U39" s="43"/>
    </row>
    <row r="40" spans="1:21" ht="15" customHeight="1">
      <c r="A40" s="357"/>
      <c r="B40" s="356"/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112"/>
      <c r="P40" s="113" t="s">
        <v>5</v>
      </c>
      <c r="Q40" s="105"/>
      <c r="R40" s="6" t="s">
        <v>10</v>
      </c>
      <c r="S40" s="107"/>
      <c r="T40" s="40"/>
      <c r="U40" s="43"/>
    </row>
    <row r="41" spans="1:21" ht="15.75">
      <c r="A41" s="357">
        <v>7</v>
      </c>
      <c r="B41" s="356" t="str">
        <f>B11</f>
        <v>TJ Dynamo České Budějovice</v>
      </c>
      <c r="C41" s="356"/>
      <c r="D41" s="356" t="s">
        <v>5</v>
      </c>
      <c r="E41" s="356" t="str">
        <f>B19</f>
        <v>T.J. SOKOL Holice "B"</v>
      </c>
      <c r="F41" s="356"/>
      <c r="G41" s="356"/>
      <c r="H41" s="356"/>
      <c r="I41" s="356"/>
      <c r="J41" s="356"/>
      <c r="K41" s="356"/>
      <c r="L41" s="356"/>
      <c r="M41" s="356"/>
      <c r="N41" s="356"/>
      <c r="O41" s="114"/>
      <c r="P41" s="113" t="s">
        <v>5</v>
      </c>
      <c r="Q41" s="113"/>
      <c r="R41" s="6" t="s">
        <v>11</v>
      </c>
      <c r="S41" s="107"/>
      <c r="T41" s="42"/>
      <c r="U41" s="43"/>
    </row>
    <row r="42" spans="1:21" ht="15.75">
      <c r="A42" s="357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112"/>
      <c r="P42" s="113" t="s">
        <v>5</v>
      </c>
      <c r="Q42" s="105"/>
      <c r="R42" s="6" t="s">
        <v>10</v>
      </c>
      <c r="S42" s="107"/>
      <c r="T42" s="40"/>
      <c r="U42" s="43"/>
    </row>
    <row r="43" spans="1:21" ht="14.45" customHeight="1">
      <c r="A43" s="357">
        <v>8</v>
      </c>
      <c r="B43" s="356" t="str">
        <f>B23</f>
        <v>SK LIAPOR - WITTE Karlovy Vary "B"</v>
      </c>
      <c r="C43" s="356"/>
      <c r="D43" s="356" t="s">
        <v>5</v>
      </c>
      <c r="E43" s="356" t="str">
        <f>B7</f>
        <v>TJ Slavoj Český Brod "A"</v>
      </c>
      <c r="F43" s="356"/>
      <c r="G43" s="356"/>
      <c r="H43" s="356"/>
      <c r="I43" s="356"/>
      <c r="J43" s="356"/>
      <c r="K43" s="356"/>
      <c r="L43" s="356"/>
      <c r="M43" s="356"/>
      <c r="N43" s="356"/>
      <c r="O43" s="114"/>
      <c r="P43" s="113" t="s">
        <v>5</v>
      </c>
      <c r="Q43" s="113"/>
      <c r="R43" s="6" t="s">
        <v>11</v>
      </c>
      <c r="S43" s="107"/>
      <c r="T43" s="42"/>
      <c r="U43" s="43"/>
    </row>
    <row r="44" spans="1:21" ht="14.45" customHeight="1">
      <c r="A44" s="357"/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112"/>
      <c r="P44" s="113" t="s">
        <v>5</v>
      </c>
      <c r="Q44" s="105"/>
      <c r="R44" s="6" t="s">
        <v>10</v>
      </c>
      <c r="S44" s="107"/>
      <c r="T44" s="40"/>
      <c r="U44" s="43"/>
    </row>
    <row r="45" spans="1:21" ht="15.75">
      <c r="A45" s="357">
        <v>9</v>
      </c>
      <c r="B45" s="356" t="str">
        <f>B19</f>
        <v>T.J. SOKOL Holice "B"</v>
      </c>
      <c r="C45" s="356"/>
      <c r="D45" s="356" t="s">
        <v>5</v>
      </c>
      <c r="E45" s="356" t="str">
        <f>B15</f>
        <v>Sokol Dolní Počernice "A"</v>
      </c>
      <c r="F45" s="356"/>
      <c r="G45" s="356"/>
      <c r="H45" s="356"/>
      <c r="I45" s="356"/>
      <c r="J45" s="356"/>
      <c r="K45" s="356"/>
      <c r="L45" s="356"/>
      <c r="M45" s="356"/>
      <c r="N45" s="356"/>
      <c r="O45" s="114"/>
      <c r="P45" s="113" t="s">
        <v>5</v>
      </c>
      <c r="Q45" s="113"/>
      <c r="R45" s="6" t="s">
        <v>11</v>
      </c>
      <c r="S45" s="107"/>
      <c r="T45" s="42"/>
      <c r="U45" s="43"/>
    </row>
    <row r="46" spans="1:21" ht="15.75">
      <c r="A46" s="357"/>
      <c r="B46" s="356"/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112"/>
      <c r="P46" s="113" t="s">
        <v>5</v>
      </c>
      <c r="Q46" s="105"/>
      <c r="R46" s="6" t="s">
        <v>10</v>
      </c>
      <c r="S46" s="107"/>
      <c r="T46" s="40"/>
      <c r="U46" s="43"/>
    </row>
    <row r="47" spans="1:21" ht="15.75">
      <c r="A47" s="357">
        <v>10</v>
      </c>
      <c r="B47" s="356" t="str">
        <f>B11</f>
        <v>TJ Dynamo České Budějovice</v>
      </c>
      <c r="C47" s="356"/>
      <c r="D47" s="356" t="s">
        <v>5</v>
      </c>
      <c r="E47" s="356" t="str">
        <f>B7</f>
        <v>TJ Slavoj Český Brod "A"</v>
      </c>
      <c r="F47" s="356"/>
      <c r="G47" s="356"/>
      <c r="H47" s="356"/>
      <c r="I47" s="356"/>
      <c r="J47" s="356"/>
      <c r="K47" s="356"/>
      <c r="L47" s="356"/>
      <c r="M47" s="356"/>
      <c r="N47" s="356"/>
      <c r="O47" s="46"/>
      <c r="P47" s="47" t="s">
        <v>5</v>
      </c>
      <c r="Q47" s="47"/>
      <c r="R47" s="6" t="s">
        <v>11</v>
      </c>
      <c r="S47" s="107"/>
      <c r="T47" s="42"/>
      <c r="U47" s="43"/>
    </row>
    <row r="48" spans="1:21" ht="15.75">
      <c r="A48" s="357"/>
      <c r="B48" s="356"/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45"/>
      <c r="P48" s="47" t="s">
        <v>5</v>
      </c>
      <c r="Q48" s="37"/>
      <c r="R48" s="6" t="s">
        <v>10</v>
      </c>
      <c r="S48" s="107"/>
      <c r="T48" s="40"/>
      <c r="U48" s="43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A2:U3"/>
    <mergeCell ref="C4:U4"/>
    <mergeCell ref="R5:T5"/>
    <mergeCell ref="R6:T6"/>
    <mergeCell ref="L19:N22"/>
    <mergeCell ref="A28:R28"/>
    <mergeCell ref="A29:A30"/>
    <mergeCell ref="B29:C30"/>
    <mergeCell ref="E29:N30"/>
    <mergeCell ref="R7:R8"/>
    <mergeCell ref="R9:R10"/>
    <mergeCell ref="R11:R12"/>
    <mergeCell ref="R13:R14"/>
    <mergeCell ref="R15:R16"/>
    <mergeCell ref="R21:R22"/>
    <mergeCell ref="R23:R24"/>
    <mergeCell ref="R25:R26"/>
    <mergeCell ref="L25:L26"/>
    <mergeCell ref="M25:M26"/>
    <mergeCell ref="N25:N26"/>
    <mergeCell ref="H25:H26"/>
    <mergeCell ref="I25:I26"/>
    <mergeCell ref="J25:J26"/>
    <mergeCell ref="K25:K26"/>
    <mergeCell ref="F23:F24"/>
    <mergeCell ref="G23:G24"/>
    <mergeCell ref="H23:H24"/>
    <mergeCell ref="I23:I24"/>
    <mergeCell ref="J23:J24"/>
    <mergeCell ref="K23:K24"/>
    <mergeCell ref="S7:S8"/>
    <mergeCell ref="T7:T8"/>
    <mergeCell ref="S9:S10"/>
    <mergeCell ref="T9:T10"/>
    <mergeCell ref="S11:S12"/>
    <mergeCell ref="T11:T12"/>
    <mergeCell ref="S13:S14"/>
    <mergeCell ref="T13:T14"/>
    <mergeCell ref="T21:T22"/>
    <mergeCell ref="S15:S16"/>
    <mergeCell ref="S19:S20"/>
    <mergeCell ref="S21:S22"/>
    <mergeCell ref="T15:T16"/>
    <mergeCell ref="J21:J22"/>
    <mergeCell ref="K21:K22"/>
    <mergeCell ref="O21:O22"/>
    <mergeCell ref="P21:P22"/>
    <mergeCell ref="Q21:Q22"/>
    <mergeCell ref="B45:C46"/>
    <mergeCell ref="D45:D46"/>
    <mergeCell ref="E45:N46"/>
    <mergeCell ref="U23:U24"/>
    <mergeCell ref="C25:C26"/>
    <mergeCell ref="D25:D26"/>
    <mergeCell ref="A39:A40"/>
    <mergeCell ref="B39:C40"/>
    <mergeCell ref="D39:D40"/>
    <mergeCell ref="E39:N40"/>
    <mergeCell ref="A41:A42"/>
    <mergeCell ref="B41:C42"/>
    <mergeCell ref="D41:D42"/>
    <mergeCell ref="A31:A32"/>
    <mergeCell ref="B31:C32"/>
    <mergeCell ref="D31:D32"/>
    <mergeCell ref="E31:N32"/>
    <mergeCell ref="U25:U26"/>
    <mergeCell ref="O23:Q26"/>
    <mergeCell ref="S23:S24"/>
    <mergeCell ref="A23:A26"/>
    <mergeCell ref="C23:C24"/>
    <mergeCell ref="D23:D24"/>
    <mergeCell ref="E23:E24"/>
    <mergeCell ref="D37:D38"/>
    <mergeCell ref="E37:N38"/>
    <mergeCell ref="I21:I22"/>
    <mergeCell ref="B47:C48"/>
    <mergeCell ref="D47:D48"/>
    <mergeCell ref="E47:N48"/>
    <mergeCell ref="A45:A46"/>
    <mergeCell ref="A43:A44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D33:D34"/>
    <mergeCell ref="E33:N34"/>
    <mergeCell ref="H21:H22"/>
    <mergeCell ref="A47:A48"/>
    <mergeCell ref="A37:A38"/>
    <mergeCell ref="A33:A34"/>
    <mergeCell ref="B33:C34"/>
    <mergeCell ref="L17:L18"/>
    <mergeCell ref="N23:N24"/>
    <mergeCell ref="J19:J20"/>
    <mergeCell ref="K19:K20"/>
    <mergeCell ref="D29:D30"/>
    <mergeCell ref="E25:E26"/>
    <mergeCell ref="M23:M24"/>
    <mergeCell ref="I15:K18"/>
    <mergeCell ref="A35:A36"/>
    <mergeCell ref="B35:C36"/>
    <mergeCell ref="D35:D36"/>
    <mergeCell ref="A19:A22"/>
    <mergeCell ref="C19:C20"/>
    <mergeCell ref="D19:D20"/>
    <mergeCell ref="E19:E20"/>
    <mergeCell ref="F19:F20"/>
    <mergeCell ref="B37:C38"/>
    <mergeCell ref="U19:U20"/>
    <mergeCell ref="T23:T24"/>
    <mergeCell ref="U21:U22"/>
    <mergeCell ref="R17:R18"/>
    <mergeCell ref="S17:S18"/>
    <mergeCell ref="T17:T18"/>
    <mergeCell ref="R19:R20"/>
    <mergeCell ref="B43:C44"/>
    <mergeCell ref="D43:D44"/>
    <mergeCell ref="E43:N44"/>
    <mergeCell ref="C21:C22"/>
    <mergeCell ref="D21:D22"/>
    <mergeCell ref="E21:E22"/>
    <mergeCell ref="F21:F22"/>
    <mergeCell ref="G21:G22"/>
    <mergeCell ref="E41:N42"/>
    <mergeCell ref="E35:N36"/>
    <mergeCell ref="F25:F26"/>
    <mergeCell ref="G25:G26"/>
    <mergeCell ref="B23:B26"/>
    <mergeCell ref="L23:L24"/>
    <mergeCell ref="T19:T20"/>
    <mergeCell ref="S25:S26"/>
    <mergeCell ref="T25:T26"/>
    <mergeCell ref="G19:G20"/>
    <mergeCell ref="H19:H20"/>
    <mergeCell ref="I19:I20"/>
    <mergeCell ref="B15:B18"/>
    <mergeCell ref="B19:B22"/>
    <mergeCell ref="O17:O18"/>
    <mergeCell ref="P17:P18"/>
    <mergeCell ref="Q17:Q18"/>
    <mergeCell ref="O19:O20"/>
    <mergeCell ref="P19:P20"/>
    <mergeCell ref="Q19:Q20"/>
    <mergeCell ref="A15:A18"/>
    <mergeCell ref="C15:C16"/>
    <mergeCell ref="D15:D16"/>
    <mergeCell ref="E15:E16"/>
    <mergeCell ref="F15:F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U17:U18"/>
    <mergeCell ref="M17:M18"/>
    <mergeCell ref="N17:N18"/>
    <mergeCell ref="U13:U14"/>
    <mergeCell ref="U7:U8"/>
    <mergeCell ref="I7:I8"/>
    <mergeCell ref="J7:J8"/>
    <mergeCell ref="K7:K8"/>
    <mergeCell ref="L7:L8"/>
    <mergeCell ref="M7:M8"/>
    <mergeCell ref="N7:N8"/>
    <mergeCell ref="I11:I12"/>
    <mergeCell ref="J11:J12"/>
    <mergeCell ref="K11:K12"/>
    <mergeCell ref="L11:L12"/>
    <mergeCell ref="M11:M12"/>
    <mergeCell ref="L9:L10"/>
    <mergeCell ref="M9:M10"/>
    <mergeCell ref="A4:B6"/>
    <mergeCell ref="C5:E6"/>
    <mergeCell ref="F5:H6"/>
    <mergeCell ref="U11:U12"/>
    <mergeCell ref="U9:U10"/>
    <mergeCell ref="A11:A14"/>
    <mergeCell ref="B11:B14"/>
    <mergeCell ref="I5:K6"/>
    <mergeCell ref="L5:N6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I13:I14"/>
    <mergeCell ref="J13:J14"/>
    <mergeCell ref="K13:K14"/>
    <mergeCell ref="L13:L14"/>
    <mergeCell ref="C13:C14"/>
    <mergeCell ref="D13:D14"/>
    <mergeCell ref="E13:E14"/>
    <mergeCell ref="N9:N10"/>
    <mergeCell ref="F11:H14"/>
    <mergeCell ref="F7:F8"/>
    <mergeCell ref="G7:G8"/>
    <mergeCell ref="H7:H8"/>
    <mergeCell ref="A7:A10"/>
    <mergeCell ref="B7:B10"/>
    <mergeCell ref="C7:E10"/>
    <mergeCell ref="M13:M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B140"/>
  <sheetViews>
    <sheetView showGridLines="0" workbookViewId="0">
      <selection activeCell="E31" sqref="E31:N32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331" t="str">
        <f>'Nasazení do skupin - prezence'!B2</f>
        <v>PČNS mladších žáků dvojice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30"/>
    </row>
    <row r="3" spans="1:26" ht="15.75" customHeight="1" thickBot="1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/>
    </row>
    <row r="4" spans="1:26" ht="32.25" customHeight="1" thickBot="1">
      <c r="A4" s="328" t="s">
        <v>6</v>
      </c>
      <c r="B4" s="329"/>
      <c r="C4" s="277" t="str">
        <f>'Nasazení do skupin - prezence'!B3</f>
        <v>Dolní Počernice 15.2.2020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9"/>
    </row>
    <row r="5" spans="1:26" ht="15" customHeight="1">
      <c r="A5" s="292"/>
      <c r="B5" s="293"/>
      <c r="C5" s="331">
        <v>1</v>
      </c>
      <c r="D5" s="372"/>
      <c r="E5" s="330"/>
      <c r="F5" s="331">
        <v>2</v>
      </c>
      <c r="G5" s="372"/>
      <c r="H5" s="330"/>
      <c r="I5" s="331">
        <v>3</v>
      </c>
      <c r="J5" s="372"/>
      <c r="K5" s="330"/>
      <c r="L5" s="331">
        <v>4</v>
      </c>
      <c r="M5" s="372"/>
      <c r="N5" s="330"/>
      <c r="O5" s="365" t="s">
        <v>1</v>
      </c>
      <c r="P5" s="366"/>
      <c r="Q5" s="367"/>
      <c r="R5" s="149" t="s">
        <v>2</v>
      </c>
    </row>
    <row r="6" spans="1:26" ht="15.75" customHeight="1" thickBot="1">
      <c r="A6" s="294"/>
      <c r="B6" s="295"/>
      <c r="C6" s="373"/>
      <c r="D6" s="296"/>
      <c r="E6" s="297"/>
      <c r="F6" s="244"/>
      <c r="G6" s="245"/>
      <c r="H6" s="246"/>
      <c r="I6" s="244"/>
      <c r="J6" s="245"/>
      <c r="K6" s="246"/>
      <c r="L6" s="244"/>
      <c r="M6" s="245"/>
      <c r="N6" s="246"/>
      <c r="O6" s="283" t="s">
        <v>3</v>
      </c>
      <c r="P6" s="284"/>
      <c r="Q6" s="285"/>
      <c r="R6" s="148" t="s">
        <v>4</v>
      </c>
    </row>
    <row r="7" spans="1:26" ht="15" customHeight="1">
      <c r="A7" s="324">
        <v>1</v>
      </c>
      <c r="B7" s="325" t="str">
        <f>'Nasazení do skupin - prezence'!B10</f>
        <v>T.J. SOKOL Holice "A"</v>
      </c>
      <c r="C7" s="359"/>
      <c r="D7" s="382"/>
      <c r="E7" s="360"/>
      <c r="F7" s="379"/>
      <c r="G7" s="379"/>
      <c r="H7" s="380"/>
      <c r="I7" s="378"/>
      <c r="J7" s="379"/>
      <c r="K7" s="380"/>
      <c r="L7" s="378"/>
      <c r="M7" s="379"/>
      <c r="N7" s="380"/>
      <c r="O7" s="374"/>
      <c r="P7" s="375"/>
      <c r="Q7" s="376"/>
      <c r="R7" s="377"/>
      <c r="Y7" s="40"/>
    </row>
    <row r="8" spans="1:26" ht="15.75" customHeight="1" thickBot="1">
      <c r="A8" s="261"/>
      <c r="B8" s="264"/>
      <c r="C8" s="224"/>
      <c r="D8" s="225"/>
      <c r="E8" s="226"/>
      <c r="F8" s="208"/>
      <c r="G8" s="208"/>
      <c r="H8" s="210"/>
      <c r="I8" s="212"/>
      <c r="J8" s="208"/>
      <c r="K8" s="210"/>
      <c r="L8" s="212"/>
      <c r="M8" s="208"/>
      <c r="N8" s="210"/>
      <c r="O8" s="287"/>
      <c r="P8" s="267"/>
      <c r="Q8" s="269"/>
      <c r="R8" s="216"/>
    </row>
    <row r="9" spans="1:26" ht="15" customHeight="1">
      <c r="A9" s="261"/>
      <c r="B9" s="264"/>
      <c r="C9" s="224"/>
      <c r="D9" s="225"/>
      <c r="E9" s="226"/>
      <c r="F9" s="201"/>
      <c r="G9" s="201"/>
      <c r="H9" s="203"/>
      <c r="I9" s="205"/>
      <c r="J9" s="201"/>
      <c r="K9" s="203"/>
      <c r="L9" s="205"/>
      <c r="M9" s="201"/>
      <c r="N9" s="203"/>
      <c r="O9" s="288"/>
      <c r="P9" s="272"/>
      <c r="Q9" s="274"/>
      <c r="R9" s="381"/>
      <c r="X9" s="40"/>
      <c r="Y9" s="40"/>
      <c r="Z9" s="40"/>
    </row>
    <row r="10" spans="1:26" ht="15.75" customHeight="1" thickBot="1">
      <c r="A10" s="262"/>
      <c r="B10" s="265"/>
      <c r="C10" s="227"/>
      <c r="D10" s="228"/>
      <c r="E10" s="229"/>
      <c r="F10" s="201"/>
      <c r="G10" s="201"/>
      <c r="H10" s="203"/>
      <c r="I10" s="206"/>
      <c r="J10" s="202"/>
      <c r="K10" s="204"/>
      <c r="L10" s="206"/>
      <c r="M10" s="202"/>
      <c r="N10" s="204"/>
      <c r="O10" s="289"/>
      <c r="P10" s="273"/>
      <c r="Q10" s="275"/>
      <c r="R10" s="218"/>
      <c r="X10" s="40"/>
      <c r="Y10" s="40"/>
      <c r="Z10" s="40"/>
    </row>
    <row r="11" spans="1:26" ht="15" customHeight="1">
      <c r="A11" s="324">
        <v>2</v>
      </c>
      <c r="B11" s="325" t="str">
        <f>'Nasazení do skupin - prezence'!B11</f>
        <v>SK LIAPOR - WITTE Karlovy Vary "A"</v>
      </c>
      <c r="C11" s="211"/>
      <c r="D11" s="214"/>
      <c r="E11" s="214"/>
      <c r="F11" s="232" t="s">
        <v>110</v>
      </c>
      <c r="G11" s="233"/>
      <c r="H11" s="234"/>
      <c r="I11" s="379"/>
      <c r="J11" s="379"/>
      <c r="K11" s="380"/>
      <c r="L11" s="378"/>
      <c r="M11" s="379"/>
      <c r="N11" s="380"/>
      <c r="O11" s="374"/>
      <c r="P11" s="375"/>
      <c r="Q11" s="376"/>
      <c r="R11" s="377"/>
    </row>
    <row r="12" spans="1:26" ht="15.75" customHeight="1" thickBot="1">
      <c r="A12" s="261"/>
      <c r="B12" s="264"/>
      <c r="C12" s="212"/>
      <c r="D12" s="208"/>
      <c r="E12" s="208"/>
      <c r="F12" s="235"/>
      <c r="G12" s="236"/>
      <c r="H12" s="237"/>
      <c r="I12" s="208"/>
      <c r="J12" s="208"/>
      <c r="K12" s="210"/>
      <c r="L12" s="212"/>
      <c r="M12" s="208"/>
      <c r="N12" s="210"/>
      <c r="O12" s="287"/>
      <c r="P12" s="267"/>
      <c r="Q12" s="269"/>
      <c r="R12" s="216"/>
    </row>
    <row r="13" spans="1:26" ht="15" customHeight="1">
      <c r="A13" s="261"/>
      <c r="B13" s="264"/>
      <c r="C13" s="205"/>
      <c r="D13" s="201"/>
      <c r="E13" s="201"/>
      <c r="F13" s="235"/>
      <c r="G13" s="236"/>
      <c r="H13" s="237"/>
      <c r="I13" s="201"/>
      <c r="J13" s="201"/>
      <c r="K13" s="203"/>
      <c r="L13" s="205"/>
      <c r="M13" s="201"/>
      <c r="N13" s="203"/>
      <c r="O13" s="288"/>
      <c r="P13" s="272"/>
      <c r="Q13" s="274"/>
      <c r="R13" s="381"/>
    </row>
    <row r="14" spans="1:26" ht="15.75" customHeight="1" thickBot="1">
      <c r="A14" s="262"/>
      <c r="B14" s="265"/>
      <c r="C14" s="206"/>
      <c r="D14" s="202"/>
      <c r="E14" s="202"/>
      <c r="F14" s="238"/>
      <c r="G14" s="239"/>
      <c r="H14" s="240"/>
      <c r="I14" s="201"/>
      <c r="J14" s="201"/>
      <c r="K14" s="203"/>
      <c r="L14" s="206"/>
      <c r="M14" s="202"/>
      <c r="N14" s="204"/>
      <c r="O14" s="289"/>
      <c r="P14" s="273"/>
      <c r="Q14" s="275"/>
      <c r="R14" s="218"/>
    </row>
    <row r="15" spans="1:26" ht="15" customHeight="1">
      <c r="A15" s="324">
        <v>3</v>
      </c>
      <c r="B15" s="325" t="str">
        <f>'Nasazení do skupin - prezence'!B12</f>
        <v>TJ Slavoj Český Brod "B"</v>
      </c>
      <c r="C15" s="378"/>
      <c r="D15" s="379"/>
      <c r="E15" s="380"/>
      <c r="F15" s="211"/>
      <c r="G15" s="214"/>
      <c r="H15" s="214"/>
      <c r="I15" s="383"/>
      <c r="J15" s="384"/>
      <c r="K15" s="385"/>
      <c r="L15" s="392"/>
      <c r="M15" s="392"/>
      <c r="N15" s="393"/>
      <c r="O15" s="374"/>
      <c r="P15" s="375"/>
      <c r="Q15" s="376"/>
      <c r="R15" s="377"/>
    </row>
    <row r="16" spans="1:26" ht="15.75" customHeight="1" thickBot="1">
      <c r="A16" s="261"/>
      <c r="B16" s="264"/>
      <c r="C16" s="212"/>
      <c r="D16" s="208"/>
      <c r="E16" s="210"/>
      <c r="F16" s="212"/>
      <c r="G16" s="208"/>
      <c r="H16" s="208"/>
      <c r="I16" s="386"/>
      <c r="J16" s="387"/>
      <c r="K16" s="388"/>
      <c r="L16" s="231"/>
      <c r="M16" s="231"/>
      <c r="N16" s="248"/>
      <c r="O16" s="287"/>
      <c r="P16" s="267"/>
      <c r="Q16" s="269"/>
      <c r="R16" s="216"/>
    </row>
    <row r="17" spans="1:28" ht="15" customHeight="1">
      <c r="A17" s="261"/>
      <c r="B17" s="264"/>
      <c r="C17" s="205"/>
      <c r="D17" s="201"/>
      <c r="E17" s="203"/>
      <c r="F17" s="205"/>
      <c r="G17" s="201"/>
      <c r="H17" s="201"/>
      <c r="I17" s="386"/>
      <c r="J17" s="387"/>
      <c r="K17" s="388"/>
      <c r="L17" s="219"/>
      <c r="M17" s="219"/>
      <c r="N17" s="249"/>
      <c r="O17" s="288"/>
      <c r="P17" s="272"/>
      <c r="Q17" s="274"/>
      <c r="R17" s="381"/>
    </row>
    <row r="18" spans="1:28" ht="15.75" customHeight="1" thickBot="1">
      <c r="A18" s="262"/>
      <c r="B18" s="265"/>
      <c r="C18" s="206"/>
      <c r="D18" s="202"/>
      <c r="E18" s="204"/>
      <c r="F18" s="206"/>
      <c r="G18" s="202"/>
      <c r="H18" s="202"/>
      <c r="I18" s="389"/>
      <c r="J18" s="390"/>
      <c r="K18" s="391"/>
      <c r="L18" s="220"/>
      <c r="M18" s="220"/>
      <c r="N18" s="250"/>
      <c r="O18" s="289"/>
      <c r="P18" s="273"/>
      <c r="Q18" s="275"/>
      <c r="R18" s="218"/>
    </row>
    <row r="19" spans="1:28" ht="15" customHeight="1">
      <c r="A19" s="324">
        <v>4</v>
      </c>
      <c r="B19" s="325" t="str">
        <f>'Nasazení do skupin - prezence'!B13</f>
        <v>Sokol Dolní Počernice "B"</v>
      </c>
      <c r="C19" s="378"/>
      <c r="D19" s="379"/>
      <c r="E19" s="380"/>
      <c r="F19" s="378"/>
      <c r="G19" s="379"/>
      <c r="H19" s="380"/>
      <c r="I19" s="211"/>
      <c r="J19" s="214"/>
      <c r="K19" s="214"/>
      <c r="L19" s="251">
        <v>2020</v>
      </c>
      <c r="M19" s="252"/>
      <c r="N19" s="253"/>
      <c r="O19" s="375"/>
      <c r="P19" s="375"/>
      <c r="Q19" s="376"/>
      <c r="R19" s="377"/>
    </row>
    <row r="20" spans="1:28" ht="15.75" customHeight="1" thickBot="1">
      <c r="A20" s="261"/>
      <c r="B20" s="264"/>
      <c r="C20" s="212"/>
      <c r="D20" s="208"/>
      <c r="E20" s="210"/>
      <c r="F20" s="212"/>
      <c r="G20" s="208"/>
      <c r="H20" s="210"/>
      <c r="I20" s="212"/>
      <c r="J20" s="208"/>
      <c r="K20" s="208"/>
      <c r="L20" s="254"/>
      <c r="M20" s="255"/>
      <c r="N20" s="256"/>
      <c r="O20" s="267"/>
      <c r="P20" s="267"/>
      <c r="Q20" s="269"/>
      <c r="R20" s="216"/>
    </row>
    <row r="21" spans="1:28" ht="15" customHeight="1">
      <c r="A21" s="261"/>
      <c r="B21" s="264"/>
      <c r="C21" s="205"/>
      <c r="D21" s="201"/>
      <c r="E21" s="203"/>
      <c r="F21" s="205"/>
      <c r="G21" s="201"/>
      <c r="H21" s="203"/>
      <c r="I21" s="205"/>
      <c r="J21" s="201"/>
      <c r="K21" s="201"/>
      <c r="L21" s="254"/>
      <c r="M21" s="255"/>
      <c r="N21" s="256"/>
      <c r="O21" s="270"/>
      <c r="P21" s="272"/>
      <c r="Q21" s="274"/>
      <c r="R21" s="381"/>
    </row>
    <row r="22" spans="1:28" ht="15.75" customHeight="1" thickBot="1">
      <c r="A22" s="262"/>
      <c r="B22" s="265"/>
      <c r="C22" s="206"/>
      <c r="D22" s="202"/>
      <c r="E22" s="204"/>
      <c r="F22" s="206"/>
      <c r="G22" s="202"/>
      <c r="H22" s="204"/>
      <c r="I22" s="206"/>
      <c r="J22" s="202"/>
      <c r="K22" s="202"/>
      <c r="L22" s="257"/>
      <c r="M22" s="258"/>
      <c r="N22" s="259"/>
      <c r="O22" s="271"/>
      <c r="P22" s="273"/>
      <c r="Q22" s="275"/>
      <c r="R22" s="218"/>
    </row>
    <row r="24" spans="1:28" ht="24.95" customHeight="1">
      <c r="A24" s="394"/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ht="15" customHeight="1">
      <c r="A25" s="308"/>
      <c r="B25" s="307"/>
      <c r="C25" s="307"/>
      <c r="D25" s="310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41"/>
      <c r="P25" s="42"/>
      <c r="Q25" s="42"/>
      <c r="R25" s="43"/>
      <c r="S25" s="131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ht="15" customHeight="1">
      <c r="A26" s="308"/>
      <c r="B26" s="307"/>
      <c r="C26" s="307"/>
      <c r="D26" s="310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44"/>
      <c r="P26" s="42"/>
      <c r="Q26" s="40"/>
      <c r="R26" s="43"/>
      <c r="S26" s="131"/>
      <c r="T26" s="40"/>
      <c r="U26" s="40"/>
      <c r="V26" s="40"/>
      <c r="W26" s="40"/>
      <c r="X26" s="40"/>
      <c r="Y26" s="40"/>
      <c r="Z26" s="40"/>
      <c r="AA26" s="40"/>
      <c r="AB26" s="40"/>
    </row>
    <row r="27" spans="1:28" ht="15" customHeight="1">
      <c r="A27" s="308"/>
      <c r="B27" s="307"/>
      <c r="C27" s="307"/>
      <c r="D27" s="310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41"/>
      <c r="P27" s="42"/>
      <c r="Q27" s="42"/>
      <c r="R27" s="43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1:28" ht="15" customHeight="1">
      <c r="A28" s="308"/>
      <c r="B28" s="307"/>
      <c r="C28" s="307"/>
      <c r="D28" s="310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44"/>
      <c r="P28" s="42"/>
      <c r="Q28" s="40"/>
      <c r="R28" s="43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3.15" customHeight="1">
      <c r="A29" s="308"/>
      <c r="B29" s="307"/>
      <c r="C29" s="307"/>
      <c r="D29" s="310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41"/>
      <c r="P29" s="42"/>
      <c r="Q29" s="42"/>
      <c r="R29" s="43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ht="13.15" customHeight="1">
      <c r="A30" s="308"/>
      <c r="B30" s="307"/>
      <c r="C30" s="307"/>
      <c r="D30" s="310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44"/>
      <c r="P30" s="42"/>
      <c r="Q30" s="40"/>
      <c r="R30" s="43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28" ht="15" customHeight="1">
      <c r="A31" s="308"/>
      <c r="B31" s="307"/>
      <c r="C31" s="307"/>
      <c r="D31" s="310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41"/>
      <c r="P31" s="42"/>
      <c r="Q31" s="42"/>
      <c r="R31" s="43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1:28" ht="15.75" customHeight="1">
      <c r="A32" s="308"/>
      <c r="B32" s="307"/>
      <c r="C32" s="307"/>
      <c r="D32" s="310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44"/>
      <c r="P32" s="42"/>
      <c r="Q32" s="40"/>
      <c r="R32" s="43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1:54" ht="15" customHeight="1">
      <c r="A33" s="308"/>
      <c r="B33" s="307"/>
      <c r="C33" s="307"/>
      <c r="D33" s="310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41"/>
      <c r="P33" s="42"/>
      <c r="Q33" s="42"/>
      <c r="R33" s="43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1:54" ht="15" customHeight="1">
      <c r="A34" s="308"/>
      <c r="B34" s="307"/>
      <c r="C34" s="307"/>
      <c r="D34" s="310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44"/>
      <c r="P34" s="42"/>
      <c r="Q34" s="40"/>
      <c r="R34" s="43"/>
      <c r="S34" s="40"/>
      <c r="T34" s="40"/>
      <c r="U34" s="40"/>
      <c r="V34" s="40"/>
      <c r="W34" s="40"/>
      <c r="X34" s="40"/>
      <c r="Y34" s="40"/>
      <c r="Z34" s="40"/>
      <c r="AA34" s="40"/>
      <c r="AB34" s="40"/>
    </row>
    <row r="35" spans="1:54" ht="15" customHeight="1">
      <c r="A35" s="308"/>
      <c r="B35" s="307"/>
      <c r="C35" s="307"/>
      <c r="D35" s="310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41"/>
      <c r="P35" s="42"/>
      <c r="Q35" s="42"/>
      <c r="R35" s="43"/>
      <c r="S35" s="40"/>
      <c r="T35" s="40"/>
      <c r="U35" s="40"/>
      <c r="V35" s="40"/>
      <c r="W35" s="40"/>
      <c r="X35" s="40"/>
      <c r="Y35" s="40"/>
      <c r="Z35" s="40"/>
      <c r="AA35" s="40"/>
      <c r="AB35" s="40"/>
    </row>
    <row r="36" spans="1:54" ht="15" customHeight="1">
      <c r="A36" s="308"/>
      <c r="B36" s="307"/>
      <c r="C36" s="307"/>
      <c r="D36" s="310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44"/>
      <c r="P36" s="42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54" ht="23.25">
      <c r="P37" s="309"/>
      <c r="Q37" s="309"/>
      <c r="R37" s="147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</row>
    <row r="38" spans="1:54" ht="20.25">
      <c r="T38" s="197"/>
      <c r="U38" s="197"/>
      <c r="V38" s="197"/>
      <c r="W38" s="197"/>
      <c r="X38" s="197"/>
      <c r="Y38" s="197"/>
      <c r="Z38" s="197"/>
      <c r="AA38" s="199"/>
      <c r="AB38" s="199"/>
      <c r="AC38" s="199"/>
      <c r="AD38" s="199"/>
      <c r="AE38" s="199"/>
      <c r="AF38" s="199"/>
      <c r="AH38" s="1"/>
      <c r="AI38" s="197"/>
      <c r="AJ38" s="197"/>
      <c r="AK38" s="197"/>
      <c r="AL38" s="197"/>
      <c r="AM38" s="197"/>
      <c r="AN38" s="197"/>
      <c r="AO38" s="5"/>
      <c r="AP38" s="4"/>
      <c r="AQ38" s="4"/>
      <c r="AR38" s="4"/>
      <c r="AS38" s="4"/>
      <c r="AT38" s="4"/>
      <c r="AU38" s="197"/>
      <c r="AV38" s="197"/>
      <c r="AW38" s="197"/>
      <c r="AX38" s="197"/>
      <c r="AY38" s="1"/>
      <c r="AZ38" s="1"/>
      <c r="BA38" s="1"/>
      <c r="BB38" s="1"/>
    </row>
    <row r="40" spans="1:54" ht="20.25">
      <c r="T40" s="199"/>
      <c r="U40" s="199"/>
      <c r="V40" s="199"/>
      <c r="W40" s="199"/>
      <c r="X40" s="199"/>
      <c r="Y40" s="199"/>
      <c r="Z40" s="199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1"/>
      <c r="AL40" s="199"/>
      <c r="AM40" s="199"/>
      <c r="AN40" s="199"/>
      <c r="AO40" s="199"/>
      <c r="AP40" s="199"/>
      <c r="AQ40" s="199"/>
      <c r="AR40" s="199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</row>
    <row r="43" spans="1:54" ht="15.75">
      <c r="T43" s="311"/>
      <c r="U43" s="311"/>
      <c r="V43" s="311"/>
      <c r="W43" s="311"/>
      <c r="X43" s="311"/>
      <c r="Y43" s="311"/>
      <c r="Z43" s="2"/>
      <c r="AA43" s="311"/>
      <c r="AB43" s="311"/>
      <c r="AC43" s="2"/>
      <c r="AD43" s="2"/>
      <c r="AE43" s="2"/>
      <c r="AF43" s="311"/>
      <c r="AG43" s="311"/>
      <c r="AH43" s="311"/>
      <c r="AI43" s="311"/>
      <c r="AJ43" s="311"/>
      <c r="AK43" s="311"/>
      <c r="AL43" s="2"/>
      <c r="AM43" s="2"/>
      <c r="AN43" s="2"/>
      <c r="AO43" s="2"/>
      <c r="AP43" s="2"/>
      <c r="AQ43" s="2"/>
      <c r="AR43" s="311"/>
      <c r="AS43" s="311"/>
      <c r="AT43" s="311"/>
      <c r="AU43" s="311"/>
      <c r="AV43" s="311"/>
      <c r="AW43" s="311"/>
      <c r="AX43" s="2"/>
      <c r="AY43" s="2"/>
      <c r="AZ43" s="2"/>
      <c r="BA43" s="2"/>
      <c r="BB43" s="2"/>
    </row>
    <row r="44" spans="1:54" ht="15" customHeight="1"/>
    <row r="50" spans="20:54"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</row>
    <row r="51" spans="20:54"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</row>
    <row r="53" spans="20:54"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</row>
    <row r="54" spans="20:54"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</row>
    <row r="55" spans="20:54" ht="20.25">
      <c r="T55" s="197"/>
      <c r="U55" s="197"/>
      <c r="V55" s="197"/>
      <c r="W55" s="197"/>
      <c r="X55" s="197"/>
      <c r="Y55" s="197"/>
      <c r="Z55" s="197"/>
      <c r="AA55" s="199"/>
      <c r="AB55" s="199"/>
      <c r="AC55" s="199"/>
      <c r="AD55" s="199"/>
      <c r="AE55" s="199"/>
      <c r="AF55" s="199"/>
      <c r="AG55" s="1"/>
      <c r="AH55" s="1"/>
      <c r="AI55" s="197"/>
      <c r="AJ55" s="197"/>
      <c r="AK55" s="197"/>
      <c r="AL55" s="197"/>
      <c r="AM55" s="197"/>
      <c r="AN55" s="197"/>
      <c r="AO55" s="5"/>
      <c r="AP55" s="4"/>
      <c r="AQ55" s="4"/>
      <c r="AR55" s="4"/>
      <c r="AS55" s="4"/>
      <c r="AT55" s="4"/>
      <c r="AU55" s="197"/>
      <c r="AV55" s="197"/>
      <c r="AW55" s="197"/>
      <c r="AX55" s="197"/>
      <c r="AY55" s="1"/>
      <c r="AZ55" s="1"/>
      <c r="BA55" s="1"/>
      <c r="BB55" s="1"/>
    </row>
    <row r="57" spans="20:54" ht="20.25">
      <c r="T57" s="199"/>
      <c r="U57" s="199"/>
      <c r="V57" s="199"/>
      <c r="W57" s="199"/>
      <c r="X57" s="199"/>
      <c r="Y57" s="199"/>
      <c r="Z57" s="199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1"/>
      <c r="AL57" s="199"/>
      <c r="AM57" s="199"/>
      <c r="AN57" s="199"/>
      <c r="AO57" s="199"/>
      <c r="AP57" s="199"/>
      <c r="AQ57" s="199"/>
      <c r="AR57" s="199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</row>
    <row r="60" spans="20:54" ht="15.75">
      <c r="T60" s="311"/>
      <c r="U60" s="311"/>
      <c r="V60" s="311"/>
      <c r="W60" s="311"/>
      <c r="X60" s="311"/>
      <c r="Y60" s="311"/>
      <c r="Z60" s="2"/>
      <c r="AA60" s="311"/>
      <c r="AB60" s="311"/>
      <c r="AC60" s="2"/>
      <c r="AD60" s="2"/>
      <c r="AE60" s="2"/>
      <c r="AF60" s="311"/>
      <c r="AG60" s="311"/>
      <c r="AH60" s="311"/>
      <c r="AI60" s="311"/>
      <c r="AJ60" s="311"/>
      <c r="AK60" s="311"/>
      <c r="AL60" s="2"/>
      <c r="AM60" s="2"/>
      <c r="AN60" s="2"/>
      <c r="AO60" s="2"/>
      <c r="AP60" s="2"/>
      <c r="AQ60" s="2"/>
      <c r="AR60" s="311"/>
      <c r="AS60" s="311"/>
      <c r="AT60" s="311"/>
      <c r="AU60" s="311"/>
      <c r="AV60" s="311"/>
      <c r="AW60" s="311"/>
      <c r="AX60" s="2"/>
      <c r="AY60" s="2"/>
      <c r="AZ60" s="2"/>
      <c r="BA60" s="2"/>
      <c r="BB60" s="2"/>
    </row>
    <row r="62" spans="20:54" ht="15" customHeight="1"/>
    <row r="67" spans="20:54"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</row>
    <row r="68" spans="20:54"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</row>
    <row r="72" spans="20:54" ht="23.25"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</row>
    <row r="73" spans="20:54" ht="20.25">
      <c r="T73" s="197"/>
      <c r="U73" s="197"/>
      <c r="V73" s="197"/>
      <c r="W73" s="197"/>
      <c r="X73" s="197"/>
      <c r="Y73" s="197"/>
      <c r="Z73" s="197"/>
      <c r="AA73" s="199"/>
      <c r="AB73" s="199"/>
      <c r="AC73" s="199"/>
      <c r="AD73" s="199"/>
      <c r="AE73" s="199"/>
      <c r="AF73" s="199"/>
      <c r="AG73" s="1"/>
      <c r="AH73" s="1"/>
      <c r="AI73" s="197"/>
      <c r="AJ73" s="197"/>
      <c r="AK73" s="197"/>
      <c r="AL73" s="197"/>
      <c r="AM73" s="197"/>
      <c r="AN73" s="197"/>
      <c r="AO73" s="5"/>
      <c r="AP73" s="4"/>
      <c r="AQ73" s="4"/>
      <c r="AR73" s="4"/>
      <c r="AS73" s="4"/>
      <c r="AT73" s="4"/>
      <c r="AU73" s="197"/>
      <c r="AV73" s="197"/>
      <c r="AW73" s="197"/>
      <c r="AX73" s="197"/>
      <c r="AY73" s="1"/>
      <c r="AZ73" s="1"/>
      <c r="BA73" s="1"/>
      <c r="BB73" s="1"/>
    </row>
    <row r="75" spans="20:54" ht="20.25">
      <c r="T75" s="199"/>
      <c r="U75" s="199"/>
      <c r="V75" s="199"/>
      <c r="W75" s="199"/>
      <c r="X75" s="199"/>
      <c r="Y75" s="199"/>
      <c r="Z75" s="199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1"/>
      <c r="AL75" s="199"/>
      <c r="AM75" s="199"/>
      <c r="AN75" s="199"/>
      <c r="AO75" s="199"/>
      <c r="AP75" s="199"/>
      <c r="AQ75" s="199"/>
      <c r="AR75" s="199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</row>
    <row r="78" spans="20:54" ht="15.75">
      <c r="T78" s="311"/>
      <c r="U78" s="311"/>
      <c r="V78" s="311"/>
      <c r="W78" s="311"/>
      <c r="X78" s="311"/>
      <c r="Y78" s="311"/>
      <c r="Z78" s="2"/>
      <c r="AA78" s="311"/>
      <c r="AB78" s="311"/>
      <c r="AC78" s="2"/>
      <c r="AD78" s="2"/>
      <c r="AE78" s="2"/>
      <c r="AF78" s="311"/>
      <c r="AG78" s="311"/>
      <c r="AH78" s="311"/>
      <c r="AI78" s="311"/>
      <c r="AJ78" s="311"/>
      <c r="AK78" s="311"/>
      <c r="AL78" s="2"/>
      <c r="AM78" s="2"/>
      <c r="AN78" s="2"/>
      <c r="AO78" s="2"/>
      <c r="AP78" s="2"/>
      <c r="AQ78" s="2"/>
      <c r="AR78" s="311"/>
      <c r="AS78" s="311"/>
      <c r="AT78" s="311"/>
      <c r="AU78" s="311"/>
      <c r="AV78" s="311"/>
      <c r="AW78" s="311"/>
      <c r="AX78" s="2"/>
      <c r="AY78" s="2"/>
      <c r="AZ78" s="2"/>
      <c r="BA78" s="2"/>
      <c r="BB78" s="2"/>
    </row>
    <row r="80" spans="20:54" ht="15" customHeight="1"/>
    <row r="85" spans="20:54"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</row>
    <row r="86" spans="20:54"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</row>
    <row r="90" spans="20:54" ht="23.25"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  <c r="AZ90" s="198"/>
      <c r="BA90" s="198"/>
      <c r="BB90" s="198"/>
    </row>
    <row r="91" spans="20:54" ht="20.25">
      <c r="T91" s="197"/>
      <c r="U91" s="197"/>
      <c r="V91" s="197"/>
      <c r="W91" s="197"/>
      <c r="X91" s="197"/>
      <c r="Y91" s="197"/>
      <c r="Z91" s="197"/>
      <c r="AA91" s="199"/>
      <c r="AB91" s="199"/>
      <c r="AC91" s="199"/>
      <c r="AD91" s="199"/>
      <c r="AE91" s="199"/>
      <c r="AF91" s="199"/>
      <c r="AG91" s="1"/>
      <c r="AH91" s="1"/>
      <c r="AI91" s="197"/>
      <c r="AJ91" s="197"/>
      <c r="AK91" s="197"/>
      <c r="AL91" s="197"/>
      <c r="AM91" s="197"/>
      <c r="AN91" s="197"/>
      <c r="AO91" s="5"/>
      <c r="AP91" s="4"/>
      <c r="AQ91" s="4"/>
      <c r="AR91" s="4"/>
      <c r="AS91" s="4"/>
      <c r="AT91" s="4"/>
      <c r="AU91" s="197"/>
      <c r="AV91" s="197"/>
      <c r="AW91" s="197"/>
      <c r="AX91" s="197"/>
      <c r="AY91" s="1"/>
      <c r="AZ91" s="1"/>
      <c r="BA91" s="1"/>
      <c r="BB91" s="1"/>
    </row>
    <row r="93" spans="20:54" ht="20.25">
      <c r="T93" s="199"/>
      <c r="U93" s="199"/>
      <c r="V93" s="199"/>
      <c r="W93" s="199"/>
      <c r="X93" s="199"/>
      <c r="Y93" s="199"/>
      <c r="Z93" s="199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1"/>
      <c r="AL93" s="199"/>
      <c r="AM93" s="199"/>
      <c r="AN93" s="199"/>
      <c r="AO93" s="199"/>
      <c r="AP93" s="199"/>
      <c r="AQ93" s="199"/>
      <c r="AR93" s="199"/>
      <c r="AS93" s="200"/>
      <c r="AT93" s="200"/>
      <c r="AU93" s="200"/>
      <c r="AV93" s="200"/>
      <c r="AW93" s="200"/>
      <c r="AX93" s="200"/>
      <c r="AY93" s="200"/>
      <c r="AZ93" s="200"/>
      <c r="BA93" s="200"/>
      <c r="BB93" s="200"/>
    </row>
    <row r="96" spans="20:54" ht="15.75">
      <c r="T96" s="311"/>
      <c r="U96" s="311"/>
      <c r="V96" s="311"/>
      <c r="W96" s="311"/>
      <c r="X96" s="311"/>
      <c r="Y96" s="311"/>
      <c r="Z96" s="2"/>
      <c r="AA96" s="311"/>
      <c r="AB96" s="311"/>
      <c r="AC96" s="2"/>
      <c r="AD96" s="2"/>
      <c r="AE96" s="2"/>
      <c r="AF96" s="311"/>
      <c r="AG96" s="311"/>
      <c r="AH96" s="311"/>
      <c r="AI96" s="311"/>
      <c r="AJ96" s="311"/>
      <c r="AK96" s="311"/>
      <c r="AL96" s="2"/>
      <c r="AM96" s="2"/>
      <c r="AN96" s="2"/>
      <c r="AO96" s="2"/>
      <c r="AP96" s="2"/>
      <c r="AQ96" s="132"/>
      <c r="AR96" s="311"/>
      <c r="AS96" s="311"/>
      <c r="AT96" s="311"/>
      <c r="AU96" s="311"/>
      <c r="AV96" s="311"/>
      <c r="AW96" s="311"/>
      <c r="AX96" s="2"/>
      <c r="AY96" s="2"/>
      <c r="AZ96" s="2"/>
      <c r="BA96" s="2"/>
      <c r="BB96" s="2"/>
    </row>
    <row r="98" spans="20:54" ht="15" customHeight="1"/>
    <row r="103" spans="20:54">
      <c r="T103" s="197" t="s">
        <v>66</v>
      </c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</row>
    <row r="104" spans="20:54"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</row>
    <row r="107" spans="20:54" ht="23.25">
      <c r="T107" s="198" t="s">
        <v>67</v>
      </c>
      <c r="U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  <c r="AO107" s="198"/>
      <c r="AP107" s="198"/>
      <c r="AQ107" s="198"/>
      <c r="AR107" s="198"/>
      <c r="AS107" s="198"/>
      <c r="AT107" s="198"/>
      <c r="AU107" s="198"/>
      <c r="AV107" s="198"/>
      <c r="AW107" s="198"/>
      <c r="AX107" s="198"/>
      <c r="AY107" s="198"/>
      <c r="AZ107" s="198"/>
      <c r="BA107" s="198"/>
      <c r="BB107" s="198"/>
    </row>
    <row r="108" spans="20:54" ht="20.25">
      <c r="T108" s="197" t="s">
        <v>68</v>
      </c>
      <c r="U108" s="197"/>
      <c r="V108" s="197"/>
      <c r="W108" s="197"/>
      <c r="X108" s="197"/>
      <c r="Y108" s="197"/>
      <c r="Z108" s="197"/>
      <c r="AA108" s="199" t="str">
        <f>C4</f>
        <v>Dolní Počernice 15.2.2020</v>
      </c>
      <c r="AB108" s="199"/>
      <c r="AC108" s="199"/>
      <c r="AD108" s="199"/>
      <c r="AE108" s="199"/>
      <c r="AF108" s="199"/>
      <c r="AG108" s="1"/>
      <c r="AH108" s="1"/>
      <c r="AI108" s="197" t="s">
        <v>69</v>
      </c>
      <c r="AJ108" s="197"/>
      <c r="AK108" s="197"/>
      <c r="AL108" s="197"/>
      <c r="AM108" s="197"/>
      <c r="AN108" s="197"/>
      <c r="AO108" s="5" t="str">
        <f>CONCATENATE("(",P4,"-5)")</f>
        <v>(-5)</v>
      </c>
      <c r="AP108" s="4"/>
      <c r="AQ108" s="4"/>
      <c r="AR108" s="4"/>
      <c r="AS108" s="4"/>
      <c r="AT108" s="4"/>
      <c r="AU108" s="197" t="s">
        <v>70</v>
      </c>
      <c r="AV108" s="197"/>
      <c r="AW108" s="197"/>
      <c r="AX108" s="197"/>
      <c r="AY108" s="1"/>
      <c r="AZ108" s="1"/>
      <c r="BA108" s="1"/>
      <c r="BB108" s="1"/>
    </row>
    <row r="110" spans="20:54" ht="20.25">
      <c r="T110" s="199" t="s">
        <v>71</v>
      </c>
      <c r="U110" s="199"/>
      <c r="V110" s="199"/>
      <c r="W110" s="199"/>
      <c r="X110" s="199"/>
      <c r="Y110" s="199"/>
      <c r="Z110" s="199"/>
      <c r="AA110" s="200" t="e">
        <f>#REF!</f>
        <v>#REF!</v>
      </c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1"/>
      <c r="AL110" s="199" t="s">
        <v>72</v>
      </c>
      <c r="AM110" s="199"/>
      <c r="AN110" s="199"/>
      <c r="AO110" s="199"/>
      <c r="AP110" s="199"/>
      <c r="AQ110" s="199"/>
      <c r="AR110" s="199"/>
      <c r="AS110" s="200" t="e">
        <f>#REF!</f>
        <v>#REF!</v>
      </c>
      <c r="AT110" s="200"/>
      <c r="AU110" s="200"/>
      <c r="AV110" s="200"/>
      <c r="AW110" s="200"/>
      <c r="AX110" s="200"/>
      <c r="AY110" s="200"/>
      <c r="AZ110" s="200"/>
      <c r="BA110" s="200"/>
      <c r="BB110" s="200"/>
    </row>
    <row r="113" spans="20:54" ht="15.75">
      <c r="T113" s="311" t="s">
        <v>73</v>
      </c>
      <c r="U113" s="311"/>
      <c r="V113" s="311"/>
      <c r="W113" s="311"/>
      <c r="X113" s="311"/>
      <c r="Y113" s="311"/>
      <c r="Z113" s="2"/>
      <c r="AA113" s="311"/>
      <c r="AB113" s="311"/>
      <c r="AC113" s="2"/>
      <c r="AD113" s="2"/>
      <c r="AE113" s="2"/>
      <c r="AF113" s="311" t="s">
        <v>74</v>
      </c>
      <c r="AG113" s="311"/>
      <c r="AH113" s="311"/>
      <c r="AI113" s="311"/>
      <c r="AJ113" s="311"/>
      <c r="AK113" s="311"/>
      <c r="AL113" s="2"/>
      <c r="AM113" s="2"/>
      <c r="AN113" s="2"/>
      <c r="AO113" s="2"/>
      <c r="AP113" s="2"/>
      <c r="AQ113" s="2"/>
      <c r="AR113" s="311" t="s">
        <v>75</v>
      </c>
      <c r="AS113" s="311"/>
      <c r="AT113" s="311"/>
      <c r="AU113" s="311"/>
      <c r="AV113" s="311"/>
      <c r="AW113" s="311"/>
      <c r="AX113" s="2"/>
      <c r="AY113" s="2"/>
      <c r="AZ113" s="2"/>
      <c r="BA113" s="2"/>
      <c r="BB113" s="2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76</v>
      </c>
      <c r="AQ115" t="s">
        <v>77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197" t="s">
        <v>66</v>
      </c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</row>
    <row r="122" spans="20:54"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</row>
    <row r="126" spans="20:54" ht="23.25">
      <c r="T126" s="198" t="s">
        <v>67</v>
      </c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  <c r="AI126" s="198"/>
      <c r="AJ126" s="198"/>
      <c r="AK126" s="198"/>
      <c r="AL126" s="198"/>
      <c r="AM126" s="198"/>
      <c r="AN126" s="198"/>
      <c r="AO126" s="198"/>
      <c r="AP126" s="198"/>
      <c r="AQ126" s="198"/>
      <c r="AR126" s="198"/>
      <c r="AS126" s="198"/>
      <c r="AT126" s="198"/>
      <c r="AU126" s="198"/>
      <c r="AV126" s="198"/>
      <c r="AW126" s="198"/>
      <c r="AX126" s="198"/>
      <c r="AY126" s="198"/>
      <c r="AZ126" s="198"/>
      <c r="BA126" s="198"/>
      <c r="BB126" s="198"/>
    </row>
    <row r="127" spans="20:54" ht="20.25">
      <c r="T127" s="197" t="s">
        <v>68</v>
      </c>
      <c r="U127" s="197"/>
      <c r="V127" s="197"/>
      <c r="W127" s="197"/>
      <c r="X127" s="197"/>
      <c r="Y127" s="197"/>
      <c r="Z127" s="197"/>
      <c r="AA127" s="199" t="str">
        <f>C4</f>
        <v>Dolní Počernice 15.2.2020</v>
      </c>
      <c r="AB127" s="199"/>
      <c r="AC127" s="199"/>
      <c r="AD127" s="199"/>
      <c r="AE127" s="199"/>
      <c r="AF127" s="199"/>
      <c r="AG127" s="1"/>
      <c r="AH127" s="1"/>
      <c r="AI127" s="197" t="s">
        <v>69</v>
      </c>
      <c r="AJ127" s="197"/>
      <c r="AK127" s="197"/>
      <c r="AL127" s="197"/>
      <c r="AM127" s="197"/>
      <c r="AN127" s="197"/>
      <c r="AO127" s="5" t="str">
        <f>CONCATENATE("(",P4,"-6)")</f>
        <v>(-6)</v>
      </c>
      <c r="AP127" s="4"/>
      <c r="AQ127" s="4"/>
      <c r="AR127" s="4"/>
      <c r="AS127" s="4"/>
      <c r="AT127" s="4"/>
      <c r="AU127" s="197" t="s">
        <v>70</v>
      </c>
      <c r="AV127" s="197"/>
      <c r="AW127" s="197"/>
      <c r="AX127" s="197"/>
      <c r="AY127" s="1"/>
      <c r="AZ127" s="1"/>
      <c r="BA127" s="1"/>
      <c r="BB127" s="1"/>
    </row>
    <row r="129" spans="20:54" ht="20.25">
      <c r="T129" s="199" t="s">
        <v>71</v>
      </c>
      <c r="U129" s="199"/>
      <c r="V129" s="199"/>
      <c r="W129" s="199"/>
      <c r="X129" s="199"/>
      <c r="Y129" s="199"/>
      <c r="Z129" s="199"/>
      <c r="AA129" s="200" t="e">
        <f>#REF!</f>
        <v>#REF!</v>
      </c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1"/>
      <c r="AL129" s="199" t="s">
        <v>72</v>
      </c>
      <c r="AM129" s="199"/>
      <c r="AN129" s="199"/>
      <c r="AO129" s="199"/>
      <c r="AP129" s="199"/>
      <c r="AQ129" s="199"/>
      <c r="AR129" s="199"/>
      <c r="AS129" s="200" t="e">
        <f>#REF!</f>
        <v>#REF!</v>
      </c>
      <c r="AT129" s="200"/>
      <c r="AU129" s="200"/>
      <c r="AV129" s="200"/>
      <c r="AW129" s="200"/>
      <c r="AX129" s="200"/>
      <c r="AY129" s="200"/>
      <c r="AZ129" s="200"/>
      <c r="BA129" s="200"/>
      <c r="BB129" s="200"/>
    </row>
    <row r="132" spans="20:54" ht="15.75">
      <c r="T132" s="311" t="s">
        <v>73</v>
      </c>
      <c r="U132" s="311"/>
      <c r="V132" s="311"/>
      <c r="W132" s="311"/>
      <c r="X132" s="311"/>
      <c r="Y132" s="311"/>
      <c r="Z132" s="2"/>
      <c r="AA132" s="311"/>
      <c r="AB132" s="311"/>
      <c r="AC132" s="2"/>
      <c r="AD132" s="2"/>
      <c r="AE132" s="2"/>
      <c r="AF132" s="311" t="s">
        <v>74</v>
      </c>
      <c r="AG132" s="311"/>
      <c r="AH132" s="311"/>
      <c r="AI132" s="311"/>
      <c r="AJ132" s="311"/>
      <c r="AK132" s="311"/>
      <c r="AL132" s="2"/>
      <c r="AM132" s="2"/>
      <c r="AN132" s="2"/>
      <c r="AO132" s="2"/>
      <c r="AP132" s="2"/>
      <c r="AQ132" s="2"/>
      <c r="AR132" s="311" t="s">
        <v>75</v>
      </c>
      <c r="AS132" s="311"/>
      <c r="AT132" s="311"/>
      <c r="AU132" s="311"/>
      <c r="AV132" s="311"/>
      <c r="AW132" s="311"/>
      <c r="AX132" s="2"/>
      <c r="AY132" s="2"/>
      <c r="AZ132" s="2"/>
      <c r="BA132" s="2"/>
      <c r="BB132" s="2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76</v>
      </c>
      <c r="AQ134" t="s">
        <v>77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77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77</v>
      </c>
    </row>
    <row r="139" spans="20:54">
      <c r="T139" s="197" t="s">
        <v>66</v>
      </c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197"/>
    </row>
    <row r="140" spans="20:54"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197"/>
      <c r="AT140" s="197"/>
      <c r="AU140" s="197"/>
      <c r="AV140" s="197"/>
      <c r="AW140" s="197"/>
      <c r="AX140" s="197"/>
      <c r="AY140" s="197"/>
      <c r="AZ140" s="197"/>
      <c r="BA140" s="197"/>
      <c r="BB140" s="197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A35:A36"/>
    <mergeCell ref="B35:C36"/>
    <mergeCell ref="D35:D36"/>
    <mergeCell ref="E35:N36"/>
    <mergeCell ref="P37:Q37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29:A30"/>
    <mergeCell ref="B29:C30"/>
    <mergeCell ref="D29:D30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G19:G20"/>
    <mergeCell ref="H19:H20"/>
    <mergeCell ref="I19:I20"/>
    <mergeCell ref="J19:J20"/>
    <mergeCell ref="K19:K20"/>
    <mergeCell ref="L19:N22"/>
    <mergeCell ref="A27:A28"/>
    <mergeCell ref="B27:C28"/>
    <mergeCell ref="D27:D28"/>
    <mergeCell ref="E27:N2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R13:R14"/>
    <mergeCell ref="A15:A18"/>
    <mergeCell ref="B15:B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I15:K18"/>
    <mergeCell ref="L15:L16"/>
    <mergeCell ref="M15:M16"/>
    <mergeCell ref="N15:N16"/>
    <mergeCell ref="L17:L18"/>
    <mergeCell ref="P9:P10"/>
    <mergeCell ref="Q9:Q10"/>
    <mergeCell ref="A7:A10"/>
    <mergeCell ref="B7:B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R9:R10"/>
    <mergeCell ref="L9:L10"/>
    <mergeCell ref="M9:M10"/>
    <mergeCell ref="N9:N10"/>
    <mergeCell ref="O9:O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S140"/>
  <sheetViews>
    <sheetView showGridLines="0" workbookViewId="0">
      <selection activeCell="U29" sqref="U29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331" t="str">
        <f>'Nasazení do skupin - prezence'!B2</f>
        <v>PČNS mladších žáků dvojice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30"/>
    </row>
    <row r="3" spans="1:18" ht="15.75" customHeight="1" thickBot="1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/>
    </row>
    <row r="4" spans="1:18" ht="32.25" customHeight="1" thickBot="1">
      <c r="A4" s="328" t="s">
        <v>9</v>
      </c>
      <c r="B4" s="329"/>
      <c r="C4" s="395" t="str">
        <f>'Nasazení do skupin - prezence'!B3</f>
        <v>Dolní Počernice 15.2.2020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7"/>
    </row>
    <row r="5" spans="1:18" ht="15" customHeight="1">
      <c r="A5" s="292"/>
      <c r="B5" s="293"/>
      <c r="C5" s="331">
        <v>1</v>
      </c>
      <c r="D5" s="372"/>
      <c r="E5" s="330"/>
      <c r="F5" s="331">
        <v>2</v>
      </c>
      <c r="G5" s="372"/>
      <c r="H5" s="330"/>
      <c r="I5" s="331">
        <v>3</v>
      </c>
      <c r="J5" s="372"/>
      <c r="K5" s="330"/>
      <c r="L5" s="331">
        <v>4</v>
      </c>
      <c r="M5" s="372"/>
      <c r="N5" s="330"/>
      <c r="O5" s="365" t="s">
        <v>1</v>
      </c>
      <c r="P5" s="366"/>
      <c r="Q5" s="367"/>
      <c r="R5" s="149" t="s">
        <v>2</v>
      </c>
    </row>
    <row r="6" spans="1:18" ht="15.75" customHeight="1" thickBot="1">
      <c r="A6" s="294"/>
      <c r="B6" s="295"/>
      <c r="C6" s="373"/>
      <c r="D6" s="296"/>
      <c r="E6" s="297"/>
      <c r="F6" s="244"/>
      <c r="G6" s="245"/>
      <c r="H6" s="246"/>
      <c r="I6" s="244"/>
      <c r="J6" s="245"/>
      <c r="K6" s="246"/>
      <c r="L6" s="244"/>
      <c r="M6" s="245"/>
      <c r="N6" s="246"/>
      <c r="O6" s="283" t="s">
        <v>3</v>
      </c>
      <c r="P6" s="284"/>
      <c r="Q6" s="285"/>
      <c r="R6" s="130" t="s">
        <v>4</v>
      </c>
    </row>
    <row r="7" spans="1:18" ht="15" customHeight="1">
      <c r="A7" s="415">
        <v>1</v>
      </c>
      <c r="B7" s="325" t="str">
        <f>'Nasazení do skupin - prezence'!B10</f>
        <v>T.J. SOKOL Holice "A"</v>
      </c>
      <c r="C7" s="359"/>
      <c r="D7" s="382"/>
      <c r="E7" s="360"/>
      <c r="F7" s="410">
        <f>O35</f>
        <v>0</v>
      </c>
      <c r="G7" s="410" t="s">
        <v>5</v>
      </c>
      <c r="H7" s="322">
        <v>2</v>
      </c>
      <c r="I7" s="318">
        <f>Q29</f>
        <v>0</v>
      </c>
      <c r="J7" s="410" t="s">
        <v>5</v>
      </c>
      <c r="K7" s="322">
        <v>2</v>
      </c>
      <c r="L7" s="318">
        <v>1</v>
      </c>
      <c r="M7" s="410" t="s">
        <v>5</v>
      </c>
      <c r="N7" s="322">
        <v>2</v>
      </c>
      <c r="O7" s="398">
        <f>F7+I7+L7</f>
        <v>1</v>
      </c>
      <c r="P7" s="400" t="s">
        <v>5</v>
      </c>
      <c r="Q7" s="402">
        <f>H7+K7+N7</f>
        <v>6</v>
      </c>
      <c r="R7" s="332">
        <v>0</v>
      </c>
    </row>
    <row r="8" spans="1:18" ht="15.75" customHeight="1" thickBot="1">
      <c r="A8" s="416"/>
      <c r="B8" s="264"/>
      <c r="C8" s="224"/>
      <c r="D8" s="225"/>
      <c r="E8" s="226"/>
      <c r="F8" s="321"/>
      <c r="G8" s="321"/>
      <c r="H8" s="323"/>
      <c r="I8" s="319"/>
      <c r="J8" s="321"/>
      <c r="K8" s="323"/>
      <c r="L8" s="319"/>
      <c r="M8" s="321"/>
      <c r="N8" s="323"/>
      <c r="O8" s="399"/>
      <c r="P8" s="401"/>
      <c r="Q8" s="403"/>
      <c r="R8" s="333"/>
    </row>
    <row r="9" spans="1:18" ht="15" customHeight="1">
      <c r="A9" s="416"/>
      <c r="B9" s="264"/>
      <c r="C9" s="224"/>
      <c r="D9" s="225"/>
      <c r="E9" s="226"/>
      <c r="F9" s="404">
        <v>9</v>
      </c>
      <c r="G9" s="404" t="s">
        <v>5</v>
      </c>
      <c r="H9" s="405">
        <v>20</v>
      </c>
      <c r="I9" s="406">
        <v>17</v>
      </c>
      <c r="J9" s="404" t="s">
        <v>5</v>
      </c>
      <c r="K9" s="405">
        <v>20</v>
      </c>
      <c r="L9" s="406">
        <v>18</v>
      </c>
      <c r="M9" s="404" t="s">
        <v>5</v>
      </c>
      <c r="N9" s="405">
        <v>24</v>
      </c>
      <c r="O9" s="413">
        <f>F9+I9+L9</f>
        <v>44</v>
      </c>
      <c r="P9" s="418" t="s">
        <v>5</v>
      </c>
      <c r="Q9" s="420">
        <f>H9+K9+N9</f>
        <v>64</v>
      </c>
      <c r="R9" s="411">
        <v>4</v>
      </c>
    </row>
    <row r="10" spans="1:18" ht="15.75" customHeight="1" thickBot="1">
      <c r="A10" s="417"/>
      <c r="B10" s="265"/>
      <c r="C10" s="227"/>
      <c r="D10" s="228"/>
      <c r="E10" s="229"/>
      <c r="F10" s="404"/>
      <c r="G10" s="404"/>
      <c r="H10" s="405"/>
      <c r="I10" s="407"/>
      <c r="J10" s="408"/>
      <c r="K10" s="409"/>
      <c r="L10" s="407"/>
      <c r="M10" s="408"/>
      <c r="N10" s="409"/>
      <c r="O10" s="414"/>
      <c r="P10" s="419"/>
      <c r="Q10" s="421"/>
      <c r="R10" s="412"/>
    </row>
    <row r="11" spans="1:18" ht="15" customHeight="1">
      <c r="A11" s="415">
        <v>2</v>
      </c>
      <c r="B11" s="325" t="str">
        <f>'Nasazení do skupin - prezence'!B11</f>
        <v>SK LIAPOR - WITTE Karlovy Vary "A"</v>
      </c>
      <c r="C11" s="336">
        <v>2</v>
      </c>
      <c r="D11" s="337" t="s">
        <v>5</v>
      </c>
      <c r="E11" s="337">
        <f>F7</f>
        <v>0</v>
      </c>
      <c r="F11" s="232" t="s">
        <v>110</v>
      </c>
      <c r="G11" s="233"/>
      <c r="H11" s="234"/>
      <c r="I11" s="410">
        <v>2</v>
      </c>
      <c r="J11" s="410" t="s">
        <v>5</v>
      </c>
      <c r="K11" s="322">
        <f>Q27</f>
        <v>0</v>
      </c>
      <c r="L11" s="318">
        <v>2</v>
      </c>
      <c r="M11" s="410" t="s">
        <v>5</v>
      </c>
      <c r="N11" s="322">
        <f>Q31</f>
        <v>0</v>
      </c>
      <c r="O11" s="398">
        <f>C11+I11+L11</f>
        <v>6</v>
      </c>
      <c r="P11" s="400" t="s">
        <v>5</v>
      </c>
      <c r="Q11" s="402">
        <f>E11+K11+N11</f>
        <v>0</v>
      </c>
      <c r="R11" s="332">
        <v>6</v>
      </c>
    </row>
    <row r="12" spans="1:18" ht="15.75" customHeight="1" thickBot="1">
      <c r="A12" s="416"/>
      <c r="B12" s="264"/>
      <c r="C12" s="319"/>
      <c r="D12" s="321"/>
      <c r="E12" s="321"/>
      <c r="F12" s="235"/>
      <c r="G12" s="236"/>
      <c r="H12" s="237"/>
      <c r="I12" s="321"/>
      <c r="J12" s="321"/>
      <c r="K12" s="323"/>
      <c r="L12" s="319"/>
      <c r="M12" s="321"/>
      <c r="N12" s="323"/>
      <c r="O12" s="399"/>
      <c r="P12" s="401"/>
      <c r="Q12" s="403"/>
      <c r="R12" s="333"/>
    </row>
    <row r="13" spans="1:18" ht="15" customHeight="1">
      <c r="A13" s="416"/>
      <c r="B13" s="264"/>
      <c r="C13" s="406">
        <v>20</v>
      </c>
      <c r="D13" s="404" t="s">
        <v>5</v>
      </c>
      <c r="E13" s="404">
        <v>9</v>
      </c>
      <c r="F13" s="235"/>
      <c r="G13" s="236"/>
      <c r="H13" s="237"/>
      <c r="I13" s="404">
        <v>20</v>
      </c>
      <c r="J13" s="404" t="s">
        <v>5</v>
      </c>
      <c r="K13" s="405">
        <v>11</v>
      </c>
      <c r="L13" s="406">
        <v>20</v>
      </c>
      <c r="M13" s="404" t="s">
        <v>5</v>
      </c>
      <c r="N13" s="405">
        <v>10</v>
      </c>
      <c r="O13" s="413">
        <f>C13+I13+L13</f>
        <v>60</v>
      </c>
      <c r="P13" s="418" t="s">
        <v>5</v>
      </c>
      <c r="Q13" s="420">
        <f>E13+K13+N13</f>
        <v>30</v>
      </c>
      <c r="R13" s="334">
        <v>1</v>
      </c>
    </row>
    <row r="14" spans="1:18" ht="15.75" customHeight="1" thickBot="1">
      <c r="A14" s="417"/>
      <c r="B14" s="265"/>
      <c r="C14" s="407"/>
      <c r="D14" s="408"/>
      <c r="E14" s="408"/>
      <c r="F14" s="238"/>
      <c r="G14" s="239"/>
      <c r="H14" s="240"/>
      <c r="I14" s="404"/>
      <c r="J14" s="404"/>
      <c r="K14" s="405"/>
      <c r="L14" s="407"/>
      <c r="M14" s="408"/>
      <c r="N14" s="409"/>
      <c r="O14" s="414"/>
      <c r="P14" s="419"/>
      <c r="Q14" s="421"/>
      <c r="R14" s="335"/>
    </row>
    <row r="15" spans="1:18" ht="15" customHeight="1">
      <c r="A15" s="415">
        <v>3</v>
      </c>
      <c r="B15" s="325" t="str">
        <f>'Nasazení do skupin - prezence'!B12</f>
        <v>TJ Slavoj Český Brod "B"</v>
      </c>
      <c r="C15" s="318">
        <f>K7</f>
        <v>2</v>
      </c>
      <c r="D15" s="410" t="s">
        <v>5</v>
      </c>
      <c r="E15" s="322">
        <f>I7</f>
        <v>0</v>
      </c>
      <c r="F15" s="336">
        <f>K11</f>
        <v>0</v>
      </c>
      <c r="G15" s="337" t="s">
        <v>5</v>
      </c>
      <c r="H15" s="337">
        <f>I11</f>
        <v>2</v>
      </c>
      <c r="I15" s="383"/>
      <c r="J15" s="384"/>
      <c r="K15" s="385"/>
      <c r="L15" s="338">
        <v>2</v>
      </c>
      <c r="M15" s="338" t="s">
        <v>5</v>
      </c>
      <c r="N15" s="340">
        <v>1</v>
      </c>
      <c r="O15" s="398">
        <f>C15+F15+L15</f>
        <v>4</v>
      </c>
      <c r="P15" s="400" t="s">
        <v>5</v>
      </c>
      <c r="Q15" s="402">
        <f>E15+H15+N15</f>
        <v>3</v>
      </c>
      <c r="R15" s="332">
        <v>4</v>
      </c>
    </row>
    <row r="16" spans="1:18" ht="15.75" customHeight="1" thickBot="1">
      <c r="A16" s="416"/>
      <c r="B16" s="264"/>
      <c r="C16" s="319"/>
      <c r="D16" s="321"/>
      <c r="E16" s="323"/>
      <c r="F16" s="319"/>
      <c r="G16" s="321"/>
      <c r="H16" s="321"/>
      <c r="I16" s="386"/>
      <c r="J16" s="387"/>
      <c r="K16" s="388"/>
      <c r="L16" s="339"/>
      <c r="M16" s="339"/>
      <c r="N16" s="341"/>
      <c r="O16" s="399"/>
      <c r="P16" s="401"/>
      <c r="Q16" s="403"/>
      <c r="R16" s="333"/>
    </row>
    <row r="17" spans="1:19" ht="15" customHeight="1">
      <c r="A17" s="416"/>
      <c r="B17" s="264"/>
      <c r="C17" s="406">
        <f>K9</f>
        <v>20</v>
      </c>
      <c r="D17" s="404" t="s">
        <v>5</v>
      </c>
      <c r="E17" s="405">
        <f>I9</f>
        <v>17</v>
      </c>
      <c r="F17" s="406">
        <f>K13</f>
        <v>11</v>
      </c>
      <c r="G17" s="404" t="s">
        <v>5</v>
      </c>
      <c r="H17" s="404">
        <f>I13</f>
        <v>20</v>
      </c>
      <c r="I17" s="386"/>
      <c r="J17" s="387"/>
      <c r="K17" s="388"/>
      <c r="L17" s="422">
        <v>24</v>
      </c>
      <c r="M17" s="422" t="s">
        <v>5</v>
      </c>
      <c r="N17" s="424">
        <v>27</v>
      </c>
      <c r="O17" s="413">
        <f>C17+F17+L17</f>
        <v>55</v>
      </c>
      <c r="P17" s="418" t="s">
        <v>5</v>
      </c>
      <c r="Q17" s="420">
        <f>E17+H17+N17</f>
        <v>64</v>
      </c>
      <c r="R17" s="334">
        <v>2</v>
      </c>
    </row>
    <row r="18" spans="1:19" ht="15.75" customHeight="1" thickBot="1">
      <c r="A18" s="417"/>
      <c r="B18" s="265"/>
      <c r="C18" s="407"/>
      <c r="D18" s="408"/>
      <c r="E18" s="409"/>
      <c r="F18" s="407"/>
      <c r="G18" s="408"/>
      <c r="H18" s="408"/>
      <c r="I18" s="389"/>
      <c r="J18" s="390"/>
      <c r="K18" s="391"/>
      <c r="L18" s="423"/>
      <c r="M18" s="423"/>
      <c r="N18" s="425"/>
      <c r="O18" s="414"/>
      <c r="P18" s="419"/>
      <c r="Q18" s="421"/>
      <c r="R18" s="335"/>
    </row>
    <row r="19" spans="1:19" ht="15" customHeight="1">
      <c r="A19" s="415">
        <v>4</v>
      </c>
      <c r="B19" s="325" t="str">
        <f>'Nasazení do skupin - prezence'!B13</f>
        <v>Sokol Dolní Počernice "B"</v>
      </c>
      <c r="C19" s="318">
        <f>N7</f>
        <v>2</v>
      </c>
      <c r="D19" s="410" t="s">
        <v>5</v>
      </c>
      <c r="E19" s="322">
        <f>L7</f>
        <v>1</v>
      </c>
      <c r="F19" s="318">
        <f>N11</f>
        <v>0</v>
      </c>
      <c r="G19" s="410" t="s">
        <v>5</v>
      </c>
      <c r="H19" s="322">
        <f>L11</f>
        <v>2</v>
      </c>
      <c r="I19" s="336">
        <v>1</v>
      </c>
      <c r="J19" s="337" t="s">
        <v>5</v>
      </c>
      <c r="K19" s="337">
        <v>2</v>
      </c>
      <c r="L19" s="251">
        <v>2020</v>
      </c>
      <c r="M19" s="252"/>
      <c r="N19" s="253"/>
      <c r="O19" s="400">
        <f>C19+F19+I19</f>
        <v>3</v>
      </c>
      <c r="P19" s="400" t="s">
        <v>5</v>
      </c>
      <c r="Q19" s="402">
        <f>E19+H19+K19</f>
        <v>5</v>
      </c>
      <c r="R19" s="332">
        <v>2</v>
      </c>
    </row>
    <row r="20" spans="1:19" ht="15.75" customHeight="1" thickBot="1">
      <c r="A20" s="416"/>
      <c r="B20" s="264"/>
      <c r="C20" s="319"/>
      <c r="D20" s="321"/>
      <c r="E20" s="323"/>
      <c r="F20" s="319"/>
      <c r="G20" s="321"/>
      <c r="H20" s="323"/>
      <c r="I20" s="319"/>
      <c r="J20" s="321"/>
      <c r="K20" s="321"/>
      <c r="L20" s="254"/>
      <c r="M20" s="255"/>
      <c r="N20" s="256"/>
      <c r="O20" s="401"/>
      <c r="P20" s="401"/>
      <c r="Q20" s="403"/>
      <c r="R20" s="333"/>
    </row>
    <row r="21" spans="1:19" ht="15" customHeight="1">
      <c r="A21" s="416"/>
      <c r="B21" s="264"/>
      <c r="C21" s="406">
        <f>N9</f>
        <v>24</v>
      </c>
      <c r="D21" s="404" t="s">
        <v>5</v>
      </c>
      <c r="E21" s="405">
        <f>L9</f>
        <v>18</v>
      </c>
      <c r="F21" s="406">
        <f>N13</f>
        <v>10</v>
      </c>
      <c r="G21" s="404" t="s">
        <v>5</v>
      </c>
      <c r="H21" s="405">
        <f>L13</f>
        <v>20</v>
      </c>
      <c r="I21" s="406">
        <f>N17</f>
        <v>27</v>
      </c>
      <c r="J21" s="404" t="s">
        <v>5</v>
      </c>
      <c r="K21" s="404">
        <f>L17</f>
        <v>24</v>
      </c>
      <c r="L21" s="254"/>
      <c r="M21" s="255"/>
      <c r="N21" s="256"/>
      <c r="O21" s="426">
        <f>C21+F21+I21</f>
        <v>61</v>
      </c>
      <c r="P21" s="418" t="s">
        <v>5</v>
      </c>
      <c r="Q21" s="420">
        <f>E21+H21+K21</f>
        <v>62</v>
      </c>
      <c r="R21" s="334">
        <v>3</v>
      </c>
    </row>
    <row r="22" spans="1:19" ht="15.75" customHeight="1" thickBot="1">
      <c r="A22" s="417"/>
      <c r="B22" s="265"/>
      <c r="C22" s="407"/>
      <c r="D22" s="408"/>
      <c r="E22" s="409"/>
      <c r="F22" s="407"/>
      <c r="G22" s="408"/>
      <c r="H22" s="409"/>
      <c r="I22" s="407"/>
      <c r="J22" s="408"/>
      <c r="K22" s="408"/>
      <c r="L22" s="257"/>
      <c r="M22" s="258"/>
      <c r="N22" s="259"/>
      <c r="O22" s="427"/>
      <c r="P22" s="419"/>
      <c r="Q22" s="421"/>
      <c r="R22" s="335"/>
    </row>
    <row r="24" spans="1:19" ht="24.95" customHeight="1">
      <c r="A24" s="428" t="s">
        <v>12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</row>
    <row r="25" spans="1:19" ht="15" customHeight="1">
      <c r="A25" s="357">
        <v>1</v>
      </c>
      <c r="B25" s="356" t="str">
        <f>B7</f>
        <v>T.J. SOKOL Holice "A"</v>
      </c>
      <c r="C25" s="356"/>
      <c r="D25" s="356" t="s">
        <v>5</v>
      </c>
      <c r="E25" s="356" t="str">
        <f>B19</f>
        <v>Sokol Dolní Počernice "B"</v>
      </c>
      <c r="F25" s="356"/>
      <c r="G25" s="356"/>
      <c r="H25" s="356"/>
      <c r="I25" s="356"/>
      <c r="J25" s="356"/>
      <c r="K25" s="356"/>
      <c r="L25" s="356"/>
      <c r="M25" s="356"/>
      <c r="N25" s="356"/>
      <c r="O25" s="46"/>
      <c r="P25" s="47" t="s">
        <v>5</v>
      </c>
      <c r="Q25" s="47"/>
      <c r="R25" s="6" t="s">
        <v>11</v>
      </c>
      <c r="S25" s="3"/>
    </row>
    <row r="26" spans="1:19" ht="15" customHeight="1">
      <c r="A26" s="357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45"/>
      <c r="P26" s="47" t="s">
        <v>5</v>
      </c>
      <c r="Q26" s="37"/>
      <c r="R26" s="6" t="s">
        <v>10</v>
      </c>
      <c r="S26" s="3"/>
    </row>
    <row r="27" spans="1:19" ht="15" customHeight="1">
      <c r="A27" s="357">
        <v>2</v>
      </c>
      <c r="B27" s="356" t="str">
        <f>B11</f>
        <v>SK LIAPOR - WITTE Karlovy Vary "A"</v>
      </c>
      <c r="C27" s="356"/>
      <c r="D27" s="356" t="s">
        <v>5</v>
      </c>
      <c r="E27" s="356" t="str">
        <f>B15</f>
        <v>TJ Slavoj Český Brod "B"</v>
      </c>
      <c r="F27" s="356"/>
      <c r="G27" s="356"/>
      <c r="H27" s="356"/>
      <c r="I27" s="356"/>
      <c r="J27" s="356"/>
      <c r="K27" s="356"/>
      <c r="L27" s="356"/>
      <c r="M27" s="356"/>
      <c r="N27" s="356"/>
      <c r="O27" s="46"/>
      <c r="P27" s="47" t="s">
        <v>5</v>
      </c>
      <c r="Q27" s="47"/>
      <c r="R27" s="6" t="s">
        <v>11</v>
      </c>
    </row>
    <row r="28" spans="1:19" ht="15" customHeight="1">
      <c r="A28" s="357"/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45"/>
      <c r="P28" s="47" t="s">
        <v>5</v>
      </c>
      <c r="Q28" s="37"/>
      <c r="R28" s="6" t="s">
        <v>10</v>
      </c>
    </row>
    <row r="29" spans="1:19" ht="13.15" customHeight="1">
      <c r="A29" s="357">
        <v>3</v>
      </c>
      <c r="B29" s="356" t="str">
        <f>B15</f>
        <v>TJ Slavoj Český Brod "B"</v>
      </c>
      <c r="C29" s="356"/>
      <c r="D29" s="356" t="s">
        <v>5</v>
      </c>
      <c r="E29" s="356" t="str">
        <f>B7</f>
        <v>T.J. SOKOL Holice "A"</v>
      </c>
      <c r="F29" s="356"/>
      <c r="G29" s="356"/>
      <c r="H29" s="356"/>
      <c r="I29" s="356"/>
      <c r="J29" s="356"/>
      <c r="K29" s="356"/>
      <c r="L29" s="356"/>
      <c r="M29" s="356"/>
      <c r="N29" s="356"/>
      <c r="O29" s="46"/>
      <c r="P29" s="47" t="s">
        <v>5</v>
      </c>
      <c r="Q29" s="47"/>
      <c r="R29" s="6" t="s">
        <v>11</v>
      </c>
    </row>
    <row r="30" spans="1:19" ht="13.15" customHeight="1">
      <c r="A30" s="357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45"/>
      <c r="P30" s="47" t="s">
        <v>5</v>
      </c>
      <c r="Q30" s="37"/>
      <c r="R30" s="6" t="s">
        <v>10</v>
      </c>
    </row>
    <row r="31" spans="1:19" ht="15" customHeight="1">
      <c r="A31" s="357">
        <v>4</v>
      </c>
      <c r="B31" s="356" t="str">
        <f>B11</f>
        <v>SK LIAPOR - WITTE Karlovy Vary "A"</v>
      </c>
      <c r="C31" s="356"/>
      <c r="D31" s="356" t="s">
        <v>5</v>
      </c>
      <c r="E31" s="356" t="str">
        <f>B19</f>
        <v>Sokol Dolní Počernice "B"</v>
      </c>
      <c r="F31" s="356"/>
      <c r="G31" s="356"/>
      <c r="H31" s="356"/>
      <c r="I31" s="356"/>
      <c r="J31" s="356"/>
      <c r="K31" s="356"/>
      <c r="L31" s="356"/>
      <c r="M31" s="356"/>
      <c r="N31" s="356"/>
      <c r="O31" s="46"/>
      <c r="P31" s="47" t="s">
        <v>5</v>
      </c>
      <c r="Q31" s="47"/>
      <c r="R31" s="6" t="s">
        <v>11</v>
      </c>
    </row>
    <row r="32" spans="1:19" ht="15.75" customHeight="1">
      <c r="A32" s="357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45"/>
      <c r="P32" s="47" t="s">
        <v>5</v>
      </c>
      <c r="Q32" s="37"/>
      <c r="R32" s="6" t="s">
        <v>10</v>
      </c>
    </row>
    <row r="33" spans="1:18" ht="15" customHeight="1">
      <c r="A33" s="357">
        <v>5</v>
      </c>
      <c r="B33" s="356" t="str">
        <f>B19</f>
        <v>Sokol Dolní Počernice "B"</v>
      </c>
      <c r="C33" s="356"/>
      <c r="D33" s="356" t="s">
        <v>5</v>
      </c>
      <c r="E33" s="356" t="str">
        <f>B15</f>
        <v>TJ Slavoj Český Brod "B"</v>
      </c>
      <c r="F33" s="356"/>
      <c r="G33" s="356"/>
      <c r="H33" s="356"/>
      <c r="I33" s="356"/>
      <c r="J33" s="356"/>
      <c r="K33" s="356"/>
      <c r="L33" s="356"/>
      <c r="M33" s="356"/>
      <c r="N33" s="356"/>
      <c r="O33" s="46"/>
      <c r="P33" s="47" t="s">
        <v>5</v>
      </c>
      <c r="Q33" s="47"/>
      <c r="R33" s="6" t="s">
        <v>11</v>
      </c>
    </row>
    <row r="34" spans="1:18" ht="15" customHeight="1">
      <c r="A34" s="357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45"/>
      <c r="P34" s="47" t="s">
        <v>5</v>
      </c>
      <c r="Q34" s="37"/>
      <c r="R34" s="6" t="s">
        <v>10</v>
      </c>
    </row>
    <row r="35" spans="1:18" ht="15" customHeight="1">
      <c r="A35" s="357">
        <v>6</v>
      </c>
      <c r="B35" s="356" t="str">
        <f>B7</f>
        <v>T.J. SOKOL Holice "A"</v>
      </c>
      <c r="C35" s="356"/>
      <c r="D35" s="356" t="s">
        <v>5</v>
      </c>
      <c r="E35" s="356" t="str">
        <f>B11</f>
        <v>SK LIAPOR - WITTE Karlovy Vary "A"</v>
      </c>
      <c r="F35" s="356"/>
      <c r="G35" s="356"/>
      <c r="H35" s="356"/>
      <c r="I35" s="356"/>
      <c r="J35" s="356"/>
      <c r="K35" s="356"/>
      <c r="L35" s="356"/>
      <c r="M35" s="356"/>
      <c r="N35" s="356"/>
      <c r="O35" s="46"/>
      <c r="P35" s="47" t="s">
        <v>5</v>
      </c>
      <c r="Q35" s="47"/>
      <c r="R35" s="6" t="s">
        <v>11</v>
      </c>
    </row>
    <row r="36" spans="1:18" ht="15" customHeight="1">
      <c r="A36" s="357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45"/>
      <c r="P36" s="47" t="s">
        <v>5</v>
      </c>
      <c r="Q36" s="37"/>
      <c r="R36" s="6" t="s">
        <v>10</v>
      </c>
    </row>
    <row r="37" spans="1:18">
      <c r="P37" s="309"/>
      <c r="Q37" s="309"/>
      <c r="R37" s="147"/>
    </row>
    <row r="44" spans="1:18" ht="15" customHeight="1"/>
    <row r="50" ht="14.45" customHeight="1"/>
    <row r="51" ht="14.45" customHeight="1"/>
    <row r="53" ht="14.45" customHeight="1"/>
    <row r="54" ht="14.45" customHeight="1"/>
    <row r="62" ht="15" customHeight="1"/>
    <row r="67" ht="14.45" customHeight="1"/>
    <row r="68" ht="14.45" customHeight="1"/>
    <row r="80" ht="15" customHeight="1"/>
    <row r="85" ht="14.45" customHeight="1"/>
    <row r="86" ht="14.45" customHeight="1"/>
    <row r="98" ht="15" customHeight="1"/>
    <row r="103" ht="14.45" customHeight="1"/>
    <row r="104" ht="14.45" customHeight="1"/>
    <row r="121" ht="14.45" customHeight="1"/>
    <row r="122" ht="14.45" customHeight="1"/>
    <row r="139" ht="14.45" customHeight="1"/>
    <row r="140" ht="14.45" customHeight="1"/>
  </sheetData>
  <mergeCells count="151">
    <mergeCell ref="A35:A36"/>
    <mergeCell ref="B35:C36"/>
    <mergeCell ref="D35:D36"/>
    <mergeCell ref="E35:N36"/>
    <mergeCell ref="P37:Q37"/>
    <mergeCell ref="A31:A32"/>
    <mergeCell ref="B31:C32"/>
    <mergeCell ref="D31:D32"/>
    <mergeCell ref="E31:N32"/>
    <mergeCell ref="A33:A34"/>
    <mergeCell ref="B33:C34"/>
    <mergeCell ref="D33:D34"/>
    <mergeCell ref="E33:N34"/>
    <mergeCell ref="A29:A30"/>
    <mergeCell ref="B29:C30"/>
    <mergeCell ref="D29:D30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G19:G20"/>
    <mergeCell ref="H19:H20"/>
    <mergeCell ref="I19:I20"/>
    <mergeCell ref="J19:J20"/>
    <mergeCell ref="K19:K20"/>
    <mergeCell ref="L19:N22"/>
    <mergeCell ref="A27:A28"/>
    <mergeCell ref="B27:C28"/>
    <mergeCell ref="D27:D28"/>
    <mergeCell ref="E27:N2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R13:R14"/>
    <mergeCell ref="A15:A18"/>
    <mergeCell ref="B15:B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I15:K18"/>
    <mergeCell ref="L15:L16"/>
    <mergeCell ref="M15:M16"/>
    <mergeCell ref="N15:N16"/>
    <mergeCell ref="L17:L18"/>
    <mergeCell ref="P9:P10"/>
    <mergeCell ref="Q9:Q10"/>
    <mergeCell ref="A7:A10"/>
    <mergeCell ref="B7:B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R9:R10"/>
    <mergeCell ref="L9:L10"/>
    <mergeCell ref="M9:M10"/>
    <mergeCell ref="N9:N10"/>
    <mergeCell ref="O9:O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workbookViewId="0">
      <selection activeCell="U29" sqref="U29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331" t="str">
        <f>'Nasazení do skupin - prezence'!B2</f>
        <v>PČNS mladších žáků dvojice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30"/>
    </row>
    <row r="3" spans="1:26" ht="15.75" customHeight="1" thickBot="1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/>
    </row>
    <row r="4" spans="1:26" ht="32.25" customHeight="1" thickBot="1">
      <c r="A4" s="328" t="s">
        <v>9</v>
      </c>
      <c r="B4" s="329"/>
      <c r="C4" s="277" t="str">
        <f>'Nasazení do skupin - prezence'!B3</f>
        <v>Dolní Počernice 15.2.2020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9"/>
    </row>
    <row r="5" spans="1:26" ht="15" customHeight="1">
      <c r="A5" s="292"/>
      <c r="B5" s="293"/>
      <c r="C5" s="331">
        <v>1</v>
      </c>
      <c r="D5" s="372"/>
      <c r="E5" s="330"/>
      <c r="F5" s="331">
        <v>2</v>
      </c>
      <c r="G5" s="372"/>
      <c r="H5" s="330"/>
      <c r="I5" s="331">
        <v>3</v>
      </c>
      <c r="J5" s="372"/>
      <c r="K5" s="330"/>
      <c r="L5" s="331">
        <v>4</v>
      </c>
      <c r="M5" s="372"/>
      <c r="N5" s="330"/>
      <c r="O5" s="365" t="s">
        <v>1</v>
      </c>
      <c r="P5" s="366"/>
      <c r="Q5" s="367"/>
      <c r="R5" s="129" t="s">
        <v>2</v>
      </c>
    </row>
    <row r="6" spans="1:26" ht="15.75" customHeight="1" thickBot="1">
      <c r="A6" s="294"/>
      <c r="B6" s="295"/>
      <c r="C6" s="373"/>
      <c r="D6" s="296"/>
      <c r="E6" s="297"/>
      <c r="F6" s="244"/>
      <c r="G6" s="245"/>
      <c r="H6" s="246"/>
      <c r="I6" s="244"/>
      <c r="J6" s="245"/>
      <c r="K6" s="246"/>
      <c r="L6" s="244"/>
      <c r="M6" s="245"/>
      <c r="N6" s="246"/>
      <c r="O6" s="283" t="s">
        <v>3</v>
      </c>
      <c r="P6" s="284"/>
      <c r="Q6" s="285"/>
      <c r="R6" s="128" t="s">
        <v>4</v>
      </c>
    </row>
    <row r="7" spans="1:26" ht="15" customHeight="1">
      <c r="A7" s="324">
        <v>1</v>
      </c>
      <c r="B7" s="325" t="str">
        <f>'Nasazení do skupin - prezence'!B14</f>
        <v>MNK Modřice "A"</v>
      </c>
      <c r="C7" s="359"/>
      <c r="D7" s="382"/>
      <c r="E7" s="360"/>
      <c r="F7" s="379"/>
      <c r="G7" s="379"/>
      <c r="H7" s="380"/>
      <c r="I7" s="378"/>
      <c r="J7" s="379"/>
      <c r="K7" s="380"/>
      <c r="L7" s="378"/>
      <c r="M7" s="379"/>
      <c r="N7" s="380"/>
      <c r="O7" s="374"/>
      <c r="P7" s="375"/>
      <c r="Q7" s="376"/>
      <c r="R7" s="377"/>
      <c r="Y7" s="40"/>
    </row>
    <row r="8" spans="1:26" ht="15.75" customHeight="1" thickBot="1">
      <c r="A8" s="261"/>
      <c r="B8" s="264"/>
      <c r="C8" s="224"/>
      <c r="D8" s="225"/>
      <c r="E8" s="226"/>
      <c r="F8" s="208"/>
      <c r="G8" s="208"/>
      <c r="H8" s="210"/>
      <c r="I8" s="212"/>
      <c r="J8" s="208"/>
      <c r="K8" s="210"/>
      <c r="L8" s="212"/>
      <c r="M8" s="208"/>
      <c r="N8" s="210"/>
      <c r="O8" s="287"/>
      <c r="P8" s="267"/>
      <c r="Q8" s="269"/>
      <c r="R8" s="216"/>
    </row>
    <row r="9" spans="1:26" ht="15" customHeight="1">
      <c r="A9" s="261"/>
      <c r="B9" s="264"/>
      <c r="C9" s="224"/>
      <c r="D9" s="225"/>
      <c r="E9" s="226"/>
      <c r="F9" s="201"/>
      <c r="G9" s="201"/>
      <c r="H9" s="203"/>
      <c r="I9" s="205"/>
      <c r="J9" s="201"/>
      <c r="K9" s="203"/>
      <c r="L9" s="205"/>
      <c r="M9" s="201"/>
      <c r="N9" s="203"/>
      <c r="O9" s="288"/>
      <c r="P9" s="272"/>
      <c r="Q9" s="274"/>
      <c r="R9" s="381"/>
      <c r="X9" s="40"/>
      <c r="Y9" s="40"/>
      <c r="Z9" s="40"/>
    </row>
    <row r="10" spans="1:26" ht="15.75" customHeight="1" thickBot="1">
      <c r="A10" s="262"/>
      <c r="B10" s="265"/>
      <c r="C10" s="227"/>
      <c r="D10" s="228"/>
      <c r="E10" s="229"/>
      <c r="F10" s="201"/>
      <c r="G10" s="201"/>
      <c r="H10" s="203"/>
      <c r="I10" s="206"/>
      <c r="J10" s="202"/>
      <c r="K10" s="204"/>
      <c r="L10" s="206"/>
      <c r="M10" s="202"/>
      <c r="N10" s="204"/>
      <c r="O10" s="289"/>
      <c r="P10" s="273"/>
      <c r="Q10" s="275"/>
      <c r="R10" s="218"/>
      <c r="X10" s="40"/>
      <c r="Y10" s="40"/>
      <c r="Z10" s="40"/>
    </row>
    <row r="11" spans="1:26" ht="15" customHeight="1">
      <c r="A11" s="324">
        <v>2</v>
      </c>
      <c r="B11" s="325" t="str">
        <f>'Nasazení do skupin - prezence'!B15</f>
        <v>TJ Peklo nad Zdobnicí "A"</v>
      </c>
      <c r="C11" s="211"/>
      <c r="D11" s="214"/>
      <c r="E11" s="214"/>
      <c r="F11" s="232" t="s">
        <v>110</v>
      </c>
      <c r="G11" s="233"/>
      <c r="H11" s="234"/>
      <c r="I11" s="379"/>
      <c r="J11" s="379"/>
      <c r="K11" s="380"/>
      <c r="L11" s="378"/>
      <c r="M11" s="379"/>
      <c r="N11" s="380"/>
      <c r="O11" s="374"/>
      <c r="P11" s="375"/>
      <c r="Q11" s="376"/>
      <c r="R11" s="377"/>
    </row>
    <row r="12" spans="1:26" ht="15.75" customHeight="1" thickBot="1">
      <c r="A12" s="261"/>
      <c r="B12" s="264"/>
      <c r="C12" s="212"/>
      <c r="D12" s="208"/>
      <c r="E12" s="208"/>
      <c r="F12" s="235"/>
      <c r="G12" s="236"/>
      <c r="H12" s="237"/>
      <c r="I12" s="208"/>
      <c r="J12" s="208"/>
      <c r="K12" s="210"/>
      <c r="L12" s="212"/>
      <c r="M12" s="208"/>
      <c r="N12" s="210"/>
      <c r="O12" s="287"/>
      <c r="P12" s="267"/>
      <c r="Q12" s="269"/>
      <c r="R12" s="216"/>
    </row>
    <row r="13" spans="1:26" ht="15" customHeight="1">
      <c r="A13" s="261"/>
      <c r="B13" s="264"/>
      <c r="C13" s="205"/>
      <c r="D13" s="201"/>
      <c r="E13" s="201"/>
      <c r="F13" s="235"/>
      <c r="G13" s="236"/>
      <c r="H13" s="237"/>
      <c r="I13" s="201"/>
      <c r="J13" s="201"/>
      <c r="K13" s="203"/>
      <c r="L13" s="205"/>
      <c r="M13" s="201"/>
      <c r="N13" s="203"/>
      <c r="O13" s="288"/>
      <c r="P13" s="272"/>
      <c r="Q13" s="274"/>
      <c r="R13" s="381"/>
    </row>
    <row r="14" spans="1:26" ht="15.75" customHeight="1" thickBot="1">
      <c r="A14" s="262"/>
      <c r="B14" s="265"/>
      <c r="C14" s="206"/>
      <c r="D14" s="202"/>
      <c r="E14" s="202"/>
      <c r="F14" s="238"/>
      <c r="G14" s="239"/>
      <c r="H14" s="240"/>
      <c r="I14" s="201"/>
      <c r="J14" s="201"/>
      <c r="K14" s="203"/>
      <c r="L14" s="206"/>
      <c r="M14" s="202"/>
      <c r="N14" s="204"/>
      <c r="O14" s="289"/>
      <c r="P14" s="273"/>
      <c r="Q14" s="275"/>
      <c r="R14" s="218"/>
    </row>
    <row r="15" spans="1:26" ht="15" customHeight="1">
      <c r="A15" s="324">
        <v>3</v>
      </c>
      <c r="B15" s="325" t="str">
        <f>'Nasazení do skupin - prezence'!B16</f>
        <v>UNITOP SKP Žďár nad Sázavou "B"</v>
      </c>
      <c r="C15" s="378"/>
      <c r="D15" s="379"/>
      <c r="E15" s="380"/>
      <c r="F15" s="211"/>
      <c r="G15" s="214"/>
      <c r="H15" s="214"/>
      <c r="I15" s="383"/>
      <c r="J15" s="384"/>
      <c r="K15" s="385"/>
      <c r="L15" s="392"/>
      <c r="M15" s="392"/>
      <c r="N15" s="393"/>
      <c r="O15" s="374"/>
      <c r="P15" s="375"/>
      <c r="Q15" s="376"/>
      <c r="R15" s="377"/>
    </row>
    <row r="16" spans="1:26" ht="15.75" customHeight="1" thickBot="1">
      <c r="A16" s="261"/>
      <c r="B16" s="264"/>
      <c r="C16" s="212"/>
      <c r="D16" s="208"/>
      <c r="E16" s="210"/>
      <c r="F16" s="212"/>
      <c r="G16" s="208"/>
      <c r="H16" s="208"/>
      <c r="I16" s="386"/>
      <c r="J16" s="387"/>
      <c r="K16" s="388"/>
      <c r="L16" s="231"/>
      <c r="M16" s="231"/>
      <c r="N16" s="248"/>
      <c r="O16" s="287"/>
      <c r="P16" s="267"/>
      <c r="Q16" s="269"/>
      <c r="R16" s="216"/>
    </row>
    <row r="17" spans="1:28" ht="15" customHeight="1">
      <c r="A17" s="261"/>
      <c r="B17" s="264"/>
      <c r="C17" s="205"/>
      <c r="D17" s="201"/>
      <c r="E17" s="203"/>
      <c r="F17" s="205"/>
      <c r="G17" s="201"/>
      <c r="H17" s="201"/>
      <c r="I17" s="386"/>
      <c r="J17" s="387"/>
      <c r="K17" s="388"/>
      <c r="L17" s="219"/>
      <c r="M17" s="219"/>
      <c r="N17" s="249"/>
      <c r="O17" s="288"/>
      <c r="P17" s="272"/>
      <c r="Q17" s="274"/>
      <c r="R17" s="381"/>
    </row>
    <row r="18" spans="1:28" ht="15.75" customHeight="1" thickBot="1">
      <c r="A18" s="262"/>
      <c r="B18" s="265"/>
      <c r="C18" s="206"/>
      <c r="D18" s="202"/>
      <c r="E18" s="204"/>
      <c r="F18" s="206"/>
      <c r="G18" s="202"/>
      <c r="H18" s="202"/>
      <c r="I18" s="389"/>
      <c r="J18" s="390"/>
      <c r="K18" s="391"/>
      <c r="L18" s="220"/>
      <c r="M18" s="220"/>
      <c r="N18" s="250"/>
      <c r="O18" s="289"/>
      <c r="P18" s="273"/>
      <c r="Q18" s="275"/>
      <c r="R18" s="218"/>
    </row>
    <row r="19" spans="1:28" ht="15" customHeight="1">
      <c r="A19" s="324">
        <v>4</v>
      </c>
      <c r="B19" s="325" t="str">
        <f>'Nasazení do skupin - prezence'!B17</f>
        <v>T.J. SOKOL Holice "C"</v>
      </c>
      <c r="C19" s="378"/>
      <c r="D19" s="379"/>
      <c r="E19" s="380"/>
      <c r="F19" s="378"/>
      <c r="G19" s="379"/>
      <c r="H19" s="380"/>
      <c r="I19" s="211"/>
      <c r="J19" s="214"/>
      <c r="K19" s="214"/>
      <c r="L19" s="251">
        <v>2020</v>
      </c>
      <c r="M19" s="252"/>
      <c r="N19" s="253"/>
      <c r="O19" s="375"/>
      <c r="P19" s="375"/>
      <c r="Q19" s="376"/>
      <c r="R19" s="377"/>
    </row>
    <row r="20" spans="1:28" ht="15.75" customHeight="1" thickBot="1">
      <c r="A20" s="261"/>
      <c r="B20" s="264"/>
      <c r="C20" s="212"/>
      <c r="D20" s="208"/>
      <c r="E20" s="210"/>
      <c r="F20" s="212"/>
      <c r="G20" s="208"/>
      <c r="H20" s="210"/>
      <c r="I20" s="212"/>
      <c r="J20" s="208"/>
      <c r="K20" s="208"/>
      <c r="L20" s="254"/>
      <c r="M20" s="255"/>
      <c r="N20" s="256"/>
      <c r="O20" s="267"/>
      <c r="P20" s="267"/>
      <c r="Q20" s="269"/>
      <c r="R20" s="216"/>
    </row>
    <row r="21" spans="1:28" ht="15" customHeight="1">
      <c r="A21" s="261"/>
      <c r="B21" s="264"/>
      <c r="C21" s="205"/>
      <c r="D21" s="201"/>
      <c r="E21" s="203"/>
      <c r="F21" s="205"/>
      <c r="G21" s="201"/>
      <c r="H21" s="203"/>
      <c r="I21" s="205"/>
      <c r="J21" s="201"/>
      <c r="K21" s="201"/>
      <c r="L21" s="254"/>
      <c r="M21" s="255"/>
      <c r="N21" s="256"/>
      <c r="O21" s="270"/>
      <c r="P21" s="272"/>
      <c r="Q21" s="274"/>
      <c r="R21" s="381"/>
    </row>
    <row r="22" spans="1:28" ht="15.75" customHeight="1" thickBot="1">
      <c r="A22" s="262"/>
      <c r="B22" s="265"/>
      <c r="C22" s="206"/>
      <c r="D22" s="202"/>
      <c r="E22" s="204"/>
      <c r="F22" s="206"/>
      <c r="G22" s="202"/>
      <c r="H22" s="204"/>
      <c r="I22" s="206"/>
      <c r="J22" s="202"/>
      <c r="K22" s="202"/>
      <c r="L22" s="257"/>
      <c r="M22" s="258"/>
      <c r="N22" s="259"/>
      <c r="O22" s="271"/>
      <c r="P22" s="273"/>
      <c r="Q22" s="275"/>
      <c r="R22" s="218"/>
    </row>
    <row r="24" spans="1:28" ht="24.95" customHeight="1">
      <c r="A24" s="394"/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ht="15" customHeight="1">
      <c r="A25" s="308"/>
      <c r="B25" s="307"/>
      <c r="C25" s="307"/>
      <c r="D25" s="310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41"/>
      <c r="P25" s="42"/>
      <c r="Q25" s="42"/>
      <c r="R25" s="43"/>
      <c r="S25" s="131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ht="15" customHeight="1">
      <c r="A26" s="308"/>
      <c r="B26" s="307"/>
      <c r="C26" s="307"/>
      <c r="D26" s="310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44"/>
      <c r="P26" s="42"/>
      <c r="Q26" s="40"/>
      <c r="R26" s="43"/>
      <c r="S26" s="131"/>
      <c r="T26" s="40"/>
      <c r="U26" s="40"/>
      <c r="V26" s="40"/>
      <c r="W26" s="40"/>
      <c r="X26" s="40"/>
      <c r="Y26" s="40"/>
      <c r="Z26" s="40"/>
      <c r="AA26" s="40"/>
      <c r="AB26" s="40"/>
    </row>
    <row r="27" spans="1:28" ht="15" customHeight="1">
      <c r="A27" s="308"/>
      <c r="B27" s="307"/>
      <c r="C27" s="307"/>
      <c r="D27" s="310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41"/>
      <c r="P27" s="42"/>
      <c r="Q27" s="42"/>
      <c r="R27" s="43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1:28" ht="15" customHeight="1">
      <c r="A28" s="308"/>
      <c r="B28" s="307"/>
      <c r="C28" s="307"/>
      <c r="D28" s="310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44"/>
      <c r="P28" s="42"/>
      <c r="Q28" s="40"/>
      <c r="R28" s="43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3.15" customHeight="1">
      <c r="A29" s="308"/>
      <c r="B29" s="307"/>
      <c r="C29" s="307"/>
      <c r="D29" s="310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41"/>
      <c r="P29" s="42"/>
      <c r="Q29" s="42"/>
      <c r="R29" s="43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ht="13.15" customHeight="1">
      <c r="A30" s="308"/>
      <c r="B30" s="307"/>
      <c r="C30" s="307"/>
      <c r="D30" s="310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44"/>
      <c r="P30" s="42"/>
      <c r="Q30" s="40"/>
      <c r="R30" s="43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28" ht="15" customHeight="1">
      <c r="A31" s="308"/>
      <c r="B31" s="307"/>
      <c r="C31" s="307"/>
      <c r="D31" s="310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41"/>
      <c r="P31" s="42"/>
      <c r="Q31" s="42"/>
      <c r="R31" s="43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1:28" ht="15.75" customHeight="1">
      <c r="A32" s="308"/>
      <c r="B32" s="307"/>
      <c r="C32" s="307"/>
      <c r="D32" s="310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44"/>
      <c r="P32" s="42"/>
      <c r="Q32" s="40"/>
      <c r="R32" s="43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1:54" ht="15" customHeight="1">
      <c r="A33" s="308"/>
      <c r="B33" s="307"/>
      <c r="C33" s="307"/>
      <c r="D33" s="310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41"/>
      <c r="P33" s="42"/>
      <c r="Q33" s="42"/>
      <c r="R33" s="43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1:54" ht="15" customHeight="1">
      <c r="A34" s="308"/>
      <c r="B34" s="307"/>
      <c r="C34" s="307"/>
      <c r="D34" s="310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44"/>
      <c r="P34" s="42"/>
      <c r="Q34" s="40"/>
      <c r="R34" s="43"/>
      <c r="S34" s="40"/>
      <c r="T34" s="40"/>
      <c r="U34" s="40"/>
      <c r="V34" s="40"/>
      <c r="W34" s="40"/>
      <c r="X34" s="40"/>
      <c r="Y34" s="40"/>
      <c r="Z34" s="40"/>
      <c r="AA34" s="40"/>
      <c r="AB34" s="40"/>
    </row>
    <row r="35" spans="1:54" ht="15" customHeight="1">
      <c r="A35" s="308"/>
      <c r="B35" s="307"/>
      <c r="C35" s="307"/>
      <c r="D35" s="310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41"/>
      <c r="P35" s="42"/>
      <c r="Q35" s="42"/>
      <c r="R35" s="43"/>
      <c r="S35" s="40"/>
      <c r="T35" s="40"/>
      <c r="U35" s="40"/>
      <c r="V35" s="40"/>
      <c r="W35" s="40"/>
      <c r="X35" s="40"/>
      <c r="Y35" s="40"/>
      <c r="Z35" s="40"/>
      <c r="AA35" s="40"/>
      <c r="AB35" s="40"/>
    </row>
    <row r="36" spans="1:54" ht="15" customHeight="1">
      <c r="A36" s="308"/>
      <c r="B36" s="307"/>
      <c r="C36" s="307"/>
      <c r="D36" s="310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44"/>
      <c r="P36" s="42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54" ht="23.25">
      <c r="P37" s="309"/>
      <c r="Q37" s="309"/>
      <c r="R37" s="127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</row>
    <row r="38" spans="1:54" ht="20.25">
      <c r="T38" s="197"/>
      <c r="U38" s="197"/>
      <c r="V38" s="197"/>
      <c r="W38" s="197"/>
      <c r="X38" s="197"/>
      <c r="Y38" s="197"/>
      <c r="Z38" s="197"/>
      <c r="AA38" s="199"/>
      <c r="AB38" s="199"/>
      <c r="AC38" s="199"/>
      <c r="AD38" s="199"/>
      <c r="AE38" s="199"/>
      <c r="AF38" s="199"/>
      <c r="AH38" s="1"/>
      <c r="AI38" s="197"/>
      <c r="AJ38" s="197"/>
      <c r="AK38" s="197"/>
      <c r="AL38" s="197"/>
      <c r="AM38" s="197"/>
      <c r="AN38" s="197"/>
      <c r="AO38" s="5"/>
      <c r="AP38" s="4"/>
      <c r="AQ38" s="4"/>
      <c r="AR38" s="4"/>
      <c r="AS38" s="4"/>
      <c r="AT38" s="4"/>
      <c r="AU38" s="197"/>
      <c r="AV38" s="197"/>
      <c r="AW38" s="197"/>
      <c r="AX38" s="197"/>
      <c r="AY38" s="1"/>
      <c r="AZ38" s="1"/>
      <c r="BA38" s="1"/>
      <c r="BB38" s="1"/>
    </row>
    <row r="40" spans="1:54" ht="20.25">
      <c r="T40" s="199"/>
      <c r="U40" s="199"/>
      <c r="V40" s="199"/>
      <c r="W40" s="199"/>
      <c r="X40" s="199"/>
      <c r="Y40" s="199"/>
      <c r="Z40" s="199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1"/>
      <c r="AL40" s="199"/>
      <c r="AM40" s="199"/>
      <c r="AN40" s="199"/>
      <c r="AO40" s="199"/>
      <c r="AP40" s="199"/>
      <c r="AQ40" s="199"/>
      <c r="AR40" s="199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</row>
    <row r="43" spans="1:54" ht="15.75">
      <c r="T43" s="311"/>
      <c r="U43" s="311"/>
      <c r="V43" s="311"/>
      <c r="W43" s="311"/>
      <c r="X43" s="311"/>
      <c r="Y43" s="311"/>
      <c r="Z43" s="2"/>
      <c r="AA43" s="311"/>
      <c r="AB43" s="311"/>
      <c r="AC43" s="2"/>
      <c r="AD43" s="2"/>
      <c r="AE43" s="2"/>
      <c r="AF43" s="311"/>
      <c r="AG43" s="311"/>
      <c r="AH43" s="311"/>
      <c r="AI43" s="311"/>
      <c r="AJ43" s="311"/>
      <c r="AK43" s="311"/>
      <c r="AL43" s="2"/>
      <c r="AM43" s="2"/>
      <c r="AN43" s="2"/>
      <c r="AO43" s="2"/>
      <c r="AP43" s="2"/>
      <c r="AQ43" s="2"/>
      <c r="AR43" s="311"/>
      <c r="AS43" s="311"/>
      <c r="AT43" s="311"/>
      <c r="AU43" s="311"/>
      <c r="AV43" s="311"/>
      <c r="AW43" s="311"/>
      <c r="AX43" s="2"/>
      <c r="AY43" s="2"/>
      <c r="AZ43" s="2"/>
      <c r="BA43" s="2"/>
      <c r="BB43" s="2"/>
    </row>
    <row r="44" spans="1:54" ht="15" customHeight="1"/>
    <row r="50" spans="20:54"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</row>
    <row r="51" spans="20:54"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</row>
    <row r="53" spans="20:54"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</row>
    <row r="54" spans="20:54"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</row>
    <row r="55" spans="20:54" ht="20.25">
      <c r="T55" s="197"/>
      <c r="U55" s="197"/>
      <c r="V55" s="197"/>
      <c r="W55" s="197"/>
      <c r="X55" s="197"/>
      <c r="Y55" s="197"/>
      <c r="Z55" s="197"/>
      <c r="AA55" s="199"/>
      <c r="AB55" s="199"/>
      <c r="AC55" s="199"/>
      <c r="AD55" s="199"/>
      <c r="AE55" s="199"/>
      <c r="AF55" s="199"/>
      <c r="AG55" s="1"/>
      <c r="AH55" s="1"/>
      <c r="AI55" s="197"/>
      <c r="AJ55" s="197"/>
      <c r="AK55" s="197"/>
      <c r="AL55" s="197"/>
      <c r="AM55" s="197"/>
      <c r="AN55" s="197"/>
      <c r="AO55" s="5"/>
      <c r="AP55" s="4"/>
      <c r="AQ55" s="4"/>
      <c r="AR55" s="4"/>
      <c r="AS55" s="4"/>
      <c r="AT55" s="4"/>
      <c r="AU55" s="197"/>
      <c r="AV55" s="197"/>
      <c r="AW55" s="197"/>
      <c r="AX55" s="197"/>
      <c r="AY55" s="1"/>
      <c r="AZ55" s="1"/>
      <c r="BA55" s="1"/>
      <c r="BB55" s="1"/>
    </row>
    <row r="57" spans="20:54" ht="20.25">
      <c r="T57" s="199"/>
      <c r="U57" s="199"/>
      <c r="V57" s="199"/>
      <c r="W57" s="199"/>
      <c r="X57" s="199"/>
      <c r="Y57" s="199"/>
      <c r="Z57" s="199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1"/>
      <c r="AL57" s="199"/>
      <c r="AM57" s="199"/>
      <c r="AN57" s="199"/>
      <c r="AO57" s="199"/>
      <c r="AP57" s="199"/>
      <c r="AQ57" s="199"/>
      <c r="AR57" s="199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</row>
    <row r="60" spans="20:54" ht="15.75">
      <c r="T60" s="311"/>
      <c r="U60" s="311"/>
      <c r="V60" s="311"/>
      <c r="W60" s="311"/>
      <c r="X60" s="311"/>
      <c r="Y60" s="311"/>
      <c r="Z60" s="2"/>
      <c r="AA60" s="311"/>
      <c r="AB60" s="311"/>
      <c r="AC60" s="2"/>
      <c r="AD60" s="2"/>
      <c r="AE60" s="2"/>
      <c r="AF60" s="311"/>
      <c r="AG60" s="311"/>
      <c r="AH60" s="311"/>
      <c r="AI60" s="311"/>
      <c r="AJ60" s="311"/>
      <c r="AK60" s="311"/>
      <c r="AL60" s="2"/>
      <c r="AM60" s="2"/>
      <c r="AN60" s="2"/>
      <c r="AO60" s="2"/>
      <c r="AP60" s="2"/>
      <c r="AQ60" s="2"/>
      <c r="AR60" s="311"/>
      <c r="AS60" s="311"/>
      <c r="AT60" s="311"/>
      <c r="AU60" s="311"/>
      <c r="AV60" s="311"/>
      <c r="AW60" s="311"/>
      <c r="AX60" s="2"/>
      <c r="AY60" s="2"/>
      <c r="AZ60" s="2"/>
      <c r="BA60" s="2"/>
      <c r="BB60" s="2"/>
    </row>
    <row r="62" spans="20:54" ht="15" customHeight="1"/>
    <row r="67" spans="20:54"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</row>
    <row r="68" spans="20:54"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</row>
    <row r="72" spans="20:54" ht="23.25"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</row>
    <row r="73" spans="20:54" ht="20.25">
      <c r="T73" s="197"/>
      <c r="U73" s="197"/>
      <c r="V73" s="197"/>
      <c r="W73" s="197"/>
      <c r="X73" s="197"/>
      <c r="Y73" s="197"/>
      <c r="Z73" s="197"/>
      <c r="AA73" s="199"/>
      <c r="AB73" s="199"/>
      <c r="AC73" s="199"/>
      <c r="AD73" s="199"/>
      <c r="AE73" s="199"/>
      <c r="AF73" s="199"/>
      <c r="AG73" s="1"/>
      <c r="AH73" s="1"/>
      <c r="AI73" s="197"/>
      <c r="AJ73" s="197"/>
      <c r="AK73" s="197"/>
      <c r="AL73" s="197"/>
      <c r="AM73" s="197"/>
      <c r="AN73" s="197"/>
      <c r="AO73" s="5"/>
      <c r="AP73" s="4"/>
      <c r="AQ73" s="4"/>
      <c r="AR73" s="4"/>
      <c r="AS73" s="4"/>
      <c r="AT73" s="4"/>
      <c r="AU73" s="197"/>
      <c r="AV73" s="197"/>
      <c r="AW73" s="197"/>
      <c r="AX73" s="197"/>
      <c r="AY73" s="1"/>
      <c r="AZ73" s="1"/>
      <c r="BA73" s="1"/>
      <c r="BB73" s="1"/>
    </row>
    <row r="75" spans="20:54" ht="20.25">
      <c r="T75" s="199"/>
      <c r="U75" s="199"/>
      <c r="V75" s="199"/>
      <c r="W75" s="199"/>
      <c r="X75" s="199"/>
      <c r="Y75" s="199"/>
      <c r="Z75" s="199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1"/>
      <c r="AL75" s="199"/>
      <c r="AM75" s="199"/>
      <c r="AN75" s="199"/>
      <c r="AO75" s="199"/>
      <c r="AP75" s="199"/>
      <c r="AQ75" s="199"/>
      <c r="AR75" s="199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</row>
    <row r="78" spans="20:54" ht="15.75">
      <c r="T78" s="311"/>
      <c r="U78" s="311"/>
      <c r="V78" s="311"/>
      <c r="W78" s="311"/>
      <c r="X78" s="311"/>
      <c r="Y78" s="311"/>
      <c r="Z78" s="2"/>
      <c r="AA78" s="311"/>
      <c r="AB78" s="311"/>
      <c r="AC78" s="2"/>
      <c r="AD78" s="2"/>
      <c r="AE78" s="2"/>
      <c r="AF78" s="311"/>
      <c r="AG78" s="311"/>
      <c r="AH78" s="311"/>
      <c r="AI78" s="311"/>
      <c r="AJ78" s="311"/>
      <c r="AK78" s="311"/>
      <c r="AL78" s="2"/>
      <c r="AM78" s="2"/>
      <c r="AN78" s="2"/>
      <c r="AO78" s="2"/>
      <c r="AP78" s="2"/>
      <c r="AQ78" s="2"/>
      <c r="AR78" s="311"/>
      <c r="AS78" s="311"/>
      <c r="AT78" s="311"/>
      <c r="AU78" s="311"/>
      <c r="AV78" s="311"/>
      <c r="AW78" s="311"/>
      <c r="AX78" s="2"/>
      <c r="AY78" s="2"/>
      <c r="AZ78" s="2"/>
      <c r="BA78" s="2"/>
      <c r="BB78" s="2"/>
    </row>
    <row r="80" spans="20:54" ht="15" customHeight="1"/>
    <row r="85" spans="20:54"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</row>
    <row r="86" spans="20:54"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</row>
    <row r="90" spans="20:54" ht="23.25"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  <c r="AZ90" s="198"/>
      <c r="BA90" s="198"/>
      <c r="BB90" s="198"/>
    </row>
    <row r="91" spans="20:54" ht="20.25">
      <c r="T91" s="197"/>
      <c r="U91" s="197"/>
      <c r="V91" s="197"/>
      <c r="W91" s="197"/>
      <c r="X91" s="197"/>
      <c r="Y91" s="197"/>
      <c r="Z91" s="197"/>
      <c r="AA91" s="199"/>
      <c r="AB91" s="199"/>
      <c r="AC91" s="199"/>
      <c r="AD91" s="199"/>
      <c r="AE91" s="199"/>
      <c r="AF91" s="199"/>
      <c r="AG91" s="1"/>
      <c r="AH91" s="1"/>
      <c r="AI91" s="197"/>
      <c r="AJ91" s="197"/>
      <c r="AK91" s="197"/>
      <c r="AL91" s="197"/>
      <c r="AM91" s="197"/>
      <c r="AN91" s="197"/>
      <c r="AO91" s="5"/>
      <c r="AP91" s="4"/>
      <c r="AQ91" s="4"/>
      <c r="AR91" s="4"/>
      <c r="AS91" s="4"/>
      <c r="AT91" s="4"/>
      <c r="AU91" s="197"/>
      <c r="AV91" s="197"/>
      <c r="AW91" s="197"/>
      <c r="AX91" s="197"/>
      <c r="AY91" s="1"/>
      <c r="AZ91" s="1"/>
      <c r="BA91" s="1"/>
      <c r="BB91" s="1"/>
    </row>
    <row r="93" spans="20:54" ht="20.25">
      <c r="T93" s="199"/>
      <c r="U93" s="199"/>
      <c r="V93" s="199"/>
      <c r="W93" s="199"/>
      <c r="X93" s="199"/>
      <c r="Y93" s="199"/>
      <c r="Z93" s="199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1"/>
      <c r="AL93" s="199"/>
      <c r="AM93" s="199"/>
      <c r="AN93" s="199"/>
      <c r="AO93" s="199"/>
      <c r="AP93" s="199"/>
      <c r="AQ93" s="199"/>
      <c r="AR93" s="199"/>
      <c r="AS93" s="200"/>
      <c r="AT93" s="200"/>
      <c r="AU93" s="200"/>
      <c r="AV93" s="200"/>
      <c r="AW93" s="200"/>
      <c r="AX93" s="200"/>
      <c r="AY93" s="200"/>
      <c r="AZ93" s="200"/>
      <c r="BA93" s="200"/>
      <c r="BB93" s="200"/>
    </row>
    <row r="96" spans="20:54" ht="15.75">
      <c r="T96" s="311"/>
      <c r="U96" s="311"/>
      <c r="V96" s="311"/>
      <c r="W96" s="311"/>
      <c r="X96" s="311"/>
      <c r="Y96" s="311"/>
      <c r="Z96" s="2"/>
      <c r="AA96" s="311"/>
      <c r="AB96" s="311"/>
      <c r="AC96" s="2"/>
      <c r="AD96" s="2"/>
      <c r="AE96" s="2"/>
      <c r="AF96" s="311"/>
      <c r="AG96" s="311"/>
      <c r="AH96" s="311"/>
      <c r="AI96" s="311"/>
      <c r="AJ96" s="311"/>
      <c r="AK96" s="311"/>
      <c r="AL96" s="2"/>
      <c r="AM96" s="2"/>
      <c r="AN96" s="2"/>
      <c r="AO96" s="2"/>
      <c r="AP96" s="2"/>
      <c r="AQ96" s="132"/>
      <c r="AR96" s="311"/>
      <c r="AS96" s="311"/>
      <c r="AT96" s="311"/>
      <c r="AU96" s="311"/>
      <c r="AV96" s="311"/>
      <c r="AW96" s="311"/>
      <c r="AX96" s="2"/>
      <c r="AY96" s="2"/>
      <c r="AZ96" s="2"/>
      <c r="BA96" s="2"/>
      <c r="BB96" s="2"/>
    </row>
    <row r="98" spans="20:54" ht="15" customHeight="1"/>
    <row r="103" spans="20:54">
      <c r="T103" s="197" t="s">
        <v>66</v>
      </c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</row>
    <row r="104" spans="20:54"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</row>
    <row r="107" spans="20:54" ht="23.25">
      <c r="T107" s="198" t="s">
        <v>67</v>
      </c>
      <c r="U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  <c r="AO107" s="198"/>
      <c r="AP107" s="198"/>
      <c r="AQ107" s="198"/>
      <c r="AR107" s="198"/>
      <c r="AS107" s="198"/>
      <c r="AT107" s="198"/>
      <c r="AU107" s="198"/>
      <c r="AV107" s="198"/>
      <c r="AW107" s="198"/>
      <c r="AX107" s="198"/>
      <c r="AY107" s="198"/>
      <c r="AZ107" s="198"/>
      <c r="BA107" s="198"/>
      <c r="BB107" s="198"/>
    </row>
    <row r="108" spans="20:54" ht="20.25">
      <c r="T108" s="197" t="s">
        <v>68</v>
      </c>
      <c r="U108" s="197"/>
      <c r="V108" s="197"/>
      <c r="W108" s="197"/>
      <c r="X108" s="197"/>
      <c r="Y108" s="197"/>
      <c r="Z108" s="197"/>
      <c r="AA108" s="199" t="str">
        <f>C4</f>
        <v>Dolní Počernice 15.2.2020</v>
      </c>
      <c r="AB108" s="199"/>
      <c r="AC108" s="199"/>
      <c r="AD108" s="199"/>
      <c r="AE108" s="199"/>
      <c r="AF108" s="199"/>
      <c r="AG108" s="1"/>
      <c r="AH108" s="1"/>
      <c r="AI108" s="197" t="s">
        <v>69</v>
      </c>
      <c r="AJ108" s="197"/>
      <c r="AK108" s="197"/>
      <c r="AL108" s="197"/>
      <c r="AM108" s="197"/>
      <c r="AN108" s="197"/>
      <c r="AO108" s="5" t="str">
        <f>CONCATENATE("(",P4,"-5)")</f>
        <v>(-5)</v>
      </c>
      <c r="AP108" s="4"/>
      <c r="AQ108" s="4"/>
      <c r="AR108" s="4"/>
      <c r="AS108" s="4"/>
      <c r="AT108" s="4"/>
      <c r="AU108" s="197" t="s">
        <v>70</v>
      </c>
      <c r="AV108" s="197"/>
      <c r="AW108" s="197"/>
      <c r="AX108" s="197"/>
      <c r="AY108" s="1"/>
      <c r="AZ108" s="1"/>
      <c r="BA108" s="1"/>
      <c r="BB108" s="1"/>
    </row>
    <row r="110" spans="20:54" ht="20.25">
      <c r="T110" s="199" t="s">
        <v>71</v>
      </c>
      <c r="U110" s="199"/>
      <c r="V110" s="199"/>
      <c r="W110" s="199"/>
      <c r="X110" s="199"/>
      <c r="Y110" s="199"/>
      <c r="Z110" s="199"/>
      <c r="AA110" s="200" t="e">
        <f>#REF!</f>
        <v>#REF!</v>
      </c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1"/>
      <c r="AL110" s="199" t="s">
        <v>72</v>
      </c>
      <c r="AM110" s="199"/>
      <c r="AN110" s="199"/>
      <c r="AO110" s="199"/>
      <c r="AP110" s="199"/>
      <c r="AQ110" s="199"/>
      <c r="AR110" s="199"/>
      <c r="AS110" s="200" t="e">
        <f>#REF!</f>
        <v>#REF!</v>
      </c>
      <c r="AT110" s="200"/>
      <c r="AU110" s="200"/>
      <c r="AV110" s="200"/>
      <c r="AW110" s="200"/>
      <c r="AX110" s="200"/>
      <c r="AY110" s="200"/>
      <c r="AZ110" s="200"/>
      <c r="BA110" s="200"/>
      <c r="BB110" s="200"/>
    </row>
    <row r="113" spans="20:54" ht="15.75">
      <c r="T113" s="311" t="s">
        <v>73</v>
      </c>
      <c r="U113" s="311"/>
      <c r="V113" s="311"/>
      <c r="W113" s="311"/>
      <c r="X113" s="311"/>
      <c r="Y113" s="311"/>
      <c r="Z113" s="2"/>
      <c r="AA113" s="311"/>
      <c r="AB113" s="311"/>
      <c r="AC113" s="2"/>
      <c r="AD113" s="2"/>
      <c r="AE113" s="2"/>
      <c r="AF113" s="311" t="s">
        <v>74</v>
      </c>
      <c r="AG113" s="311"/>
      <c r="AH113" s="311"/>
      <c r="AI113" s="311"/>
      <c r="AJ113" s="311"/>
      <c r="AK113" s="311"/>
      <c r="AL113" s="2"/>
      <c r="AM113" s="2"/>
      <c r="AN113" s="2"/>
      <c r="AO113" s="2"/>
      <c r="AP113" s="2"/>
      <c r="AQ113" s="2"/>
      <c r="AR113" s="311" t="s">
        <v>75</v>
      </c>
      <c r="AS113" s="311"/>
      <c r="AT113" s="311"/>
      <c r="AU113" s="311"/>
      <c r="AV113" s="311"/>
      <c r="AW113" s="311"/>
      <c r="AX113" s="2"/>
      <c r="AY113" s="2"/>
      <c r="AZ113" s="2"/>
      <c r="BA113" s="2"/>
      <c r="BB113" s="2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76</v>
      </c>
      <c r="AQ115" t="s">
        <v>77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197" t="s">
        <v>66</v>
      </c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</row>
    <row r="122" spans="20:54"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</row>
    <row r="126" spans="20:54" ht="23.25">
      <c r="T126" s="198" t="s">
        <v>67</v>
      </c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  <c r="AI126" s="198"/>
      <c r="AJ126" s="198"/>
      <c r="AK126" s="198"/>
      <c r="AL126" s="198"/>
      <c r="AM126" s="198"/>
      <c r="AN126" s="198"/>
      <c r="AO126" s="198"/>
      <c r="AP126" s="198"/>
      <c r="AQ126" s="198"/>
      <c r="AR126" s="198"/>
      <c r="AS126" s="198"/>
      <c r="AT126" s="198"/>
      <c r="AU126" s="198"/>
      <c r="AV126" s="198"/>
      <c r="AW126" s="198"/>
      <c r="AX126" s="198"/>
      <c r="AY126" s="198"/>
      <c r="AZ126" s="198"/>
      <c r="BA126" s="198"/>
      <c r="BB126" s="198"/>
    </row>
    <row r="127" spans="20:54" ht="20.25">
      <c r="T127" s="197" t="s">
        <v>68</v>
      </c>
      <c r="U127" s="197"/>
      <c r="V127" s="197"/>
      <c r="W127" s="197"/>
      <c r="X127" s="197"/>
      <c r="Y127" s="197"/>
      <c r="Z127" s="197"/>
      <c r="AA127" s="199" t="str">
        <f>C4</f>
        <v>Dolní Počernice 15.2.2020</v>
      </c>
      <c r="AB127" s="199"/>
      <c r="AC127" s="199"/>
      <c r="AD127" s="199"/>
      <c r="AE127" s="199"/>
      <c r="AF127" s="199"/>
      <c r="AG127" s="1"/>
      <c r="AH127" s="1"/>
      <c r="AI127" s="197" t="s">
        <v>69</v>
      </c>
      <c r="AJ127" s="197"/>
      <c r="AK127" s="197"/>
      <c r="AL127" s="197"/>
      <c r="AM127" s="197"/>
      <c r="AN127" s="197"/>
      <c r="AO127" s="5" t="str">
        <f>CONCATENATE("(",P4,"-6)")</f>
        <v>(-6)</v>
      </c>
      <c r="AP127" s="4"/>
      <c r="AQ127" s="4"/>
      <c r="AR127" s="4"/>
      <c r="AS127" s="4"/>
      <c r="AT127" s="4"/>
      <c r="AU127" s="197" t="s">
        <v>70</v>
      </c>
      <c r="AV127" s="197"/>
      <c r="AW127" s="197"/>
      <c r="AX127" s="197"/>
      <c r="AY127" s="1"/>
      <c r="AZ127" s="1"/>
      <c r="BA127" s="1"/>
      <c r="BB127" s="1"/>
    </row>
    <row r="129" spans="20:54" ht="20.25">
      <c r="T129" s="199" t="s">
        <v>71</v>
      </c>
      <c r="U129" s="199"/>
      <c r="V129" s="199"/>
      <c r="W129" s="199"/>
      <c r="X129" s="199"/>
      <c r="Y129" s="199"/>
      <c r="Z129" s="199"/>
      <c r="AA129" s="200" t="e">
        <f>#REF!</f>
        <v>#REF!</v>
      </c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1"/>
      <c r="AL129" s="199" t="s">
        <v>72</v>
      </c>
      <c r="AM129" s="199"/>
      <c r="AN129" s="199"/>
      <c r="AO129" s="199"/>
      <c r="AP129" s="199"/>
      <c r="AQ129" s="199"/>
      <c r="AR129" s="199"/>
      <c r="AS129" s="200" t="e">
        <f>#REF!</f>
        <v>#REF!</v>
      </c>
      <c r="AT129" s="200"/>
      <c r="AU129" s="200"/>
      <c r="AV129" s="200"/>
      <c r="AW129" s="200"/>
      <c r="AX129" s="200"/>
      <c r="AY129" s="200"/>
      <c r="AZ129" s="200"/>
      <c r="BA129" s="200"/>
      <c r="BB129" s="200"/>
    </row>
    <row r="132" spans="20:54" ht="15.75">
      <c r="T132" s="311" t="s">
        <v>73</v>
      </c>
      <c r="U132" s="311"/>
      <c r="V132" s="311"/>
      <c r="W132" s="311"/>
      <c r="X132" s="311"/>
      <c r="Y132" s="311"/>
      <c r="Z132" s="2"/>
      <c r="AA132" s="311"/>
      <c r="AB132" s="311"/>
      <c r="AC132" s="2"/>
      <c r="AD132" s="2"/>
      <c r="AE132" s="2"/>
      <c r="AF132" s="311" t="s">
        <v>74</v>
      </c>
      <c r="AG132" s="311"/>
      <c r="AH132" s="311"/>
      <c r="AI132" s="311"/>
      <c r="AJ132" s="311"/>
      <c r="AK132" s="311"/>
      <c r="AL132" s="2"/>
      <c r="AM132" s="2"/>
      <c r="AN132" s="2"/>
      <c r="AO132" s="2"/>
      <c r="AP132" s="2"/>
      <c r="AQ132" s="2"/>
      <c r="AR132" s="311" t="s">
        <v>75</v>
      </c>
      <c r="AS132" s="311"/>
      <c r="AT132" s="311"/>
      <c r="AU132" s="311"/>
      <c r="AV132" s="311"/>
      <c r="AW132" s="311"/>
      <c r="AX132" s="2"/>
      <c r="AY132" s="2"/>
      <c r="AZ132" s="2"/>
      <c r="BA132" s="2"/>
      <c r="BB132" s="2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76</v>
      </c>
      <c r="AQ134" t="s">
        <v>77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77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77</v>
      </c>
    </row>
    <row r="139" spans="20:54">
      <c r="T139" s="197" t="s">
        <v>66</v>
      </c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197"/>
    </row>
    <row r="140" spans="20:54"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197"/>
      <c r="AT140" s="197"/>
      <c r="AU140" s="197"/>
      <c r="AV140" s="197"/>
      <c r="AW140" s="197"/>
      <c r="AX140" s="197"/>
      <c r="AY140" s="197"/>
      <c r="AZ140" s="197"/>
      <c r="BA140" s="197"/>
      <c r="BB140" s="197"/>
    </row>
  </sheetData>
  <mergeCells count="235">
    <mergeCell ref="T43:Y43"/>
    <mergeCell ref="AA43:AB43"/>
    <mergeCell ref="AF43:AK43"/>
    <mergeCell ref="AR43:AW43"/>
    <mergeCell ref="T50:BB51"/>
    <mergeCell ref="T53:BB54"/>
    <mergeCell ref="T67:BB68"/>
    <mergeCell ref="T72:BB72"/>
    <mergeCell ref="T73:Z73"/>
    <mergeCell ref="AA73:AF73"/>
    <mergeCell ref="AI73:AN73"/>
    <mergeCell ref="AU73:AX73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60:Y60"/>
    <mergeCell ref="AA60:AB60"/>
    <mergeCell ref="AF60:AK60"/>
    <mergeCell ref="AR60:AW60"/>
    <mergeCell ref="E33:N34"/>
    <mergeCell ref="E35:N36"/>
    <mergeCell ref="P37:Q37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G9:G10"/>
    <mergeCell ref="F9:F10"/>
    <mergeCell ref="J9:J10"/>
    <mergeCell ref="K9:K10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4:R24"/>
    <mergeCell ref="A25:A26"/>
    <mergeCell ref="B25:C26"/>
    <mergeCell ref="E25:N26"/>
    <mergeCell ref="E27:N28"/>
    <mergeCell ref="E29:N30"/>
    <mergeCell ref="E31:N32"/>
    <mergeCell ref="G19:G20"/>
    <mergeCell ref="H19:H20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G15:G16"/>
    <mergeCell ref="H15:H16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L11:L12"/>
    <mergeCell ref="M11:M12"/>
    <mergeCell ref="N11:N12"/>
    <mergeCell ref="P11:P12"/>
    <mergeCell ref="P13:P14"/>
    <mergeCell ref="O13:O14"/>
    <mergeCell ref="Q13:Q14"/>
    <mergeCell ref="R13:R14"/>
    <mergeCell ref="I15:K18"/>
    <mergeCell ref="R19:R20"/>
    <mergeCell ref="Q19:Q20"/>
    <mergeCell ref="Q17:Q18"/>
    <mergeCell ref="I21:I22"/>
    <mergeCell ref="J21:J22"/>
    <mergeCell ref="Q21:Q22"/>
    <mergeCell ref="R21:R22"/>
    <mergeCell ref="P21:P22"/>
    <mergeCell ref="Q15:Q16"/>
    <mergeCell ref="R15:R16"/>
    <mergeCell ref="R17:R18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L13:L14"/>
    <mergeCell ref="M13:M14"/>
    <mergeCell ref="N13:N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AR78:AW78"/>
    <mergeCell ref="T85:BB86"/>
    <mergeCell ref="T75:Z75"/>
    <mergeCell ref="AA75:AJ75"/>
    <mergeCell ref="AL75:AR75"/>
    <mergeCell ref="AS75:BB75"/>
    <mergeCell ref="T78:Y78"/>
    <mergeCell ref="AA78:AB78"/>
    <mergeCell ref="AF78:AK78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96:Y96"/>
    <mergeCell ref="AA96:AB96"/>
    <mergeCell ref="AF96:AK96"/>
    <mergeCell ref="AR96:AW96"/>
    <mergeCell ref="T103:BB104"/>
    <mergeCell ref="T107:BB107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13:Y113"/>
    <mergeCell ref="AA113:AB113"/>
    <mergeCell ref="AF113:AK113"/>
    <mergeCell ref="AR113:AW113"/>
    <mergeCell ref="T121:BB122"/>
    <mergeCell ref="T132:Y132"/>
    <mergeCell ref="AA132:AB132"/>
    <mergeCell ref="AF132:AK132"/>
    <mergeCell ref="AR132:AW132"/>
    <mergeCell ref="T139:BB140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51181102362204722" right="0.31496062992125984" top="0.78740157480314965" bottom="0.78740157480314965" header="0.31496062992125984" footer="0.31496062992125984"/>
  <pageSetup paperSize="9"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140"/>
  <sheetViews>
    <sheetView showGridLines="0" workbookViewId="0">
      <selection activeCell="U8" sqref="U8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9" ht="15.75" thickBot="1"/>
    <row r="2" spans="1:19" ht="15" customHeight="1">
      <c r="A2" s="331" t="str">
        <f>'Nasazení do skupin - prezence'!B2</f>
        <v>PČNS mladších žáků dvojice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30"/>
    </row>
    <row r="3" spans="1:19" ht="15.75" customHeight="1" thickBot="1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/>
    </row>
    <row r="4" spans="1:19" ht="32.25" customHeight="1" thickBot="1">
      <c r="A4" s="328" t="s">
        <v>9</v>
      </c>
      <c r="B4" s="329"/>
      <c r="C4" s="395" t="str">
        <f>'Nasazení do skupin - prezence'!B3</f>
        <v>Dolní Počernice 15.2.2020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7"/>
    </row>
    <row r="5" spans="1:19" ht="15" customHeight="1">
      <c r="A5" s="292"/>
      <c r="B5" s="293"/>
      <c r="C5" s="331">
        <v>1</v>
      </c>
      <c r="D5" s="372"/>
      <c r="E5" s="330"/>
      <c r="F5" s="331">
        <v>2</v>
      </c>
      <c r="G5" s="372"/>
      <c r="H5" s="330"/>
      <c r="I5" s="331">
        <v>3</v>
      </c>
      <c r="J5" s="372"/>
      <c r="K5" s="330"/>
      <c r="L5" s="331">
        <v>4</v>
      </c>
      <c r="M5" s="372"/>
      <c r="N5" s="330"/>
      <c r="O5" s="365" t="s">
        <v>1</v>
      </c>
      <c r="P5" s="366"/>
      <c r="Q5" s="367"/>
      <c r="R5" s="129" t="s">
        <v>2</v>
      </c>
    </row>
    <row r="6" spans="1:19" ht="15.75" customHeight="1" thickBot="1">
      <c r="A6" s="294"/>
      <c r="B6" s="295"/>
      <c r="C6" s="373"/>
      <c r="D6" s="296"/>
      <c r="E6" s="297"/>
      <c r="F6" s="244"/>
      <c r="G6" s="245"/>
      <c r="H6" s="246"/>
      <c r="I6" s="244"/>
      <c r="J6" s="245"/>
      <c r="K6" s="246"/>
      <c r="L6" s="244"/>
      <c r="M6" s="245"/>
      <c r="N6" s="246"/>
      <c r="O6" s="283" t="s">
        <v>3</v>
      </c>
      <c r="P6" s="284"/>
      <c r="Q6" s="285"/>
      <c r="R6" s="130" t="s">
        <v>4</v>
      </c>
    </row>
    <row r="7" spans="1:19" ht="15" customHeight="1">
      <c r="A7" s="415">
        <v>1</v>
      </c>
      <c r="B7" s="325" t="str">
        <f>'Nasazení do skupin - prezence'!B14</f>
        <v>MNK Modřice "A"</v>
      </c>
      <c r="C7" s="359"/>
      <c r="D7" s="382"/>
      <c r="E7" s="360"/>
      <c r="F7" s="410">
        <v>2</v>
      </c>
      <c r="G7" s="410" t="s">
        <v>5</v>
      </c>
      <c r="H7" s="322">
        <f>Q35</f>
        <v>0</v>
      </c>
      <c r="I7" s="318">
        <v>2</v>
      </c>
      <c r="J7" s="410" t="s">
        <v>5</v>
      </c>
      <c r="K7" s="322">
        <f>O29</f>
        <v>0</v>
      </c>
      <c r="L7" s="318">
        <v>2</v>
      </c>
      <c r="M7" s="410" t="s">
        <v>5</v>
      </c>
      <c r="N7" s="322">
        <f>Q25</f>
        <v>0</v>
      </c>
      <c r="O7" s="398">
        <f>F7+I7+L7</f>
        <v>6</v>
      </c>
      <c r="P7" s="400" t="s">
        <v>5</v>
      </c>
      <c r="Q7" s="402">
        <f>H7+K7+N7</f>
        <v>0</v>
      </c>
      <c r="R7" s="332">
        <v>6</v>
      </c>
    </row>
    <row r="8" spans="1:19" ht="15.75" customHeight="1" thickBot="1">
      <c r="A8" s="416"/>
      <c r="B8" s="264"/>
      <c r="C8" s="224"/>
      <c r="D8" s="225"/>
      <c r="E8" s="226"/>
      <c r="F8" s="321"/>
      <c r="G8" s="321"/>
      <c r="H8" s="323"/>
      <c r="I8" s="319"/>
      <c r="J8" s="321"/>
      <c r="K8" s="323"/>
      <c r="L8" s="319"/>
      <c r="M8" s="321"/>
      <c r="N8" s="323"/>
      <c r="O8" s="399"/>
      <c r="P8" s="401"/>
      <c r="Q8" s="403"/>
      <c r="R8" s="333"/>
      <c r="S8">
        <v>2</v>
      </c>
    </row>
    <row r="9" spans="1:19" ht="15" customHeight="1">
      <c r="A9" s="416"/>
      <c r="B9" s="264"/>
      <c r="C9" s="224"/>
      <c r="D9" s="225"/>
      <c r="E9" s="226"/>
      <c r="F9" s="404">
        <v>20</v>
      </c>
      <c r="G9" s="404" t="s">
        <v>5</v>
      </c>
      <c r="H9" s="405">
        <v>5</v>
      </c>
      <c r="I9" s="406">
        <v>20</v>
      </c>
      <c r="J9" s="404" t="s">
        <v>5</v>
      </c>
      <c r="K9" s="405">
        <v>7</v>
      </c>
      <c r="L9" s="406">
        <v>20</v>
      </c>
      <c r="M9" s="404" t="s">
        <v>5</v>
      </c>
      <c r="N9" s="405">
        <v>4</v>
      </c>
      <c r="O9" s="413">
        <f>F9+I9+L9</f>
        <v>60</v>
      </c>
      <c r="P9" s="418" t="s">
        <v>5</v>
      </c>
      <c r="Q9" s="420">
        <f>H9+K9+N9</f>
        <v>16</v>
      </c>
      <c r="R9" s="411">
        <v>1</v>
      </c>
    </row>
    <row r="10" spans="1:19" ht="15.75" customHeight="1" thickBot="1">
      <c r="A10" s="417"/>
      <c r="B10" s="265"/>
      <c r="C10" s="227"/>
      <c r="D10" s="228"/>
      <c r="E10" s="229"/>
      <c r="F10" s="404"/>
      <c r="G10" s="404"/>
      <c r="H10" s="405"/>
      <c r="I10" s="407"/>
      <c r="J10" s="408"/>
      <c r="K10" s="409"/>
      <c r="L10" s="407"/>
      <c r="M10" s="408"/>
      <c r="N10" s="409"/>
      <c r="O10" s="414"/>
      <c r="P10" s="419"/>
      <c r="Q10" s="421"/>
      <c r="R10" s="412"/>
    </row>
    <row r="11" spans="1:19" ht="15" customHeight="1">
      <c r="A11" s="415">
        <v>2</v>
      </c>
      <c r="B11" s="325" t="str">
        <f>'Nasazení do skupin - prezence'!B15</f>
        <v>TJ Peklo nad Zdobnicí "A"</v>
      </c>
      <c r="C11" s="336">
        <f>H7</f>
        <v>0</v>
      </c>
      <c r="D11" s="337" t="s">
        <v>5</v>
      </c>
      <c r="E11" s="337">
        <f>F7</f>
        <v>2</v>
      </c>
      <c r="F11" s="232" t="s">
        <v>110</v>
      </c>
      <c r="G11" s="233"/>
      <c r="H11" s="234"/>
      <c r="I11" s="410">
        <f>O27</f>
        <v>0</v>
      </c>
      <c r="J11" s="410" t="s">
        <v>5</v>
      </c>
      <c r="K11" s="322">
        <v>2</v>
      </c>
      <c r="L11" s="318">
        <v>1</v>
      </c>
      <c r="M11" s="410" t="s">
        <v>5</v>
      </c>
      <c r="N11" s="322">
        <v>2</v>
      </c>
      <c r="O11" s="398">
        <f>C11+I11+L11</f>
        <v>1</v>
      </c>
      <c r="P11" s="400" t="s">
        <v>5</v>
      </c>
      <c r="Q11" s="402">
        <f>E11+K11+N11</f>
        <v>6</v>
      </c>
      <c r="R11" s="332">
        <v>0</v>
      </c>
    </row>
    <row r="12" spans="1:19" ht="15.75" customHeight="1" thickBot="1">
      <c r="A12" s="416"/>
      <c r="B12" s="264"/>
      <c r="C12" s="319"/>
      <c r="D12" s="321"/>
      <c r="E12" s="321"/>
      <c r="F12" s="235"/>
      <c r="G12" s="236"/>
      <c r="H12" s="237"/>
      <c r="I12" s="321"/>
      <c r="J12" s="321"/>
      <c r="K12" s="323"/>
      <c r="L12" s="319"/>
      <c r="M12" s="321"/>
      <c r="N12" s="323"/>
      <c r="O12" s="399"/>
      <c r="P12" s="401"/>
      <c r="Q12" s="403"/>
      <c r="R12" s="333"/>
    </row>
    <row r="13" spans="1:19" ht="15" customHeight="1">
      <c r="A13" s="416"/>
      <c r="B13" s="264"/>
      <c r="C13" s="406">
        <f>H9</f>
        <v>5</v>
      </c>
      <c r="D13" s="404" t="s">
        <v>5</v>
      </c>
      <c r="E13" s="404">
        <f>F9</f>
        <v>20</v>
      </c>
      <c r="F13" s="235"/>
      <c r="G13" s="236"/>
      <c r="H13" s="237"/>
      <c r="I13" s="404">
        <v>17</v>
      </c>
      <c r="J13" s="404" t="s">
        <v>5</v>
      </c>
      <c r="K13" s="405">
        <v>20</v>
      </c>
      <c r="L13" s="406">
        <v>23</v>
      </c>
      <c r="M13" s="404" t="s">
        <v>5</v>
      </c>
      <c r="N13" s="405">
        <v>26</v>
      </c>
      <c r="O13" s="413">
        <f>C13+I13+L13</f>
        <v>45</v>
      </c>
      <c r="P13" s="418" t="s">
        <v>5</v>
      </c>
      <c r="Q13" s="420">
        <f>E13+K13+N13</f>
        <v>66</v>
      </c>
      <c r="R13" s="334">
        <v>4</v>
      </c>
    </row>
    <row r="14" spans="1:19" ht="15.75" customHeight="1" thickBot="1">
      <c r="A14" s="417"/>
      <c r="B14" s="265"/>
      <c r="C14" s="407"/>
      <c r="D14" s="408"/>
      <c r="E14" s="408"/>
      <c r="F14" s="238"/>
      <c r="G14" s="239"/>
      <c r="H14" s="240"/>
      <c r="I14" s="404"/>
      <c r="J14" s="404"/>
      <c r="K14" s="405"/>
      <c r="L14" s="407"/>
      <c r="M14" s="408"/>
      <c r="N14" s="409"/>
      <c r="O14" s="414"/>
      <c r="P14" s="419"/>
      <c r="Q14" s="421"/>
      <c r="R14" s="335"/>
    </row>
    <row r="15" spans="1:19" ht="15" customHeight="1">
      <c r="A15" s="415">
        <v>3</v>
      </c>
      <c r="B15" s="325" t="str">
        <f>'Nasazení do skupin - prezence'!B16</f>
        <v>UNITOP SKP Žďár nad Sázavou "B"</v>
      </c>
      <c r="C15" s="318">
        <f>K7</f>
        <v>0</v>
      </c>
      <c r="D15" s="410" t="s">
        <v>5</v>
      </c>
      <c r="E15" s="322">
        <f>I7</f>
        <v>2</v>
      </c>
      <c r="F15" s="336">
        <f>K11</f>
        <v>2</v>
      </c>
      <c r="G15" s="337" t="s">
        <v>5</v>
      </c>
      <c r="H15" s="337">
        <f>I11</f>
        <v>0</v>
      </c>
      <c r="I15" s="383"/>
      <c r="J15" s="384"/>
      <c r="K15" s="385"/>
      <c r="L15" s="338">
        <v>2</v>
      </c>
      <c r="M15" s="338" t="s">
        <v>5</v>
      </c>
      <c r="N15" s="340">
        <f>O33</f>
        <v>0</v>
      </c>
      <c r="O15" s="398">
        <f>C15+F15+L15</f>
        <v>4</v>
      </c>
      <c r="P15" s="400" t="s">
        <v>5</v>
      </c>
      <c r="Q15" s="402">
        <f>E15+H15+N15</f>
        <v>2</v>
      </c>
      <c r="R15" s="332">
        <v>4</v>
      </c>
    </row>
    <row r="16" spans="1:19" ht="15.75" customHeight="1" thickBot="1">
      <c r="A16" s="416"/>
      <c r="B16" s="264"/>
      <c r="C16" s="319"/>
      <c r="D16" s="321"/>
      <c r="E16" s="323"/>
      <c r="F16" s="319"/>
      <c r="G16" s="321"/>
      <c r="H16" s="321"/>
      <c r="I16" s="386"/>
      <c r="J16" s="387"/>
      <c r="K16" s="388"/>
      <c r="L16" s="339"/>
      <c r="M16" s="339"/>
      <c r="N16" s="341"/>
      <c r="O16" s="399"/>
      <c r="P16" s="401"/>
      <c r="Q16" s="403"/>
      <c r="R16" s="333"/>
    </row>
    <row r="17" spans="1:19" ht="15" customHeight="1">
      <c r="A17" s="416"/>
      <c r="B17" s="264"/>
      <c r="C17" s="406">
        <f>K9</f>
        <v>7</v>
      </c>
      <c r="D17" s="404" t="s">
        <v>5</v>
      </c>
      <c r="E17" s="405">
        <f>I9</f>
        <v>20</v>
      </c>
      <c r="F17" s="406">
        <f>K13</f>
        <v>20</v>
      </c>
      <c r="G17" s="404" t="s">
        <v>5</v>
      </c>
      <c r="H17" s="404">
        <f>I13</f>
        <v>17</v>
      </c>
      <c r="I17" s="386"/>
      <c r="J17" s="387"/>
      <c r="K17" s="388"/>
      <c r="L17" s="422">
        <v>20</v>
      </c>
      <c r="M17" s="422" t="s">
        <v>5</v>
      </c>
      <c r="N17" s="424">
        <v>12</v>
      </c>
      <c r="O17" s="413">
        <f>C17+F17+L17</f>
        <v>47</v>
      </c>
      <c r="P17" s="418" t="s">
        <v>5</v>
      </c>
      <c r="Q17" s="420">
        <f>E17+H17+N17</f>
        <v>49</v>
      </c>
      <c r="R17" s="334">
        <v>2</v>
      </c>
    </row>
    <row r="18" spans="1:19" ht="15.75" customHeight="1" thickBot="1">
      <c r="A18" s="417"/>
      <c r="B18" s="265"/>
      <c r="C18" s="407"/>
      <c r="D18" s="408"/>
      <c r="E18" s="409"/>
      <c r="F18" s="407"/>
      <c r="G18" s="408"/>
      <c r="H18" s="408"/>
      <c r="I18" s="389"/>
      <c r="J18" s="390"/>
      <c r="K18" s="391"/>
      <c r="L18" s="423"/>
      <c r="M18" s="423"/>
      <c r="N18" s="425"/>
      <c r="O18" s="414"/>
      <c r="P18" s="419"/>
      <c r="Q18" s="421"/>
      <c r="R18" s="335"/>
    </row>
    <row r="19" spans="1:19" ht="15" customHeight="1">
      <c r="A19" s="415">
        <v>4</v>
      </c>
      <c r="B19" s="325" t="str">
        <f>'Nasazení do skupin - prezence'!B17</f>
        <v>T.J. SOKOL Holice "C"</v>
      </c>
      <c r="C19" s="318">
        <f>N7</f>
        <v>0</v>
      </c>
      <c r="D19" s="410" t="s">
        <v>5</v>
      </c>
      <c r="E19" s="322">
        <f>L7</f>
        <v>2</v>
      </c>
      <c r="F19" s="318">
        <f>N11</f>
        <v>2</v>
      </c>
      <c r="G19" s="410" t="s">
        <v>5</v>
      </c>
      <c r="H19" s="322">
        <f>L11</f>
        <v>1</v>
      </c>
      <c r="I19" s="336">
        <f>N15</f>
        <v>0</v>
      </c>
      <c r="J19" s="337" t="s">
        <v>5</v>
      </c>
      <c r="K19" s="337">
        <v>2</v>
      </c>
      <c r="L19" s="251">
        <v>2020</v>
      </c>
      <c r="M19" s="252"/>
      <c r="N19" s="253"/>
      <c r="O19" s="400">
        <f>C19+F19+I19</f>
        <v>2</v>
      </c>
      <c r="P19" s="400" t="s">
        <v>5</v>
      </c>
      <c r="Q19" s="402">
        <f>E19+H19+K19</f>
        <v>5</v>
      </c>
      <c r="R19" s="332">
        <v>2</v>
      </c>
    </row>
    <row r="20" spans="1:19" ht="15.75" customHeight="1" thickBot="1">
      <c r="A20" s="416"/>
      <c r="B20" s="264"/>
      <c r="C20" s="319"/>
      <c r="D20" s="321"/>
      <c r="E20" s="323"/>
      <c r="F20" s="319"/>
      <c r="G20" s="321"/>
      <c r="H20" s="323"/>
      <c r="I20" s="319"/>
      <c r="J20" s="321"/>
      <c r="K20" s="321"/>
      <c r="L20" s="254"/>
      <c r="M20" s="255"/>
      <c r="N20" s="256"/>
      <c r="O20" s="401"/>
      <c r="P20" s="401"/>
      <c r="Q20" s="403"/>
      <c r="R20" s="333"/>
    </row>
    <row r="21" spans="1:19" ht="15" customHeight="1">
      <c r="A21" s="416"/>
      <c r="B21" s="264"/>
      <c r="C21" s="406">
        <f>N9</f>
        <v>4</v>
      </c>
      <c r="D21" s="404" t="s">
        <v>5</v>
      </c>
      <c r="E21" s="405">
        <f>L9</f>
        <v>20</v>
      </c>
      <c r="F21" s="406">
        <f>N13</f>
        <v>26</v>
      </c>
      <c r="G21" s="404" t="s">
        <v>5</v>
      </c>
      <c r="H21" s="405">
        <f>L13</f>
        <v>23</v>
      </c>
      <c r="I21" s="406">
        <f>N17</f>
        <v>12</v>
      </c>
      <c r="J21" s="404" t="s">
        <v>5</v>
      </c>
      <c r="K21" s="404">
        <f>L17</f>
        <v>20</v>
      </c>
      <c r="L21" s="254"/>
      <c r="M21" s="255"/>
      <c r="N21" s="256"/>
      <c r="O21" s="426">
        <f>C21+F21+I21</f>
        <v>42</v>
      </c>
      <c r="P21" s="418" t="s">
        <v>5</v>
      </c>
      <c r="Q21" s="420">
        <f>E21+H21+K21</f>
        <v>63</v>
      </c>
      <c r="R21" s="334">
        <v>3</v>
      </c>
    </row>
    <row r="22" spans="1:19" ht="15.75" customHeight="1" thickBot="1">
      <c r="A22" s="417"/>
      <c r="B22" s="265"/>
      <c r="C22" s="407"/>
      <c r="D22" s="408"/>
      <c r="E22" s="409"/>
      <c r="F22" s="407"/>
      <c r="G22" s="408"/>
      <c r="H22" s="409"/>
      <c r="I22" s="407"/>
      <c r="J22" s="408"/>
      <c r="K22" s="408"/>
      <c r="L22" s="257"/>
      <c r="M22" s="258"/>
      <c r="N22" s="259"/>
      <c r="O22" s="427"/>
      <c r="P22" s="419"/>
      <c r="Q22" s="421"/>
      <c r="R22" s="335"/>
    </row>
    <row r="24" spans="1:19" ht="24.95" customHeight="1">
      <c r="A24" s="428" t="s">
        <v>12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</row>
    <row r="25" spans="1:19" ht="15" customHeight="1">
      <c r="A25" s="357">
        <v>1</v>
      </c>
      <c r="B25" s="356" t="str">
        <f>B7</f>
        <v>MNK Modřice "A"</v>
      </c>
      <c r="C25" s="356"/>
      <c r="D25" s="356" t="s">
        <v>5</v>
      </c>
      <c r="E25" s="356" t="str">
        <f>B19</f>
        <v>T.J. SOKOL Holice "C"</v>
      </c>
      <c r="F25" s="356"/>
      <c r="G25" s="356"/>
      <c r="H25" s="356"/>
      <c r="I25" s="356"/>
      <c r="J25" s="356"/>
      <c r="K25" s="356"/>
      <c r="L25" s="356"/>
      <c r="M25" s="356"/>
      <c r="N25" s="356"/>
      <c r="O25" s="46"/>
      <c r="P25" s="47" t="s">
        <v>5</v>
      </c>
      <c r="Q25" s="47"/>
      <c r="R25" s="6" t="s">
        <v>11</v>
      </c>
      <c r="S25" s="3"/>
    </row>
    <row r="26" spans="1:19" ht="15" customHeight="1">
      <c r="A26" s="357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45"/>
      <c r="P26" s="47" t="s">
        <v>5</v>
      </c>
      <c r="Q26" s="37"/>
      <c r="R26" s="6" t="s">
        <v>10</v>
      </c>
      <c r="S26" s="3"/>
    </row>
    <row r="27" spans="1:19" ht="15" customHeight="1">
      <c r="A27" s="357">
        <v>2</v>
      </c>
      <c r="B27" s="356" t="str">
        <f>B11</f>
        <v>TJ Peklo nad Zdobnicí "A"</v>
      </c>
      <c r="C27" s="356"/>
      <c r="D27" s="356" t="s">
        <v>5</v>
      </c>
      <c r="E27" s="356" t="str">
        <f>B15</f>
        <v>UNITOP SKP Žďár nad Sázavou "B"</v>
      </c>
      <c r="F27" s="356"/>
      <c r="G27" s="356"/>
      <c r="H27" s="356"/>
      <c r="I27" s="356"/>
      <c r="J27" s="356"/>
      <c r="K27" s="356"/>
      <c r="L27" s="356"/>
      <c r="M27" s="356"/>
      <c r="N27" s="356"/>
      <c r="O27" s="46"/>
      <c r="P27" s="47" t="s">
        <v>5</v>
      </c>
      <c r="Q27" s="47"/>
      <c r="R27" s="6" t="s">
        <v>11</v>
      </c>
    </row>
    <row r="28" spans="1:19" ht="15" customHeight="1">
      <c r="A28" s="357"/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45"/>
      <c r="P28" s="47" t="s">
        <v>5</v>
      </c>
      <c r="Q28" s="37"/>
      <c r="R28" s="6" t="s">
        <v>10</v>
      </c>
    </row>
    <row r="29" spans="1:19" ht="13.15" customHeight="1">
      <c r="A29" s="357">
        <v>3</v>
      </c>
      <c r="B29" s="356" t="str">
        <f>B15</f>
        <v>UNITOP SKP Žďár nad Sázavou "B"</v>
      </c>
      <c r="C29" s="356"/>
      <c r="D29" s="356" t="s">
        <v>5</v>
      </c>
      <c r="E29" s="356" t="str">
        <f>B7</f>
        <v>MNK Modřice "A"</v>
      </c>
      <c r="F29" s="356"/>
      <c r="G29" s="356"/>
      <c r="H29" s="356"/>
      <c r="I29" s="356"/>
      <c r="J29" s="356"/>
      <c r="K29" s="356"/>
      <c r="L29" s="356"/>
      <c r="M29" s="356"/>
      <c r="N29" s="356"/>
      <c r="O29" s="46"/>
      <c r="P29" s="47" t="s">
        <v>5</v>
      </c>
      <c r="Q29" s="47"/>
      <c r="R29" s="6" t="s">
        <v>11</v>
      </c>
    </row>
    <row r="30" spans="1:19" ht="13.15" customHeight="1">
      <c r="A30" s="357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45"/>
      <c r="P30" s="47" t="s">
        <v>5</v>
      </c>
      <c r="Q30" s="37"/>
      <c r="R30" s="6" t="s">
        <v>10</v>
      </c>
    </row>
    <row r="31" spans="1:19" ht="15" customHeight="1">
      <c r="A31" s="357">
        <v>4</v>
      </c>
      <c r="B31" s="356" t="str">
        <f>B11</f>
        <v>TJ Peklo nad Zdobnicí "A"</v>
      </c>
      <c r="C31" s="356"/>
      <c r="D31" s="356" t="s">
        <v>5</v>
      </c>
      <c r="E31" s="356" t="str">
        <f>B19</f>
        <v>T.J. SOKOL Holice "C"</v>
      </c>
      <c r="F31" s="356"/>
      <c r="G31" s="356"/>
      <c r="H31" s="356"/>
      <c r="I31" s="356"/>
      <c r="J31" s="356"/>
      <c r="K31" s="356"/>
      <c r="L31" s="356"/>
      <c r="M31" s="356"/>
      <c r="N31" s="356"/>
      <c r="O31" s="46"/>
      <c r="P31" s="47" t="s">
        <v>5</v>
      </c>
      <c r="Q31" s="47"/>
      <c r="R31" s="6" t="s">
        <v>11</v>
      </c>
    </row>
    <row r="32" spans="1:19" ht="15.75" customHeight="1">
      <c r="A32" s="357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45"/>
      <c r="P32" s="47" t="s">
        <v>5</v>
      </c>
      <c r="Q32" s="37"/>
      <c r="R32" s="6" t="s">
        <v>10</v>
      </c>
    </row>
    <row r="33" spans="1:18" ht="15" customHeight="1">
      <c r="A33" s="357">
        <v>5</v>
      </c>
      <c r="B33" s="356" t="str">
        <f>B19</f>
        <v>T.J. SOKOL Holice "C"</v>
      </c>
      <c r="C33" s="356"/>
      <c r="D33" s="356" t="s">
        <v>5</v>
      </c>
      <c r="E33" s="356" t="str">
        <f>B15</f>
        <v>UNITOP SKP Žďár nad Sázavou "B"</v>
      </c>
      <c r="F33" s="356"/>
      <c r="G33" s="356"/>
      <c r="H33" s="356"/>
      <c r="I33" s="356"/>
      <c r="J33" s="356"/>
      <c r="K33" s="356"/>
      <c r="L33" s="356"/>
      <c r="M33" s="356"/>
      <c r="N33" s="356"/>
      <c r="O33" s="46"/>
      <c r="P33" s="47" t="s">
        <v>5</v>
      </c>
      <c r="Q33" s="47"/>
      <c r="R33" s="6" t="s">
        <v>11</v>
      </c>
    </row>
    <row r="34" spans="1:18" ht="15" customHeight="1">
      <c r="A34" s="357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45"/>
      <c r="P34" s="47" t="s">
        <v>5</v>
      </c>
      <c r="Q34" s="37"/>
      <c r="R34" s="6" t="s">
        <v>10</v>
      </c>
    </row>
    <row r="35" spans="1:18" ht="15" customHeight="1">
      <c r="A35" s="357">
        <v>6</v>
      </c>
      <c r="B35" s="356" t="str">
        <f>B7</f>
        <v>MNK Modřice "A"</v>
      </c>
      <c r="C35" s="356"/>
      <c r="D35" s="356" t="s">
        <v>5</v>
      </c>
      <c r="E35" s="356" t="str">
        <f>B11</f>
        <v>TJ Peklo nad Zdobnicí "A"</v>
      </c>
      <c r="F35" s="356"/>
      <c r="G35" s="356"/>
      <c r="H35" s="356"/>
      <c r="I35" s="356"/>
      <c r="J35" s="356"/>
      <c r="K35" s="356"/>
      <c r="L35" s="356"/>
      <c r="M35" s="356"/>
      <c r="N35" s="356"/>
      <c r="O35" s="46"/>
      <c r="P35" s="47" t="s">
        <v>5</v>
      </c>
      <c r="Q35" s="47"/>
      <c r="R35" s="6" t="s">
        <v>11</v>
      </c>
    </row>
    <row r="36" spans="1:18" ht="15" customHeight="1">
      <c r="A36" s="357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45"/>
      <c r="P36" s="47" t="s">
        <v>5</v>
      </c>
      <c r="Q36" s="37"/>
      <c r="R36" s="6" t="s">
        <v>10</v>
      </c>
    </row>
    <row r="37" spans="1:18">
      <c r="P37" s="309"/>
      <c r="Q37" s="309"/>
      <c r="R37" s="127"/>
    </row>
    <row r="44" spans="1:18" ht="15" customHeight="1"/>
    <row r="50" ht="14.45" customHeight="1"/>
    <row r="51" ht="14.45" customHeight="1"/>
    <row r="53" ht="14.45" customHeight="1"/>
    <row r="54" ht="14.45" customHeight="1"/>
    <row r="62" ht="15" customHeight="1"/>
    <row r="67" ht="14.45" customHeight="1"/>
    <row r="68" ht="14.45" customHeight="1"/>
    <row r="80" ht="15" customHeight="1"/>
    <row r="85" ht="14.45" customHeight="1"/>
    <row r="86" ht="14.45" customHeight="1"/>
    <row r="98" ht="15" customHeight="1"/>
    <row r="103" ht="14.45" customHeight="1"/>
    <row r="104" ht="14.45" customHeight="1"/>
    <row r="121" ht="14.45" customHeight="1"/>
    <row r="122" ht="14.45" customHeight="1"/>
    <row r="139" ht="14.45" customHeight="1"/>
    <row r="140" ht="14.45" customHeight="1"/>
  </sheetData>
  <mergeCells count="151">
    <mergeCell ref="A29:A30"/>
    <mergeCell ref="B29:C30"/>
    <mergeCell ref="D29:D3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E29:N30"/>
    <mergeCell ref="A15:A18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A7:A10"/>
    <mergeCell ref="B7:B10"/>
    <mergeCell ref="I5:K6"/>
    <mergeCell ref="L5:N6"/>
    <mergeCell ref="C17:C18"/>
    <mergeCell ref="D17:D18"/>
    <mergeCell ref="E17:E18"/>
    <mergeCell ref="F17:F18"/>
    <mergeCell ref="G17:G18"/>
    <mergeCell ref="H17:H18"/>
    <mergeCell ref="A19:A22"/>
    <mergeCell ref="C19:C20"/>
    <mergeCell ref="D19:D20"/>
    <mergeCell ref="E19:E20"/>
    <mergeCell ref="F19:F20"/>
    <mergeCell ref="H19:H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Q21:Q22"/>
    <mergeCell ref="O21:O22"/>
    <mergeCell ref="P21:P22"/>
    <mergeCell ref="K19:K20"/>
    <mergeCell ref="I21:I22"/>
    <mergeCell ref="J21:J22"/>
    <mergeCell ref="K21:K22"/>
    <mergeCell ref="R13:R14"/>
    <mergeCell ref="R15:R16"/>
    <mergeCell ref="O17:O18"/>
    <mergeCell ref="P17:P18"/>
    <mergeCell ref="Q17:Q18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I13:I14"/>
    <mergeCell ref="J13:J14"/>
    <mergeCell ref="K13:K14"/>
    <mergeCell ref="L13:L14"/>
    <mergeCell ref="Q13:Q14"/>
    <mergeCell ref="Q11:Q12"/>
    <mergeCell ref="O7:O8"/>
    <mergeCell ref="C11:C12"/>
    <mergeCell ref="C13:C14"/>
    <mergeCell ref="D13:D14"/>
    <mergeCell ref="E13:E14"/>
    <mergeCell ref="G15:G16"/>
    <mergeCell ref="H15:H16"/>
    <mergeCell ref="L15:L16"/>
    <mergeCell ref="M15:M16"/>
    <mergeCell ref="A2:R3"/>
    <mergeCell ref="C4:R4"/>
    <mergeCell ref="O5:Q5"/>
    <mergeCell ref="O6:Q6"/>
    <mergeCell ref="C5:E6"/>
    <mergeCell ref="F5:H6"/>
    <mergeCell ref="I11:I12"/>
    <mergeCell ref="P7:P8"/>
    <mergeCell ref="O9:O10"/>
    <mergeCell ref="L9:L10"/>
    <mergeCell ref="B15:B18"/>
    <mergeCell ref="B19:B22"/>
    <mergeCell ref="G19:G20"/>
    <mergeCell ref="H7:H8"/>
    <mergeCell ref="F9:F10"/>
    <mergeCell ref="G9:G10"/>
    <mergeCell ref="H9:H10"/>
    <mergeCell ref="I9:I10"/>
    <mergeCell ref="M13:M14"/>
    <mergeCell ref="F11:H14"/>
    <mergeCell ref="D21:D22"/>
    <mergeCell ref="E21:E22"/>
    <mergeCell ref="F21:F22"/>
    <mergeCell ref="G21:G22"/>
    <mergeCell ref="H21:H22"/>
    <mergeCell ref="L19:N22"/>
    <mergeCell ref="I19:I20"/>
    <mergeCell ref="J19:J20"/>
    <mergeCell ref="P37:Q37"/>
    <mergeCell ref="D11:D12"/>
    <mergeCell ref="E11:E12"/>
    <mergeCell ref="N15:N16"/>
    <mergeCell ref="L17:L18"/>
    <mergeCell ref="M17:M18"/>
    <mergeCell ref="N17:N18"/>
    <mergeCell ref="D25:D26"/>
    <mergeCell ref="C15:C16"/>
    <mergeCell ref="D15:D16"/>
    <mergeCell ref="E15:E16"/>
    <mergeCell ref="F15:F16"/>
    <mergeCell ref="O15:O16"/>
    <mergeCell ref="P15:P16"/>
    <mergeCell ref="Q15:Q16"/>
    <mergeCell ref="C21:C22"/>
    <mergeCell ref="A24:R24"/>
    <mergeCell ref="A25:A26"/>
    <mergeCell ref="B25:C26"/>
    <mergeCell ref="E25:N26"/>
    <mergeCell ref="A27:A28"/>
    <mergeCell ref="B27:C28"/>
    <mergeCell ref="D27:D28"/>
    <mergeCell ref="E27:N28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B140"/>
  <sheetViews>
    <sheetView showGridLines="0" workbookViewId="0">
      <selection activeCell="H9" sqref="H9:H10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331" t="str">
        <f>'Nasazení do skupin - prezence'!B2</f>
        <v>PČNS mladších žáků dvojice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30"/>
    </row>
    <row r="3" spans="1:26" ht="15.75" customHeight="1" thickBot="1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/>
    </row>
    <row r="4" spans="1:26" ht="32.25" customHeight="1" thickBot="1">
      <c r="A4" s="328" t="s">
        <v>0</v>
      </c>
      <c r="B4" s="329"/>
      <c r="C4" s="277" t="str">
        <f>'Nasazení do skupin - prezence'!B3</f>
        <v>Dolní Počernice 15.2.2020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9"/>
    </row>
    <row r="5" spans="1:26" ht="15" customHeight="1">
      <c r="A5" s="292"/>
      <c r="B5" s="293"/>
      <c r="C5" s="331">
        <v>1</v>
      </c>
      <c r="D5" s="372"/>
      <c r="E5" s="330"/>
      <c r="F5" s="331">
        <v>2</v>
      </c>
      <c r="G5" s="372"/>
      <c r="H5" s="330"/>
      <c r="I5" s="331">
        <v>3</v>
      </c>
      <c r="J5" s="372"/>
      <c r="K5" s="330"/>
      <c r="L5" s="331">
        <v>4</v>
      </c>
      <c r="M5" s="372"/>
      <c r="N5" s="330"/>
      <c r="O5" s="365" t="s">
        <v>1</v>
      </c>
      <c r="P5" s="366"/>
      <c r="Q5" s="367"/>
      <c r="R5" s="149" t="s">
        <v>2</v>
      </c>
    </row>
    <row r="6" spans="1:26" ht="15.75" customHeight="1" thickBot="1">
      <c r="A6" s="294"/>
      <c r="B6" s="295"/>
      <c r="C6" s="373"/>
      <c r="D6" s="296"/>
      <c r="E6" s="297"/>
      <c r="F6" s="244"/>
      <c r="G6" s="245"/>
      <c r="H6" s="246"/>
      <c r="I6" s="244"/>
      <c r="J6" s="245"/>
      <c r="K6" s="246"/>
      <c r="L6" s="244"/>
      <c r="M6" s="245"/>
      <c r="N6" s="246"/>
      <c r="O6" s="283" t="s">
        <v>3</v>
      </c>
      <c r="P6" s="284"/>
      <c r="Q6" s="285"/>
      <c r="R6" s="148" t="s">
        <v>4</v>
      </c>
    </row>
    <row r="7" spans="1:26" ht="15" customHeight="1">
      <c r="A7" s="324">
        <v>1</v>
      </c>
      <c r="B7" s="263" t="str">
        <f>'Nasazení do skupin - prezence'!B18</f>
        <v>UNITOP SKP Žďár nad Sázavou "A"</v>
      </c>
      <c r="C7" s="359"/>
      <c r="D7" s="382"/>
      <c r="E7" s="360"/>
      <c r="F7" s="379"/>
      <c r="G7" s="379"/>
      <c r="H7" s="380"/>
      <c r="I7" s="378"/>
      <c r="J7" s="379"/>
      <c r="K7" s="380"/>
      <c r="L7" s="378"/>
      <c r="M7" s="379"/>
      <c r="N7" s="380"/>
      <c r="O7" s="374"/>
      <c r="P7" s="375"/>
      <c r="Q7" s="376"/>
      <c r="R7" s="377"/>
      <c r="Y7" s="40"/>
    </row>
    <row r="8" spans="1:26" ht="15.75" customHeight="1" thickBot="1">
      <c r="A8" s="261"/>
      <c r="B8" s="264"/>
      <c r="C8" s="224"/>
      <c r="D8" s="225"/>
      <c r="E8" s="226"/>
      <c r="F8" s="208"/>
      <c r="G8" s="208"/>
      <c r="H8" s="210"/>
      <c r="I8" s="212"/>
      <c r="J8" s="208"/>
      <c r="K8" s="210"/>
      <c r="L8" s="212"/>
      <c r="M8" s="208"/>
      <c r="N8" s="210"/>
      <c r="O8" s="287"/>
      <c r="P8" s="267"/>
      <c r="Q8" s="269"/>
      <c r="R8" s="216"/>
    </row>
    <row r="9" spans="1:26" ht="15" customHeight="1">
      <c r="A9" s="261"/>
      <c r="B9" s="264"/>
      <c r="C9" s="224"/>
      <c r="D9" s="225"/>
      <c r="E9" s="226"/>
      <c r="F9" s="201"/>
      <c r="G9" s="201"/>
      <c r="H9" s="203"/>
      <c r="I9" s="205"/>
      <c r="J9" s="201"/>
      <c r="K9" s="203"/>
      <c r="L9" s="205"/>
      <c r="M9" s="201"/>
      <c r="N9" s="203"/>
      <c r="O9" s="288"/>
      <c r="P9" s="272"/>
      <c r="Q9" s="274"/>
      <c r="R9" s="381"/>
      <c r="X9" s="40"/>
      <c r="Y9" s="40"/>
      <c r="Z9" s="40"/>
    </row>
    <row r="10" spans="1:26" ht="15.75" customHeight="1" thickBot="1">
      <c r="A10" s="262"/>
      <c r="B10" s="265"/>
      <c r="C10" s="227"/>
      <c r="D10" s="228"/>
      <c r="E10" s="229"/>
      <c r="F10" s="201"/>
      <c r="G10" s="201"/>
      <c r="H10" s="203"/>
      <c r="I10" s="206"/>
      <c r="J10" s="202"/>
      <c r="K10" s="204"/>
      <c r="L10" s="206"/>
      <c r="M10" s="202"/>
      <c r="N10" s="204"/>
      <c r="O10" s="289"/>
      <c r="P10" s="273"/>
      <c r="Q10" s="275"/>
      <c r="R10" s="218"/>
      <c r="X10" s="40"/>
      <c r="Y10" s="40"/>
      <c r="Z10" s="40"/>
    </row>
    <row r="11" spans="1:26" ht="15" customHeight="1">
      <c r="A11" s="324">
        <v>2</v>
      </c>
      <c r="B11" s="263" t="str">
        <f>'Nasazení do skupin - prezence'!B19</f>
        <v>MNK Modřice "B"</v>
      </c>
      <c r="C11" s="211"/>
      <c r="D11" s="214"/>
      <c r="E11" s="214"/>
      <c r="F11" s="232" t="s">
        <v>110</v>
      </c>
      <c r="G11" s="233"/>
      <c r="H11" s="234"/>
      <c r="I11" s="379"/>
      <c r="J11" s="379"/>
      <c r="K11" s="380"/>
      <c r="L11" s="378"/>
      <c r="M11" s="379"/>
      <c r="N11" s="380"/>
      <c r="O11" s="374"/>
      <c r="P11" s="375"/>
      <c r="Q11" s="376"/>
      <c r="R11" s="377"/>
    </row>
    <row r="12" spans="1:26" ht="15.75" customHeight="1" thickBot="1">
      <c r="A12" s="261"/>
      <c r="B12" s="264"/>
      <c r="C12" s="212"/>
      <c r="D12" s="208"/>
      <c r="E12" s="208"/>
      <c r="F12" s="235"/>
      <c r="G12" s="236"/>
      <c r="H12" s="237"/>
      <c r="I12" s="208"/>
      <c r="J12" s="208"/>
      <c r="K12" s="210"/>
      <c r="L12" s="212"/>
      <c r="M12" s="208"/>
      <c r="N12" s="210"/>
      <c r="O12" s="287"/>
      <c r="P12" s="267"/>
      <c r="Q12" s="269"/>
      <c r="R12" s="216"/>
    </row>
    <row r="13" spans="1:26" ht="15" customHeight="1">
      <c r="A13" s="261"/>
      <c r="B13" s="264"/>
      <c r="C13" s="205"/>
      <c r="D13" s="201"/>
      <c r="E13" s="201"/>
      <c r="F13" s="235"/>
      <c r="G13" s="236"/>
      <c r="H13" s="237"/>
      <c r="I13" s="201"/>
      <c r="J13" s="201"/>
      <c r="K13" s="203"/>
      <c r="L13" s="205"/>
      <c r="M13" s="201"/>
      <c r="N13" s="203"/>
      <c r="O13" s="288"/>
      <c r="P13" s="272"/>
      <c r="Q13" s="274"/>
      <c r="R13" s="381"/>
    </row>
    <row r="14" spans="1:26" ht="15.75" customHeight="1" thickBot="1">
      <c r="A14" s="262"/>
      <c r="B14" s="265"/>
      <c r="C14" s="206"/>
      <c r="D14" s="202"/>
      <c r="E14" s="202"/>
      <c r="F14" s="238"/>
      <c r="G14" s="239"/>
      <c r="H14" s="240"/>
      <c r="I14" s="201"/>
      <c r="J14" s="201"/>
      <c r="K14" s="203"/>
      <c r="L14" s="206"/>
      <c r="M14" s="202"/>
      <c r="N14" s="204"/>
      <c r="O14" s="289"/>
      <c r="P14" s="273"/>
      <c r="Q14" s="275"/>
      <c r="R14" s="218"/>
    </row>
    <row r="15" spans="1:26" ht="15" customHeight="1">
      <c r="A15" s="324">
        <v>3</v>
      </c>
      <c r="B15" s="263" t="str">
        <f>'Nasazení do skupin - prezence'!B20</f>
        <v>TJ Peklo nad Zdobnicí "B"</v>
      </c>
      <c r="C15" s="378"/>
      <c r="D15" s="379"/>
      <c r="E15" s="380"/>
      <c r="F15" s="211"/>
      <c r="G15" s="214"/>
      <c r="H15" s="214"/>
      <c r="I15" s="383"/>
      <c r="J15" s="384"/>
      <c r="K15" s="385"/>
      <c r="L15" s="392"/>
      <c r="M15" s="392"/>
      <c r="N15" s="393"/>
      <c r="O15" s="374"/>
      <c r="P15" s="375"/>
      <c r="Q15" s="376"/>
      <c r="R15" s="377"/>
    </row>
    <row r="16" spans="1:26" ht="15.75" customHeight="1" thickBot="1">
      <c r="A16" s="261"/>
      <c r="B16" s="264"/>
      <c r="C16" s="212"/>
      <c r="D16" s="208"/>
      <c r="E16" s="210"/>
      <c r="F16" s="212"/>
      <c r="G16" s="208"/>
      <c r="H16" s="208"/>
      <c r="I16" s="386"/>
      <c r="J16" s="387"/>
      <c r="K16" s="388"/>
      <c r="L16" s="231"/>
      <c r="M16" s="231"/>
      <c r="N16" s="248"/>
      <c r="O16" s="287"/>
      <c r="P16" s="267"/>
      <c r="Q16" s="269"/>
      <c r="R16" s="216"/>
    </row>
    <row r="17" spans="1:28" ht="15" customHeight="1">
      <c r="A17" s="261"/>
      <c r="B17" s="264"/>
      <c r="C17" s="205"/>
      <c r="D17" s="201"/>
      <c r="E17" s="203"/>
      <c r="F17" s="205"/>
      <c r="G17" s="201"/>
      <c r="H17" s="201"/>
      <c r="I17" s="386"/>
      <c r="J17" s="387"/>
      <c r="K17" s="388"/>
      <c r="L17" s="219"/>
      <c r="M17" s="219"/>
      <c r="N17" s="249"/>
      <c r="O17" s="288"/>
      <c r="P17" s="272"/>
      <c r="Q17" s="274"/>
      <c r="R17" s="381"/>
    </row>
    <row r="18" spans="1:28" ht="15.75" customHeight="1" thickBot="1">
      <c r="A18" s="262"/>
      <c r="B18" s="265"/>
      <c r="C18" s="206"/>
      <c r="D18" s="202"/>
      <c r="E18" s="204"/>
      <c r="F18" s="206"/>
      <c r="G18" s="202"/>
      <c r="H18" s="202"/>
      <c r="I18" s="389"/>
      <c r="J18" s="390"/>
      <c r="K18" s="391"/>
      <c r="L18" s="220"/>
      <c r="M18" s="220"/>
      <c r="N18" s="250"/>
      <c r="O18" s="289"/>
      <c r="P18" s="273"/>
      <c r="Q18" s="275"/>
      <c r="R18" s="218"/>
    </row>
    <row r="19" spans="1:28" ht="15" customHeight="1">
      <c r="A19" s="324">
        <v>4</v>
      </c>
      <c r="B19" s="263" t="str">
        <f>'Nasazení do skupin - prezence'!B21</f>
        <v>TJ AVIA Čakovice</v>
      </c>
      <c r="C19" s="378"/>
      <c r="D19" s="379"/>
      <c r="E19" s="380"/>
      <c r="F19" s="378"/>
      <c r="G19" s="379"/>
      <c r="H19" s="380"/>
      <c r="I19" s="211"/>
      <c r="J19" s="214"/>
      <c r="K19" s="214"/>
      <c r="L19" s="251">
        <v>2020</v>
      </c>
      <c r="M19" s="252"/>
      <c r="N19" s="253"/>
      <c r="O19" s="375"/>
      <c r="P19" s="375"/>
      <c r="Q19" s="376"/>
      <c r="R19" s="377"/>
    </row>
    <row r="20" spans="1:28" ht="15.75" customHeight="1" thickBot="1">
      <c r="A20" s="261"/>
      <c r="B20" s="264"/>
      <c r="C20" s="212"/>
      <c r="D20" s="208"/>
      <c r="E20" s="210"/>
      <c r="F20" s="212"/>
      <c r="G20" s="208"/>
      <c r="H20" s="210"/>
      <c r="I20" s="212"/>
      <c r="J20" s="208"/>
      <c r="K20" s="208"/>
      <c r="L20" s="254"/>
      <c r="M20" s="255"/>
      <c r="N20" s="256"/>
      <c r="O20" s="267"/>
      <c r="P20" s="267"/>
      <c r="Q20" s="269"/>
      <c r="R20" s="216"/>
    </row>
    <row r="21" spans="1:28" ht="15" customHeight="1">
      <c r="A21" s="261"/>
      <c r="B21" s="264"/>
      <c r="C21" s="205"/>
      <c r="D21" s="201"/>
      <c r="E21" s="203"/>
      <c r="F21" s="205"/>
      <c r="G21" s="201"/>
      <c r="H21" s="203"/>
      <c r="I21" s="205"/>
      <c r="J21" s="201"/>
      <c r="K21" s="201"/>
      <c r="L21" s="254"/>
      <c r="M21" s="255"/>
      <c r="N21" s="256"/>
      <c r="O21" s="270"/>
      <c r="P21" s="272"/>
      <c r="Q21" s="274"/>
      <c r="R21" s="381"/>
    </row>
    <row r="22" spans="1:28" ht="15.75" customHeight="1" thickBot="1">
      <c r="A22" s="262"/>
      <c r="B22" s="265"/>
      <c r="C22" s="206"/>
      <c r="D22" s="202"/>
      <c r="E22" s="204"/>
      <c r="F22" s="206"/>
      <c r="G22" s="202"/>
      <c r="H22" s="204"/>
      <c r="I22" s="206"/>
      <c r="J22" s="202"/>
      <c r="K22" s="202"/>
      <c r="L22" s="257"/>
      <c r="M22" s="258"/>
      <c r="N22" s="259"/>
      <c r="O22" s="271"/>
      <c r="P22" s="273"/>
      <c r="Q22" s="275"/>
      <c r="R22" s="218"/>
    </row>
    <row r="24" spans="1:28" ht="24.95" customHeight="1">
      <c r="A24" s="394"/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ht="15" customHeight="1">
      <c r="A25" s="308"/>
      <c r="B25" s="307"/>
      <c r="C25" s="307"/>
      <c r="D25" s="310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41"/>
      <c r="P25" s="42"/>
      <c r="Q25" s="42"/>
      <c r="R25" s="43"/>
      <c r="S25" s="131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ht="15" customHeight="1">
      <c r="A26" s="308"/>
      <c r="B26" s="307"/>
      <c r="C26" s="307"/>
      <c r="D26" s="310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44"/>
      <c r="P26" s="42"/>
      <c r="Q26" s="40"/>
      <c r="R26" s="43"/>
      <c r="S26" s="131"/>
      <c r="T26" s="40"/>
      <c r="U26" s="40"/>
      <c r="V26" s="40"/>
      <c r="W26" s="40"/>
      <c r="X26" s="40"/>
      <c r="Y26" s="40"/>
      <c r="Z26" s="40"/>
      <c r="AA26" s="40"/>
      <c r="AB26" s="40"/>
    </row>
    <row r="27" spans="1:28" ht="15" customHeight="1">
      <c r="A27" s="308"/>
      <c r="B27" s="307"/>
      <c r="C27" s="307"/>
      <c r="D27" s="310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41"/>
      <c r="P27" s="42"/>
      <c r="Q27" s="42"/>
      <c r="R27" s="43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1:28" ht="15" customHeight="1">
      <c r="A28" s="308"/>
      <c r="B28" s="307"/>
      <c r="C28" s="307"/>
      <c r="D28" s="310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44"/>
      <c r="P28" s="42"/>
      <c r="Q28" s="40"/>
      <c r="R28" s="43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3.15" customHeight="1">
      <c r="A29" s="308"/>
      <c r="B29" s="307"/>
      <c r="C29" s="307"/>
      <c r="D29" s="310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41"/>
      <c r="P29" s="42"/>
      <c r="Q29" s="42"/>
      <c r="R29" s="43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ht="13.15" customHeight="1">
      <c r="A30" s="308"/>
      <c r="B30" s="307"/>
      <c r="C30" s="307"/>
      <c r="D30" s="310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44"/>
      <c r="P30" s="42"/>
      <c r="Q30" s="40"/>
      <c r="R30" s="43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28" ht="15" customHeight="1">
      <c r="A31" s="308"/>
      <c r="B31" s="307"/>
      <c r="C31" s="307"/>
      <c r="D31" s="310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41"/>
      <c r="P31" s="42"/>
      <c r="Q31" s="42"/>
      <c r="R31" s="43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1:28" ht="15.75" customHeight="1">
      <c r="A32" s="308"/>
      <c r="B32" s="307"/>
      <c r="C32" s="307"/>
      <c r="D32" s="310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44"/>
      <c r="P32" s="42"/>
      <c r="Q32" s="40"/>
      <c r="R32" s="43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1:54" ht="15" customHeight="1">
      <c r="A33" s="308"/>
      <c r="B33" s="307"/>
      <c r="C33" s="307"/>
      <c r="D33" s="310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41"/>
      <c r="P33" s="42"/>
      <c r="Q33" s="42"/>
      <c r="R33" s="43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1:54" ht="15" customHeight="1">
      <c r="A34" s="308"/>
      <c r="B34" s="307"/>
      <c r="C34" s="307"/>
      <c r="D34" s="310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44"/>
      <c r="P34" s="42"/>
      <c r="Q34" s="40"/>
      <c r="R34" s="43"/>
      <c r="S34" s="40"/>
      <c r="T34" s="40"/>
      <c r="U34" s="40"/>
      <c r="V34" s="40"/>
      <c r="W34" s="40"/>
      <c r="X34" s="40"/>
      <c r="Y34" s="40"/>
      <c r="Z34" s="40"/>
      <c r="AA34" s="40"/>
      <c r="AB34" s="40"/>
    </row>
    <row r="35" spans="1:54" ht="15" customHeight="1">
      <c r="A35" s="308"/>
      <c r="B35" s="307"/>
      <c r="C35" s="307"/>
      <c r="D35" s="310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41"/>
      <c r="P35" s="42"/>
      <c r="Q35" s="42"/>
      <c r="R35" s="43"/>
      <c r="S35" s="40"/>
      <c r="T35" s="40"/>
      <c r="U35" s="40"/>
      <c r="V35" s="40"/>
      <c r="W35" s="40"/>
      <c r="X35" s="40"/>
      <c r="Y35" s="40"/>
      <c r="Z35" s="40"/>
      <c r="AA35" s="40"/>
      <c r="AB35" s="40"/>
    </row>
    <row r="36" spans="1:54" ht="15" customHeight="1">
      <c r="A36" s="308"/>
      <c r="B36" s="307"/>
      <c r="C36" s="307"/>
      <c r="D36" s="310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44"/>
      <c r="P36" s="42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54" ht="23.25">
      <c r="P37" s="309"/>
      <c r="Q37" s="309"/>
      <c r="R37" s="147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</row>
    <row r="38" spans="1:54" ht="20.25">
      <c r="T38" s="197"/>
      <c r="U38" s="197"/>
      <c r="V38" s="197"/>
      <c r="W38" s="197"/>
      <c r="X38" s="197"/>
      <c r="Y38" s="197"/>
      <c r="Z38" s="197"/>
      <c r="AA38" s="199"/>
      <c r="AB38" s="199"/>
      <c r="AC38" s="199"/>
      <c r="AD38" s="199"/>
      <c r="AE38" s="199"/>
      <c r="AF38" s="199"/>
      <c r="AH38" s="1"/>
      <c r="AI38" s="197"/>
      <c r="AJ38" s="197"/>
      <c r="AK38" s="197"/>
      <c r="AL38" s="197"/>
      <c r="AM38" s="197"/>
      <c r="AN38" s="197"/>
      <c r="AO38" s="5"/>
      <c r="AP38" s="4"/>
      <c r="AQ38" s="4"/>
      <c r="AR38" s="4"/>
      <c r="AS38" s="4"/>
      <c r="AT38" s="4"/>
      <c r="AU38" s="197"/>
      <c r="AV38" s="197"/>
      <c r="AW38" s="197"/>
      <c r="AX38" s="197"/>
      <c r="AY38" s="1"/>
      <c r="AZ38" s="1"/>
      <c r="BA38" s="1"/>
      <c r="BB38" s="1"/>
    </row>
    <row r="40" spans="1:54" ht="20.25">
      <c r="T40" s="199"/>
      <c r="U40" s="199"/>
      <c r="V40" s="199"/>
      <c r="W40" s="199"/>
      <c r="X40" s="199"/>
      <c r="Y40" s="199"/>
      <c r="Z40" s="199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1"/>
      <c r="AL40" s="199"/>
      <c r="AM40" s="199"/>
      <c r="AN40" s="199"/>
      <c r="AO40" s="199"/>
      <c r="AP40" s="199"/>
      <c r="AQ40" s="199"/>
      <c r="AR40" s="199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</row>
    <row r="43" spans="1:54" ht="15.75">
      <c r="T43" s="311"/>
      <c r="U43" s="311"/>
      <c r="V43" s="311"/>
      <c r="W43" s="311"/>
      <c r="X43" s="311"/>
      <c r="Y43" s="311"/>
      <c r="Z43" s="2"/>
      <c r="AA43" s="311"/>
      <c r="AB43" s="311"/>
      <c r="AC43" s="2"/>
      <c r="AD43" s="2"/>
      <c r="AE43" s="2"/>
      <c r="AF43" s="311"/>
      <c r="AG43" s="311"/>
      <c r="AH43" s="311"/>
      <c r="AI43" s="311"/>
      <c r="AJ43" s="311"/>
      <c r="AK43" s="311"/>
      <c r="AL43" s="2"/>
      <c r="AM43" s="2"/>
      <c r="AN43" s="2"/>
      <c r="AO43" s="2"/>
      <c r="AP43" s="2"/>
      <c r="AQ43" s="2"/>
      <c r="AR43" s="311"/>
      <c r="AS43" s="311"/>
      <c r="AT43" s="311"/>
      <c r="AU43" s="311"/>
      <c r="AV43" s="311"/>
      <c r="AW43" s="311"/>
      <c r="AX43" s="2"/>
      <c r="AY43" s="2"/>
      <c r="AZ43" s="2"/>
      <c r="BA43" s="2"/>
      <c r="BB43" s="2"/>
    </row>
    <row r="44" spans="1:54" ht="15" customHeight="1"/>
    <row r="50" spans="20:54"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</row>
    <row r="51" spans="20:54"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</row>
    <row r="53" spans="20:54"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</row>
    <row r="54" spans="20:54"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</row>
    <row r="55" spans="20:54" ht="20.25">
      <c r="T55" s="197"/>
      <c r="U55" s="197"/>
      <c r="V55" s="197"/>
      <c r="W55" s="197"/>
      <c r="X55" s="197"/>
      <c r="Y55" s="197"/>
      <c r="Z55" s="197"/>
      <c r="AA55" s="199"/>
      <c r="AB55" s="199"/>
      <c r="AC55" s="199"/>
      <c r="AD55" s="199"/>
      <c r="AE55" s="199"/>
      <c r="AF55" s="199"/>
      <c r="AG55" s="1"/>
      <c r="AH55" s="1"/>
      <c r="AI55" s="197"/>
      <c r="AJ55" s="197"/>
      <c r="AK55" s="197"/>
      <c r="AL55" s="197"/>
      <c r="AM55" s="197"/>
      <c r="AN55" s="197"/>
      <c r="AO55" s="5"/>
      <c r="AP55" s="4"/>
      <c r="AQ55" s="4"/>
      <c r="AR55" s="4"/>
      <c r="AS55" s="4"/>
      <c r="AT55" s="4"/>
      <c r="AU55" s="197"/>
      <c r="AV55" s="197"/>
      <c r="AW55" s="197"/>
      <c r="AX55" s="197"/>
      <c r="AY55" s="1"/>
      <c r="AZ55" s="1"/>
      <c r="BA55" s="1"/>
      <c r="BB55" s="1"/>
    </row>
    <row r="57" spans="20:54" ht="20.25">
      <c r="T57" s="199"/>
      <c r="U57" s="199"/>
      <c r="V57" s="199"/>
      <c r="W57" s="199"/>
      <c r="X57" s="199"/>
      <c r="Y57" s="199"/>
      <c r="Z57" s="199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1"/>
      <c r="AL57" s="199"/>
      <c r="AM57" s="199"/>
      <c r="AN57" s="199"/>
      <c r="AO57" s="199"/>
      <c r="AP57" s="199"/>
      <c r="AQ57" s="199"/>
      <c r="AR57" s="199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</row>
    <row r="60" spans="20:54" ht="15.75">
      <c r="T60" s="311"/>
      <c r="U60" s="311"/>
      <c r="V60" s="311"/>
      <c r="W60" s="311"/>
      <c r="X60" s="311"/>
      <c r="Y60" s="311"/>
      <c r="Z60" s="2"/>
      <c r="AA60" s="311"/>
      <c r="AB60" s="311"/>
      <c r="AC60" s="2"/>
      <c r="AD60" s="2"/>
      <c r="AE60" s="2"/>
      <c r="AF60" s="311"/>
      <c r="AG60" s="311"/>
      <c r="AH60" s="311"/>
      <c r="AI60" s="311"/>
      <c r="AJ60" s="311"/>
      <c r="AK60" s="311"/>
      <c r="AL60" s="2"/>
      <c r="AM60" s="2"/>
      <c r="AN60" s="2"/>
      <c r="AO60" s="2"/>
      <c r="AP60" s="2"/>
      <c r="AQ60" s="2"/>
      <c r="AR60" s="311"/>
      <c r="AS60" s="311"/>
      <c r="AT60" s="311"/>
      <c r="AU60" s="311"/>
      <c r="AV60" s="311"/>
      <c r="AW60" s="311"/>
      <c r="AX60" s="2"/>
      <c r="AY60" s="2"/>
      <c r="AZ60" s="2"/>
      <c r="BA60" s="2"/>
      <c r="BB60" s="2"/>
    </row>
    <row r="62" spans="20:54" ht="15" customHeight="1"/>
    <row r="67" spans="20:54"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</row>
    <row r="68" spans="20:54"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</row>
    <row r="72" spans="20:54" ht="23.25"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</row>
    <row r="73" spans="20:54" ht="20.25">
      <c r="T73" s="197"/>
      <c r="U73" s="197"/>
      <c r="V73" s="197"/>
      <c r="W73" s="197"/>
      <c r="X73" s="197"/>
      <c r="Y73" s="197"/>
      <c r="Z73" s="197"/>
      <c r="AA73" s="199"/>
      <c r="AB73" s="199"/>
      <c r="AC73" s="199"/>
      <c r="AD73" s="199"/>
      <c r="AE73" s="199"/>
      <c r="AF73" s="199"/>
      <c r="AG73" s="1"/>
      <c r="AH73" s="1"/>
      <c r="AI73" s="197"/>
      <c r="AJ73" s="197"/>
      <c r="AK73" s="197"/>
      <c r="AL73" s="197"/>
      <c r="AM73" s="197"/>
      <c r="AN73" s="197"/>
      <c r="AO73" s="5"/>
      <c r="AP73" s="4"/>
      <c r="AQ73" s="4"/>
      <c r="AR73" s="4"/>
      <c r="AS73" s="4"/>
      <c r="AT73" s="4"/>
      <c r="AU73" s="197"/>
      <c r="AV73" s="197"/>
      <c r="AW73" s="197"/>
      <c r="AX73" s="197"/>
      <c r="AY73" s="1"/>
      <c r="AZ73" s="1"/>
      <c r="BA73" s="1"/>
      <c r="BB73" s="1"/>
    </row>
    <row r="75" spans="20:54" ht="20.25">
      <c r="T75" s="199"/>
      <c r="U75" s="199"/>
      <c r="V75" s="199"/>
      <c r="W75" s="199"/>
      <c r="X75" s="199"/>
      <c r="Y75" s="199"/>
      <c r="Z75" s="199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1"/>
      <c r="AL75" s="199"/>
      <c r="AM75" s="199"/>
      <c r="AN75" s="199"/>
      <c r="AO75" s="199"/>
      <c r="AP75" s="199"/>
      <c r="AQ75" s="199"/>
      <c r="AR75" s="199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</row>
    <row r="78" spans="20:54" ht="15.75">
      <c r="T78" s="311"/>
      <c r="U78" s="311"/>
      <c r="V78" s="311"/>
      <c r="W78" s="311"/>
      <c r="X78" s="311"/>
      <c r="Y78" s="311"/>
      <c r="Z78" s="2"/>
      <c r="AA78" s="311"/>
      <c r="AB78" s="311"/>
      <c r="AC78" s="2"/>
      <c r="AD78" s="2"/>
      <c r="AE78" s="2"/>
      <c r="AF78" s="311"/>
      <c r="AG78" s="311"/>
      <c r="AH78" s="311"/>
      <c r="AI78" s="311"/>
      <c r="AJ78" s="311"/>
      <c r="AK78" s="311"/>
      <c r="AL78" s="2"/>
      <c r="AM78" s="2"/>
      <c r="AN78" s="2"/>
      <c r="AO78" s="2"/>
      <c r="AP78" s="2"/>
      <c r="AQ78" s="2"/>
      <c r="AR78" s="311"/>
      <c r="AS78" s="311"/>
      <c r="AT78" s="311"/>
      <c r="AU78" s="311"/>
      <c r="AV78" s="311"/>
      <c r="AW78" s="311"/>
      <c r="AX78" s="2"/>
      <c r="AY78" s="2"/>
      <c r="AZ78" s="2"/>
      <c r="BA78" s="2"/>
      <c r="BB78" s="2"/>
    </row>
    <row r="80" spans="20:54" ht="15" customHeight="1"/>
    <row r="85" spans="20:54"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</row>
    <row r="86" spans="20:54"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</row>
    <row r="90" spans="20:54" ht="23.25"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  <c r="AZ90" s="198"/>
      <c r="BA90" s="198"/>
      <c r="BB90" s="198"/>
    </row>
    <row r="91" spans="20:54" ht="20.25">
      <c r="T91" s="197"/>
      <c r="U91" s="197"/>
      <c r="V91" s="197"/>
      <c r="W91" s="197"/>
      <c r="X91" s="197"/>
      <c r="Y91" s="197"/>
      <c r="Z91" s="197"/>
      <c r="AA91" s="199"/>
      <c r="AB91" s="199"/>
      <c r="AC91" s="199"/>
      <c r="AD91" s="199"/>
      <c r="AE91" s="199"/>
      <c r="AF91" s="199"/>
      <c r="AG91" s="1"/>
      <c r="AH91" s="1"/>
      <c r="AI91" s="197"/>
      <c r="AJ91" s="197"/>
      <c r="AK91" s="197"/>
      <c r="AL91" s="197"/>
      <c r="AM91" s="197"/>
      <c r="AN91" s="197"/>
      <c r="AO91" s="5"/>
      <c r="AP91" s="4"/>
      <c r="AQ91" s="4"/>
      <c r="AR91" s="4"/>
      <c r="AS91" s="4"/>
      <c r="AT91" s="4"/>
      <c r="AU91" s="197"/>
      <c r="AV91" s="197"/>
      <c r="AW91" s="197"/>
      <c r="AX91" s="197"/>
      <c r="AY91" s="1"/>
      <c r="AZ91" s="1"/>
      <c r="BA91" s="1"/>
      <c r="BB91" s="1"/>
    </row>
    <row r="93" spans="20:54" ht="20.25">
      <c r="T93" s="199"/>
      <c r="U93" s="199"/>
      <c r="V93" s="199"/>
      <c r="W93" s="199"/>
      <c r="X93" s="199"/>
      <c r="Y93" s="199"/>
      <c r="Z93" s="199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1"/>
      <c r="AL93" s="199"/>
      <c r="AM93" s="199"/>
      <c r="AN93" s="199"/>
      <c r="AO93" s="199"/>
      <c r="AP93" s="199"/>
      <c r="AQ93" s="199"/>
      <c r="AR93" s="199"/>
      <c r="AS93" s="200"/>
      <c r="AT93" s="200"/>
      <c r="AU93" s="200"/>
      <c r="AV93" s="200"/>
      <c r="AW93" s="200"/>
      <c r="AX93" s="200"/>
      <c r="AY93" s="200"/>
      <c r="AZ93" s="200"/>
      <c r="BA93" s="200"/>
      <c r="BB93" s="200"/>
    </row>
    <row r="96" spans="20:54" ht="15.75">
      <c r="T96" s="311"/>
      <c r="U96" s="311"/>
      <c r="V96" s="311"/>
      <c r="W96" s="311"/>
      <c r="X96" s="311"/>
      <c r="Y96" s="311"/>
      <c r="Z96" s="2"/>
      <c r="AA96" s="311"/>
      <c r="AB96" s="311"/>
      <c r="AC96" s="2"/>
      <c r="AD96" s="2"/>
      <c r="AE96" s="2"/>
      <c r="AF96" s="311"/>
      <c r="AG96" s="311"/>
      <c r="AH96" s="311"/>
      <c r="AI96" s="311"/>
      <c r="AJ96" s="311"/>
      <c r="AK96" s="311"/>
      <c r="AL96" s="2"/>
      <c r="AM96" s="2"/>
      <c r="AN96" s="2"/>
      <c r="AO96" s="2"/>
      <c r="AP96" s="2"/>
      <c r="AQ96" s="132"/>
      <c r="AR96" s="311"/>
      <c r="AS96" s="311"/>
      <c r="AT96" s="311"/>
      <c r="AU96" s="311"/>
      <c r="AV96" s="311"/>
      <c r="AW96" s="311"/>
      <c r="AX96" s="2"/>
      <c r="AY96" s="2"/>
      <c r="AZ96" s="2"/>
      <c r="BA96" s="2"/>
      <c r="BB96" s="2"/>
    </row>
    <row r="98" spans="20:54" ht="15" customHeight="1"/>
    <row r="103" spans="20:54">
      <c r="T103" s="197" t="s">
        <v>66</v>
      </c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</row>
    <row r="104" spans="20:54"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</row>
    <row r="107" spans="20:54" ht="23.25">
      <c r="T107" s="198" t="s">
        <v>67</v>
      </c>
      <c r="U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  <c r="AO107" s="198"/>
      <c r="AP107" s="198"/>
      <c r="AQ107" s="198"/>
      <c r="AR107" s="198"/>
      <c r="AS107" s="198"/>
      <c r="AT107" s="198"/>
      <c r="AU107" s="198"/>
      <c r="AV107" s="198"/>
      <c r="AW107" s="198"/>
      <c r="AX107" s="198"/>
      <c r="AY107" s="198"/>
      <c r="AZ107" s="198"/>
      <c r="BA107" s="198"/>
      <c r="BB107" s="198"/>
    </row>
    <row r="108" spans="20:54" ht="20.25">
      <c r="T108" s="197" t="s">
        <v>68</v>
      </c>
      <c r="U108" s="197"/>
      <c r="V108" s="197"/>
      <c r="W108" s="197"/>
      <c r="X108" s="197"/>
      <c r="Y108" s="197"/>
      <c r="Z108" s="197"/>
      <c r="AA108" s="199" t="str">
        <f>C4</f>
        <v>Dolní Počernice 15.2.2020</v>
      </c>
      <c r="AB108" s="199"/>
      <c r="AC108" s="199"/>
      <c r="AD108" s="199"/>
      <c r="AE108" s="199"/>
      <c r="AF108" s="199"/>
      <c r="AG108" s="1"/>
      <c r="AH108" s="1"/>
      <c r="AI108" s="197" t="s">
        <v>69</v>
      </c>
      <c r="AJ108" s="197"/>
      <c r="AK108" s="197"/>
      <c r="AL108" s="197"/>
      <c r="AM108" s="197"/>
      <c r="AN108" s="197"/>
      <c r="AO108" s="5" t="str">
        <f>CONCATENATE("(",P4,"-5)")</f>
        <v>(-5)</v>
      </c>
      <c r="AP108" s="4"/>
      <c r="AQ108" s="4"/>
      <c r="AR108" s="4"/>
      <c r="AS108" s="4"/>
      <c r="AT108" s="4"/>
      <c r="AU108" s="197" t="s">
        <v>70</v>
      </c>
      <c r="AV108" s="197"/>
      <c r="AW108" s="197"/>
      <c r="AX108" s="197"/>
      <c r="AY108" s="1"/>
      <c r="AZ108" s="1"/>
      <c r="BA108" s="1"/>
      <c r="BB108" s="1"/>
    </row>
    <row r="110" spans="20:54" ht="20.25">
      <c r="T110" s="199" t="s">
        <v>71</v>
      </c>
      <c r="U110" s="199"/>
      <c r="V110" s="199"/>
      <c r="W110" s="199"/>
      <c r="X110" s="199"/>
      <c r="Y110" s="199"/>
      <c r="Z110" s="199"/>
      <c r="AA110" s="200" t="e">
        <f>#REF!</f>
        <v>#REF!</v>
      </c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1"/>
      <c r="AL110" s="199" t="s">
        <v>72</v>
      </c>
      <c r="AM110" s="199"/>
      <c r="AN110" s="199"/>
      <c r="AO110" s="199"/>
      <c r="AP110" s="199"/>
      <c r="AQ110" s="199"/>
      <c r="AR110" s="199"/>
      <c r="AS110" s="200" t="e">
        <f>#REF!</f>
        <v>#REF!</v>
      </c>
      <c r="AT110" s="200"/>
      <c r="AU110" s="200"/>
      <c r="AV110" s="200"/>
      <c r="AW110" s="200"/>
      <c r="AX110" s="200"/>
      <c r="AY110" s="200"/>
      <c r="AZ110" s="200"/>
      <c r="BA110" s="200"/>
      <c r="BB110" s="200"/>
    </row>
    <row r="113" spans="20:54" ht="15.75">
      <c r="T113" s="311" t="s">
        <v>73</v>
      </c>
      <c r="U113" s="311"/>
      <c r="V113" s="311"/>
      <c r="W113" s="311"/>
      <c r="X113" s="311"/>
      <c r="Y113" s="311"/>
      <c r="Z113" s="2"/>
      <c r="AA113" s="311"/>
      <c r="AB113" s="311"/>
      <c r="AC113" s="2"/>
      <c r="AD113" s="2"/>
      <c r="AE113" s="2"/>
      <c r="AF113" s="311" t="s">
        <v>74</v>
      </c>
      <c r="AG113" s="311"/>
      <c r="AH113" s="311"/>
      <c r="AI113" s="311"/>
      <c r="AJ113" s="311"/>
      <c r="AK113" s="311"/>
      <c r="AL113" s="2"/>
      <c r="AM113" s="2"/>
      <c r="AN113" s="2"/>
      <c r="AO113" s="2"/>
      <c r="AP113" s="2"/>
      <c r="AQ113" s="2"/>
      <c r="AR113" s="311" t="s">
        <v>75</v>
      </c>
      <c r="AS113" s="311"/>
      <c r="AT113" s="311"/>
      <c r="AU113" s="311"/>
      <c r="AV113" s="311"/>
      <c r="AW113" s="311"/>
      <c r="AX113" s="2"/>
      <c r="AY113" s="2"/>
      <c r="AZ113" s="2"/>
      <c r="BA113" s="2"/>
      <c r="BB113" s="2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76</v>
      </c>
      <c r="AQ115" t="s">
        <v>77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197" t="s">
        <v>66</v>
      </c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</row>
    <row r="122" spans="20:54"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</row>
    <row r="126" spans="20:54" ht="23.25">
      <c r="T126" s="198" t="s">
        <v>67</v>
      </c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  <c r="AI126" s="198"/>
      <c r="AJ126" s="198"/>
      <c r="AK126" s="198"/>
      <c r="AL126" s="198"/>
      <c r="AM126" s="198"/>
      <c r="AN126" s="198"/>
      <c r="AO126" s="198"/>
      <c r="AP126" s="198"/>
      <c r="AQ126" s="198"/>
      <c r="AR126" s="198"/>
      <c r="AS126" s="198"/>
      <c r="AT126" s="198"/>
      <c r="AU126" s="198"/>
      <c r="AV126" s="198"/>
      <c r="AW126" s="198"/>
      <c r="AX126" s="198"/>
      <c r="AY126" s="198"/>
      <c r="AZ126" s="198"/>
      <c r="BA126" s="198"/>
      <c r="BB126" s="198"/>
    </row>
    <row r="127" spans="20:54" ht="20.25">
      <c r="T127" s="197" t="s">
        <v>68</v>
      </c>
      <c r="U127" s="197"/>
      <c r="V127" s="197"/>
      <c r="W127" s="197"/>
      <c r="X127" s="197"/>
      <c r="Y127" s="197"/>
      <c r="Z127" s="197"/>
      <c r="AA127" s="199" t="str">
        <f>C4</f>
        <v>Dolní Počernice 15.2.2020</v>
      </c>
      <c r="AB127" s="199"/>
      <c r="AC127" s="199"/>
      <c r="AD127" s="199"/>
      <c r="AE127" s="199"/>
      <c r="AF127" s="199"/>
      <c r="AG127" s="1"/>
      <c r="AH127" s="1"/>
      <c r="AI127" s="197" t="s">
        <v>69</v>
      </c>
      <c r="AJ127" s="197"/>
      <c r="AK127" s="197"/>
      <c r="AL127" s="197"/>
      <c r="AM127" s="197"/>
      <c r="AN127" s="197"/>
      <c r="AO127" s="5" t="str">
        <f>CONCATENATE("(",P4,"-6)")</f>
        <v>(-6)</v>
      </c>
      <c r="AP127" s="4"/>
      <c r="AQ127" s="4"/>
      <c r="AR127" s="4"/>
      <c r="AS127" s="4"/>
      <c r="AT127" s="4"/>
      <c r="AU127" s="197" t="s">
        <v>70</v>
      </c>
      <c r="AV127" s="197"/>
      <c r="AW127" s="197"/>
      <c r="AX127" s="197"/>
      <c r="AY127" s="1"/>
      <c r="AZ127" s="1"/>
      <c r="BA127" s="1"/>
      <c r="BB127" s="1"/>
    </row>
    <row r="129" spans="20:54" ht="20.25">
      <c r="T129" s="199" t="s">
        <v>71</v>
      </c>
      <c r="U129" s="199"/>
      <c r="V129" s="199"/>
      <c r="W129" s="199"/>
      <c r="X129" s="199"/>
      <c r="Y129" s="199"/>
      <c r="Z129" s="199"/>
      <c r="AA129" s="200" t="e">
        <f>#REF!</f>
        <v>#REF!</v>
      </c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1"/>
      <c r="AL129" s="199" t="s">
        <v>72</v>
      </c>
      <c r="AM129" s="199"/>
      <c r="AN129" s="199"/>
      <c r="AO129" s="199"/>
      <c r="AP129" s="199"/>
      <c r="AQ129" s="199"/>
      <c r="AR129" s="199"/>
      <c r="AS129" s="200" t="e">
        <f>#REF!</f>
        <v>#REF!</v>
      </c>
      <c r="AT129" s="200"/>
      <c r="AU129" s="200"/>
      <c r="AV129" s="200"/>
      <c r="AW129" s="200"/>
      <c r="AX129" s="200"/>
      <c r="AY129" s="200"/>
      <c r="AZ129" s="200"/>
      <c r="BA129" s="200"/>
      <c r="BB129" s="200"/>
    </row>
    <row r="132" spans="20:54" ht="15.75">
      <c r="T132" s="311" t="s">
        <v>73</v>
      </c>
      <c r="U132" s="311"/>
      <c r="V132" s="311"/>
      <c r="W132" s="311"/>
      <c r="X132" s="311"/>
      <c r="Y132" s="311"/>
      <c r="Z132" s="2"/>
      <c r="AA132" s="311"/>
      <c r="AB132" s="311"/>
      <c r="AC132" s="2"/>
      <c r="AD132" s="2"/>
      <c r="AE132" s="2"/>
      <c r="AF132" s="311" t="s">
        <v>74</v>
      </c>
      <c r="AG132" s="311"/>
      <c r="AH132" s="311"/>
      <c r="AI132" s="311"/>
      <c r="AJ132" s="311"/>
      <c r="AK132" s="311"/>
      <c r="AL132" s="2"/>
      <c r="AM132" s="2"/>
      <c r="AN132" s="2"/>
      <c r="AO132" s="2"/>
      <c r="AP132" s="2"/>
      <c r="AQ132" s="2"/>
      <c r="AR132" s="311" t="s">
        <v>75</v>
      </c>
      <c r="AS132" s="311"/>
      <c r="AT132" s="311"/>
      <c r="AU132" s="311"/>
      <c r="AV132" s="311"/>
      <c r="AW132" s="311"/>
      <c r="AX132" s="2"/>
      <c r="AY132" s="2"/>
      <c r="AZ132" s="2"/>
      <c r="BA132" s="2"/>
      <c r="BB132" s="2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76</v>
      </c>
      <c r="AQ134" t="s">
        <v>77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77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77</v>
      </c>
    </row>
    <row r="139" spans="20:54">
      <c r="T139" s="197" t="s">
        <v>66</v>
      </c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197"/>
    </row>
    <row r="140" spans="20:54"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197"/>
      <c r="AT140" s="197"/>
      <c r="AU140" s="197"/>
      <c r="AV140" s="197"/>
      <c r="AW140" s="197"/>
      <c r="AX140" s="197"/>
      <c r="AY140" s="197"/>
      <c r="AZ140" s="197"/>
      <c r="BA140" s="197"/>
      <c r="BB140" s="197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A35:A36"/>
    <mergeCell ref="B35:C36"/>
    <mergeCell ref="D35:D36"/>
    <mergeCell ref="E35:N36"/>
    <mergeCell ref="P37:Q37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29:A30"/>
    <mergeCell ref="B29:C30"/>
    <mergeCell ref="D29:D30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G19:G20"/>
    <mergeCell ref="H19:H20"/>
    <mergeCell ref="I19:I20"/>
    <mergeCell ref="J19:J20"/>
    <mergeCell ref="K19:K20"/>
    <mergeCell ref="L19:N22"/>
    <mergeCell ref="A27:A28"/>
    <mergeCell ref="B27:C28"/>
    <mergeCell ref="D27:D28"/>
    <mergeCell ref="E27:N2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R13:R14"/>
    <mergeCell ref="A15:A18"/>
    <mergeCell ref="B15:B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I15:K18"/>
    <mergeCell ref="L15:L16"/>
    <mergeCell ref="M15:M16"/>
    <mergeCell ref="N15:N16"/>
    <mergeCell ref="L17:L18"/>
    <mergeCell ref="P9:P10"/>
    <mergeCell ref="Q9:Q10"/>
    <mergeCell ref="A7:A10"/>
    <mergeCell ref="B7:B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R9:R10"/>
    <mergeCell ref="L9:L10"/>
    <mergeCell ref="M9:M10"/>
    <mergeCell ref="N9:N10"/>
    <mergeCell ref="O9:O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140"/>
  <sheetViews>
    <sheetView showGridLines="0" tabSelected="1" topLeftCell="A4" workbookViewId="0">
      <selection activeCell="U27" sqref="U27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331" t="str">
        <f>'Nasazení do skupin - prezence'!B2</f>
        <v>PČNS mladších žáků dvojice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30"/>
    </row>
    <row r="3" spans="1:18" ht="15.75" customHeight="1" thickBot="1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/>
    </row>
    <row r="4" spans="1:18" ht="32.25" customHeight="1" thickBot="1">
      <c r="A4" s="328" t="s">
        <v>0</v>
      </c>
      <c r="B4" s="329"/>
      <c r="C4" s="395" t="str">
        <f>'Nasazení do skupin - prezence'!B3</f>
        <v>Dolní Počernice 15.2.2020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7"/>
    </row>
    <row r="5" spans="1:18" ht="15" customHeight="1">
      <c r="A5" s="292"/>
      <c r="B5" s="293"/>
      <c r="C5" s="331">
        <v>1</v>
      </c>
      <c r="D5" s="372"/>
      <c r="E5" s="330"/>
      <c r="F5" s="331">
        <v>2</v>
      </c>
      <c r="G5" s="372"/>
      <c r="H5" s="330"/>
      <c r="I5" s="331">
        <v>3</v>
      </c>
      <c r="J5" s="372"/>
      <c r="K5" s="330"/>
      <c r="L5" s="331">
        <v>4</v>
      </c>
      <c r="M5" s="372"/>
      <c r="N5" s="330"/>
      <c r="O5" s="365" t="s">
        <v>1</v>
      </c>
      <c r="P5" s="366"/>
      <c r="Q5" s="367"/>
      <c r="R5" s="149" t="s">
        <v>2</v>
      </c>
    </row>
    <row r="6" spans="1:18" ht="15.75" customHeight="1" thickBot="1">
      <c r="A6" s="294"/>
      <c r="B6" s="295"/>
      <c r="C6" s="373"/>
      <c r="D6" s="296"/>
      <c r="E6" s="297"/>
      <c r="F6" s="244"/>
      <c r="G6" s="245"/>
      <c r="H6" s="246"/>
      <c r="I6" s="244"/>
      <c r="J6" s="245"/>
      <c r="K6" s="246"/>
      <c r="L6" s="244"/>
      <c r="M6" s="245"/>
      <c r="N6" s="246"/>
      <c r="O6" s="283" t="s">
        <v>3</v>
      </c>
      <c r="P6" s="284"/>
      <c r="Q6" s="285"/>
      <c r="R6" s="130" t="s">
        <v>4</v>
      </c>
    </row>
    <row r="7" spans="1:18" ht="15" customHeight="1">
      <c r="A7" s="415">
        <v>1</v>
      </c>
      <c r="B7" s="325" t="str">
        <f>'Nasazení do skupin - prezence'!B18</f>
        <v>UNITOP SKP Žďár nad Sázavou "A"</v>
      </c>
      <c r="C7" s="359"/>
      <c r="D7" s="382"/>
      <c r="E7" s="360"/>
      <c r="F7" s="410">
        <v>2</v>
      </c>
      <c r="G7" s="410" t="s">
        <v>5</v>
      </c>
      <c r="H7" s="322">
        <f>Q35</f>
        <v>0</v>
      </c>
      <c r="I7" s="318">
        <v>2</v>
      </c>
      <c r="J7" s="410" t="s">
        <v>5</v>
      </c>
      <c r="K7" s="322">
        <f>O29</f>
        <v>0</v>
      </c>
      <c r="L7" s="318">
        <v>2</v>
      </c>
      <c r="M7" s="410" t="s">
        <v>5</v>
      </c>
      <c r="N7" s="322">
        <f>Q25</f>
        <v>0</v>
      </c>
      <c r="O7" s="398">
        <f>F7+I7+L7</f>
        <v>6</v>
      </c>
      <c r="P7" s="400" t="s">
        <v>5</v>
      </c>
      <c r="Q7" s="402">
        <f>H7+K7+N7</f>
        <v>0</v>
      </c>
      <c r="R7" s="332">
        <v>6</v>
      </c>
    </row>
    <row r="8" spans="1:18" ht="15.75" customHeight="1" thickBot="1">
      <c r="A8" s="416"/>
      <c r="B8" s="264"/>
      <c r="C8" s="224"/>
      <c r="D8" s="225"/>
      <c r="E8" s="226"/>
      <c r="F8" s="321"/>
      <c r="G8" s="321"/>
      <c r="H8" s="323"/>
      <c r="I8" s="319"/>
      <c r="J8" s="321"/>
      <c r="K8" s="323"/>
      <c r="L8" s="319"/>
      <c r="M8" s="321"/>
      <c r="N8" s="323"/>
      <c r="O8" s="399"/>
      <c r="P8" s="401"/>
      <c r="Q8" s="403"/>
      <c r="R8" s="333"/>
    </row>
    <row r="9" spans="1:18" ht="15" customHeight="1">
      <c r="A9" s="416"/>
      <c r="B9" s="264"/>
      <c r="C9" s="224"/>
      <c r="D9" s="225"/>
      <c r="E9" s="226"/>
      <c r="F9" s="404">
        <v>20</v>
      </c>
      <c r="G9" s="404" t="s">
        <v>5</v>
      </c>
      <c r="H9" s="405">
        <v>8</v>
      </c>
      <c r="I9" s="406">
        <v>20</v>
      </c>
      <c r="J9" s="404" t="s">
        <v>5</v>
      </c>
      <c r="K9" s="405">
        <v>12</v>
      </c>
      <c r="L9" s="406">
        <v>20</v>
      </c>
      <c r="M9" s="404" t="s">
        <v>5</v>
      </c>
      <c r="N9" s="405">
        <v>11</v>
      </c>
      <c r="O9" s="413">
        <f>F9+I9+L9</f>
        <v>60</v>
      </c>
      <c r="P9" s="418" t="s">
        <v>5</v>
      </c>
      <c r="Q9" s="420">
        <f>H9+K9+N9</f>
        <v>31</v>
      </c>
      <c r="R9" s="411">
        <v>1</v>
      </c>
    </row>
    <row r="10" spans="1:18" ht="15.75" customHeight="1" thickBot="1">
      <c r="A10" s="417"/>
      <c r="B10" s="265"/>
      <c r="C10" s="227"/>
      <c r="D10" s="228"/>
      <c r="E10" s="229"/>
      <c r="F10" s="404"/>
      <c r="G10" s="404"/>
      <c r="H10" s="405"/>
      <c r="I10" s="407"/>
      <c r="J10" s="408"/>
      <c r="K10" s="409"/>
      <c r="L10" s="407"/>
      <c r="M10" s="408"/>
      <c r="N10" s="409"/>
      <c r="O10" s="414"/>
      <c r="P10" s="419"/>
      <c r="Q10" s="421"/>
      <c r="R10" s="412"/>
    </row>
    <row r="11" spans="1:18" ht="15" customHeight="1">
      <c r="A11" s="415">
        <v>2</v>
      </c>
      <c r="B11" s="325" t="str">
        <f>'Nasazení do skupin - prezence'!B19</f>
        <v>MNK Modřice "B"</v>
      </c>
      <c r="C11" s="336">
        <f>H7</f>
        <v>0</v>
      </c>
      <c r="D11" s="337" t="s">
        <v>5</v>
      </c>
      <c r="E11" s="337">
        <f>F7</f>
        <v>2</v>
      </c>
      <c r="F11" s="232" t="s">
        <v>110</v>
      </c>
      <c r="G11" s="233"/>
      <c r="H11" s="234"/>
      <c r="I11" s="410">
        <v>2</v>
      </c>
      <c r="J11" s="410" t="s">
        <v>5</v>
      </c>
      <c r="K11" s="322">
        <f>Q27</f>
        <v>0</v>
      </c>
      <c r="L11" s="318">
        <v>2</v>
      </c>
      <c r="M11" s="410" t="s">
        <v>5</v>
      </c>
      <c r="N11" s="322">
        <f>Q31</f>
        <v>0</v>
      </c>
      <c r="O11" s="398">
        <f>C11+I11+L11</f>
        <v>4</v>
      </c>
      <c r="P11" s="400" t="s">
        <v>5</v>
      </c>
      <c r="Q11" s="402">
        <f>E11+K11+N11</f>
        <v>2</v>
      </c>
      <c r="R11" s="332">
        <v>4</v>
      </c>
    </row>
    <row r="12" spans="1:18" ht="15.75" customHeight="1" thickBot="1">
      <c r="A12" s="416"/>
      <c r="B12" s="264"/>
      <c r="C12" s="319"/>
      <c r="D12" s="321"/>
      <c r="E12" s="321"/>
      <c r="F12" s="235"/>
      <c r="G12" s="236"/>
      <c r="H12" s="237"/>
      <c r="I12" s="321"/>
      <c r="J12" s="321"/>
      <c r="K12" s="323"/>
      <c r="L12" s="319"/>
      <c r="M12" s="321"/>
      <c r="N12" s="323"/>
      <c r="O12" s="399"/>
      <c r="P12" s="401"/>
      <c r="Q12" s="403"/>
      <c r="R12" s="333"/>
    </row>
    <row r="13" spans="1:18" ht="15" customHeight="1">
      <c r="A13" s="416"/>
      <c r="B13" s="264"/>
      <c r="C13" s="406">
        <v>8</v>
      </c>
      <c r="D13" s="404" t="s">
        <v>5</v>
      </c>
      <c r="E13" s="404">
        <v>20</v>
      </c>
      <c r="F13" s="235"/>
      <c r="G13" s="236"/>
      <c r="H13" s="237"/>
      <c r="I13" s="404">
        <v>20</v>
      </c>
      <c r="J13" s="404" t="s">
        <v>5</v>
      </c>
      <c r="K13" s="405">
        <v>3</v>
      </c>
      <c r="L13" s="406">
        <v>20</v>
      </c>
      <c r="M13" s="404" t="s">
        <v>5</v>
      </c>
      <c r="N13" s="405">
        <v>13</v>
      </c>
      <c r="O13" s="413">
        <f>C13+I13+L13</f>
        <v>48</v>
      </c>
      <c r="P13" s="418" t="s">
        <v>5</v>
      </c>
      <c r="Q13" s="420">
        <f>E13+K13+N13</f>
        <v>36</v>
      </c>
      <c r="R13" s="334">
        <v>2</v>
      </c>
    </row>
    <row r="14" spans="1:18" ht="15.75" customHeight="1" thickBot="1">
      <c r="A14" s="417"/>
      <c r="B14" s="265"/>
      <c r="C14" s="407"/>
      <c r="D14" s="408"/>
      <c r="E14" s="408"/>
      <c r="F14" s="238"/>
      <c r="G14" s="239"/>
      <c r="H14" s="240"/>
      <c r="I14" s="404"/>
      <c r="J14" s="404"/>
      <c r="K14" s="405"/>
      <c r="L14" s="407"/>
      <c r="M14" s="408"/>
      <c r="N14" s="409"/>
      <c r="O14" s="414"/>
      <c r="P14" s="419"/>
      <c r="Q14" s="421"/>
      <c r="R14" s="335"/>
    </row>
    <row r="15" spans="1:18" ht="15" customHeight="1">
      <c r="A15" s="415">
        <v>3</v>
      </c>
      <c r="B15" s="325" t="str">
        <f>'Nasazení do skupin - prezence'!B20</f>
        <v>TJ Peklo nad Zdobnicí "B"</v>
      </c>
      <c r="C15" s="318">
        <f>K7</f>
        <v>0</v>
      </c>
      <c r="D15" s="410" t="s">
        <v>5</v>
      </c>
      <c r="E15" s="322">
        <f>I7</f>
        <v>2</v>
      </c>
      <c r="F15" s="336">
        <f>K11</f>
        <v>0</v>
      </c>
      <c r="G15" s="337" t="s">
        <v>5</v>
      </c>
      <c r="H15" s="337">
        <f>I11</f>
        <v>2</v>
      </c>
      <c r="I15" s="383"/>
      <c r="J15" s="384"/>
      <c r="K15" s="385"/>
      <c r="L15" s="338">
        <f>Q33</f>
        <v>0</v>
      </c>
      <c r="M15" s="338" t="s">
        <v>5</v>
      </c>
      <c r="N15" s="340">
        <v>2</v>
      </c>
      <c r="O15" s="398">
        <f>C15+F15+L15</f>
        <v>0</v>
      </c>
      <c r="P15" s="400" t="s">
        <v>5</v>
      </c>
      <c r="Q15" s="402">
        <f>E15+H15+N15</f>
        <v>6</v>
      </c>
      <c r="R15" s="332">
        <v>0</v>
      </c>
    </row>
    <row r="16" spans="1:18" ht="15.75" customHeight="1" thickBot="1">
      <c r="A16" s="416"/>
      <c r="B16" s="264"/>
      <c r="C16" s="319"/>
      <c r="D16" s="321"/>
      <c r="E16" s="323"/>
      <c r="F16" s="319"/>
      <c r="G16" s="321"/>
      <c r="H16" s="321"/>
      <c r="I16" s="386"/>
      <c r="J16" s="387"/>
      <c r="K16" s="388"/>
      <c r="L16" s="339"/>
      <c r="M16" s="339"/>
      <c r="N16" s="341"/>
      <c r="O16" s="399"/>
      <c r="P16" s="401"/>
      <c r="Q16" s="403"/>
      <c r="R16" s="333"/>
    </row>
    <row r="17" spans="1:19" ht="15" customHeight="1">
      <c r="A17" s="416"/>
      <c r="B17" s="264"/>
      <c r="C17" s="406">
        <v>12</v>
      </c>
      <c r="D17" s="404" t="s">
        <v>5</v>
      </c>
      <c r="E17" s="405">
        <v>20</v>
      </c>
      <c r="F17" s="406">
        <v>3</v>
      </c>
      <c r="G17" s="404" t="s">
        <v>5</v>
      </c>
      <c r="H17" s="404">
        <v>20</v>
      </c>
      <c r="I17" s="386"/>
      <c r="J17" s="387"/>
      <c r="K17" s="388"/>
      <c r="L17" s="422">
        <v>14</v>
      </c>
      <c r="M17" s="422" t="s">
        <v>5</v>
      </c>
      <c r="N17" s="424">
        <v>20</v>
      </c>
      <c r="O17" s="413">
        <f>C17+F17+L17</f>
        <v>29</v>
      </c>
      <c r="P17" s="418" t="s">
        <v>5</v>
      </c>
      <c r="Q17" s="420">
        <f>E17+H17+N17</f>
        <v>60</v>
      </c>
      <c r="R17" s="334">
        <v>4</v>
      </c>
    </row>
    <row r="18" spans="1:19" ht="15.75" customHeight="1" thickBot="1">
      <c r="A18" s="417"/>
      <c r="B18" s="265"/>
      <c r="C18" s="407"/>
      <c r="D18" s="408"/>
      <c r="E18" s="409"/>
      <c r="F18" s="407"/>
      <c r="G18" s="408"/>
      <c r="H18" s="408"/>
      <c r="I18" s="389"/>
      <c r="J18" s="390"/>
      <c r="K18" s="391"/>
      <c r="L18" s="423"/>
      <c r="M18" s="423"/>
      <c r="N18" s="425"/>
      <c r="O18" s="414"/>
      <c r="P18" s="419"/>
      <c r="Q18" s="421"/>
      <c r="R18" s="335"/>
    </row>
    <row r="19" spans="1:19" ht="15" customHeight="1">
      <c r="A19" s="415">
        <v>4</v>
      </c>
      <c r="B19" s="325" t="str">
        <f>'Nasazení do skupin - prezence'!B21</f>
        <v>TJ AVIA Čakovice</v>
      </c>
      <c r="C19" s="318">
        <f>N7</f>
        <v>0</v>
      </c>
      <c r="D19" s="410" t="s">
        <v>5</v>
      </c>
      <c r="E19" s="322">
        <f>L7</f>
        <v>2</v>
      </c>
      <c r="F19" s="318">
        <f>N11</f>
        <v>0</v>
      </c>
      <c r="G19" s="410" t="s">
        <v>5</v>
      </c>
      <c r="H19" s="322">
        <f>L11</f>
        <v>2</v>
      </c>
      <c r="I19" s="336">
        <f>N15</f>
        <v>2</v>
      </c>
      <c r="J19" s="337" t="s">
        <v>5</v>
      </c>
      <c r="K19" s="337">
        <f>L15</f>
        <v>0</v>
      </c>
      <c r="L19" s="251">
        <v>2020</v>
      </c>
      <c r="M19" s="252"/>
      <c r="N19" s="253"/>
      <c r="O19" s="400">
        <f>C19+F19+I19</f>
        <v>2</v>
      </c>
      <c r="P19" s="400" t="s">
        <v>5</v>
      </c>
      <c r="Q19" s="402">
        <f>E19+H19+K19</f>
        <v>4</v>
      </c>
      <c r="R19" s="332">
        <v>2</v>
      </c>
    </row>
    <row r="20" spans="1:19" ht="15.75" customHeight="1" thickBot="1">
      <c r="A20" s="416"/>
      <c r="B20" s="264"/>
      <c r="C20" s="319"/>
      <c r="D20" s="321"/>
      <c r="E20" s="323"/>
      <c r="F20" s="319"/>
      <c r="G20" s="321"/>
      <c r="H20" s="323"/>
      <c r="I20" s="319"/>
      <c r="J20" s="321"/>
      <c r="K20" s="321"/>
      <c r="L20" s="254"/>
      <c r="M20" s="255"/>
      <c r="N20" s="256"/>
      <c r="O20" s="401"/>
      <c r="P20" s="401"/>
      <c r="Q20" s="403"/>
      <c r="R20" s="333"/>
    </row>
    <row r="21" spans="1:19" ht="15" customHeight="1">
      <c r="A21" s="416"/>
      <c r="B21" s="264"/>
      <c r="C21" s="406">
        <v>11</v>
      </c>
      <c r="D21" s="404" t="s">
        <v>5</v>
      </c>
      <c r="E21" s="405">
        <v>20</v>
      </c>
      <c r="F21" s="406">
        <v>13</v>
      </c>
      <c r="G21" s="404" t="s">
        <v>5</v>
      </c>
      <c r="H21" s="405">
        <v>20</v>
      </c>
      <c r="I21" s="406">
        <v>20</v>
      </c>
      <c r="J21" s="404" t="s">
        <v>5</v>
      </c>
      <c r="K21" s="404">
        <v>14</v>
      </c>
      <c r="L21" s="254"/>
      <c r="M21" s="255"/>
      <c r="N21" s="256"/>
      <c r="O21" s="426">
        <f>C21+F21+I21</f>
        <v>44</v>
      </c>
      <c r="P21" s="418" t="s">
        <v>5</v>
      </c>
      <c r="Q21" s="420">
        <f>E21+H21+K21</f>
        <v>54</v>
      </c>
      <c r="R21" s="334">
        <v>3</v>
      </c>
    </row>
    <row r="22" spans="1:19" ht="15.75" customHeight="1" thickBot="1">
      <c r="A22" s="417"/>
      <c r="B22" s="265"/>
      <c r="C22" s="407"/>
      <c r="D22" s="408"/>
      <c r="E22" s="409"/>
      <c r="F22" s="407"/>
      <c r="G22" s="408"/>
      <c r="H22" s="409"/>
      <c r="I22" s="407"/>
      <c r="J22" s="408"/>
      <c r="K22" s="408"/>
      <c r="L22" s="257"/>
      <c r="M22" s="258"/>
      <c r="N22" s="259"/>
      <c r="O22" s="427"/>
      <c r="P22" s="419"/>
      <c r="Q22" s="421"/>
      <c r="R22" s="335"/>
    </row>
    <row r="24" spans="1:19" ht="24.95" customHeight="1">
      <c r="A24" s="428" t="s">
        <v>12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</row>
    <row r="25" spans="1:19" ht="15" customHeight="1">
      <c r="A25" s="357">
        <v>1</v>
      </c>
      <c r="B25" s="356" t="str">
        <f>B7</f>
        <v>UNITOP SKP Žďár nad Sázavou "A"</v>
      </c>
      <c r="C25" s="356"/>
      <c r="D25" s="356" t="s">
        <v>5</v>
      </c>
      <c r="E25" s="356" t="str">
        <f>B19</f>
        <v>TJ AVIA Čakovice</v>
      </c>
      <c r="F25" s="356"/>
      <c r="G25" s="356"/>
      <c r="H25" s="356"/>
      <c r="I25" s="356"/>
      <c r="J25" s="356"/>
      <c r="K25" s="356"/>
      <c r="L25" s="356"/>
      <c r="M25" s="356"/>
      <c r="N25" s="356"/>
      <c r="O25" s="46"/>
      <c r="P25" s="47" t="s">
        <v>5</v>
      </c>
      <c r="Q25" s="47"/>
      <c r="R25" s="6" t="s">
        <v>11</v>
      </c>
      <c r="S25" s="3"/>
    </row>
    <row r="26" spans="1:19" ht="15" customHeight="1">
      <c r="A26" s="357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45"/>
      <c r="P26" s="47" t="s">
        <v>5</v>
      </c>
      <c r="Q26" s="37"/>
      <c r="R26" s="6" t="s">
        <v>10</v>
      </c>
      <c r="S26" s="3"/>
    </row>
    <row r="27" spans="1:19" ht="15" customHeight="1">
      <c r="A27" s="357">
        <v>2</v>
      </c>
      <c r="B27" s="356" t="str">
        <f>B11</f>
        <v>MNK Modřice "B"</v>
      </c>
      <c r="C27" s="356"/>
      <c r="D27" s="356" t="s">
        <v>5</v>
      </c>
      <c r="E27" s="356" t="str">
        <f>B15</f>
        <v>TJ Peklo nad Zdobnicí "B"</v>
      </c>
      <c r="F27" s="356"/>
      <c r="G27" s="356"/>
      <c r="H27" s="356"/>
      <c r="I27" s="356"/>
      <c r="J27" s="356"/>
      <c r="K27" s="356"/>
      <c r="L27" s="356"/>
      <c r="M27" s="356"/>
      <c r="N27" s="356"/>
      <c r="O27" s="46"/>
      <c r="P27" s="47" t="s">
        <v>5</v>
      </c>
      <c r="Q27" s="47"/>
      <c r="R27" s="6" t="s">
        <v>11</v>
      </c>
    </row>
    <row r="28" spans="1:19" ht="15" customHeight="1">
      <c r="A28" s="357"/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45"/>
      <c r="P28" s="47" t="s">
        <v>5</v>
      </c>
      <c r="Q28" s="37"/>
      <c r="R28" s="6" t="s">
        <v>10</v>
      </c>
    </row>
    <row r="29" spans="1:19" ht="13.15" customHeight="1">
      <c r="A29" s="357">
        <v>3</v>
      </c>
      <c r="B29" s="356" t="str">
        <f>B15</f>
        <v>TJ Peklo nad Zdobnicí "B"</v>
      </c>
      <c r="C29" s="356"/>
      <c r="D29" s="356" t="s">
        <v>5</v>
      </c>
      <c r="E29" s="356" t="str">
        <f>B7</f>
        <v>UNITOP SKP Žďár nad Sázavou "A"</v>
      </c>
      <c r="F29" s="356"/>
      <c r="G29" s="356"/>
      <c r="H29" s="356"/>
      <c r="I29" s="356"/>
      <c r="J29" s="356"/>
      <c r="K29" s="356"/>
      <c r="L29" s="356"/>
      <c r="M29" s="356"/>
      <c r="N29" s="356"/>
      <c r="O29" s="46"/>
      <c r="P29" s="47" t="s">
        <v>5</v>
      </c>
      <c r="Q29" s="47"/>
      <c r="R29" s="6" t="s">
        <v>11</v>
      </c>
    </row>
    <row r="30" spans="1:19" ht="13.15" customHeight="1">
      <c r="A30" s="357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45"/>
      <c r="P30" s="47" t="s">
        <v>5</v>
      </c>
      <c r="Q30" s="37"/>
      <c r="R30" s="6" t="s">
        <v>10</v>
      </c>
    </row>
    <row r="31" spans="1:19" ht="15" customHeight="1">
      <c r="A31" s="357">
        <v>4</v>
      </c>
      <c r="B31" s="356" t="str">
        <f>B11</f>
        <v>MNK Modřice "B"</v>
      </c>
      <c r="C31" s="356"/>
      <c r="D31" s="356" t="s">
        <v>5</v>
      </c>
      <c r="E31" s="356" t="str">
        <f>B19</f>
        <v>TJ AVIA Čakovice</v>
      </c>
      <c r="F31" s="356"/>
      <c r="G31" s="356"/>
      <c r="H31" s="356"/>
      <c r="I31" s="356"/>
      <c r="J31" s="356"/>
      <c r="K31" s="356"/>
      <c r="L31" s="356"/>
      <c r="M31" s="356"/>
      <c r="N31" s="356"/>
      <c r="O31" s="46"/>
      <c r="P31" s="47" t="s">
        <v>5</v>
      </c>
      <c r="Q31" s="47"/>
      <c r="R31" s="6" t="s">
        <v>11</v>
      </c>
    </row>
    <row r="32" spans="1:19" ht="15.75" customHeight="1">
      <c r="A32" s="357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45"/>
      <c r="P32" s="47" t="s">
        <v>5</v>
      </c>
      <c r="Q32" s="37"/>
      <c r="R32" s="6" t="s">
        <v>10</v>
      </c>
    </row>
    <row r="33" spans="1:18" ht="15" customHeight="1">
      <c r="A33" s="357">
        <v>5</v>
      </c>
      <c r="B33" s="356" t="str">
        <f>B19</f>
        <v>TJ AVIA Čakovice</v>
      </c>
      <c r="C33" s="356"/>
      <c r="D33" s="356" t="s">
        <v>5</v>
      </c>
      <c r="E33" s="356" t="str">
        <f>B15</f>
        <v>TJ Peklo nad Zdobnicí "B"</v>
      </c>
      <c r="F33" s="356"/>
      <c r="G33" s="356"/>
      <c r="H33" s="356"/>
      <c r="I33" s="356"/>
      <c r="J33" s="356"/>
      <c r="K33" s="356"/>
      <c r="L33" s="356"/>
      <c r="M33" s="356"/>
      <c r="N33" s="356"/>
      <c r="O33" s="46"/>
      <c r="P33" s="47" t="s">
        <v>5</v>
      </c>
      <c r="Q33" s="47"/>
      <c r="R33" s="6" t="s">
        <v>11</v>
      </c>
    </row>
    <row r="34" spans="1:18" ht="15" customHeight="1">
      <c r="A34" s="357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45"/>
      <c r="P34" s="47" t="s">
        <v>5</v>
      </c>
      <c r="Q34" s="37"/>
      <c r="R34" s="6" t="s">
        <v>10</v>
      </c>
    </row>
    <row r="35" spans="1:18" ht="15" customHeight="1">
      <c r="A35" s="357">
        <v>6</v>
      </c>
      <c r="B35" s="356" t="str">
        <f>B7</f>
        <v>UNITOP SKP Žďár nad Sázavou "A"</v>
      </c>
      <c r="C35" s="356"/>
      <c r="D35" s="356" t="s">
        <v>5</v>
      </c>
      <c r="E35" s="356" t="str">
        <f>B11</f>
        <v>MNK Modřice "B"</v>
      </c>
      <c r="F35" s="356"/>
      <c r="G35" s="356"/>
      <c r="H35" s="356"/>
      <c r="I35" s="356"/>
      <c r="J35" s="356"/>
      <c r="K35" s="356"/>
      <c r="L35" s="356"/>
      <c r="M35" s="356"/>
      <c r="N35" s="356"/>
      <c r="O35" s="46"/>
      <c r="P35" s="47" t="s">
        <v>5</v>
      </c>
      <c r="Q35" s="47"/>
      <c r="R35" s="6" t="s">
        <v>11</v>
      </c>
    </row>
    <row r="36" spans="1:18" ht="15" customHeight="1">
      <c r="A36" s="357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45"/>
      <c r="P36" s="47" t="s">
        <v>5</v>
      </c>
      <c r="Q36" s="37"/>
      <c r="R36" s="6" t="s">
        <v>10</v>
      </c>
    </row>
    <row r="37" spans="1:18">
      <c r="P37" s="309"/>
      <c r="Q37" s="309"/>
      <c r="R37" s="147"/>
    </row>
    <row r="44" spans="1:18" ht="15" customHeight="1"/>
    <row r="50" ht="14.45" customHeight="1"/>
    <row r="51" ht="14.45" customHeight="1"/>
    <row r="53" ht="14.45" customHeight="1"/>
    <row r="54" ht="14.45" customHeight="1"/>
    <row r="62" ht="15" customHeight="1"/>
    <row r="67" ht="14.45" customHeight="1"/>
    <row r="68" ht="14.45" customHeight="1"/>
    <row r="80" ht="15" customHeight="1"/>
    <row r="85" ht="14.45" customHeight="1"/>
    <row r="86" ht="14.45" customHeight="1"/>
    <row r="98" ht="15" customHeight="1"/>
    <row r="103" ht="14.45" customHeight="1"/>
    <row r="104" ht="14.45" customHeight="1"/>
    <row r="121" ht="14.45" customHeight="1"/>
    <row r="122" ht="14.45" customHeight="1"/>
    <row r="139" ht="14.45" customHeight="1"/>
    <row r="140" ht="14.45" customHeight="1"/>
  </sheetData>
  <mergeCells count="151">
    <mergeCell ref="A35:A36"/>
    <mergeCell ref="B35:C36"/>
    <mergeCell ref="D35:D36"/>
    <mergeCell ref="E35:N36"/>
    <mergeCell ref="P37:Q37"/>
    <mergeCell ref="A31:A32"/>
    <mergeCell ref="B31:C32"/>
    <mergeCell ref="D31:D32"/>
    <mergeCell ref="E31:N32"/>
    <mergeCell ref="A33:A34"/>
    <mergeCell ref="B33:C34"/>
    <mergeCell ref="D33:D34"/>
    <mergeCell ref="E33:N34"/>
    <mergeCell ref="A29:A30"/>
    <mergeCell ref="B29:C30"/>
    <mergeCell ref="D29:D30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G19:G20"/>
    <mergeCell ref="H19:H20"/>
    <mergeCell ref="I19:I20"/>
    <mergeCell ref="J19:J20"/>
    <mergeCell ref="K19:K20"/>
    <mergeCell ref="L19:N22"/>
    <mergeCell ref="A27:A28"/>
    <mergeCell ref="B27:C28"/>
    <mergeCell ref="D27:D28"/>
    <mergeCell ref="E27:N2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R13:R14"/>
    <mergeCell ref="A15:A18"/>
    <mergeCell ref="B15:B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I15:K18"/>
    <mergeCell ref="L15:L16"/>
    <mergeCell ref="M15:M16"/>
    <mergeCell ref="N15:N16"/>
    <mergeCell ref="L17:L18"/>
    <mergeCell ref="P9:P10"/>
    <mergeCell ref="Q9:Q10"/>
    <mergeCell ref="A7:A10"/>
    <mergeCell ref="B7:B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R9:R10"/>
    <mergeCell ref="L9:L10"/>
    <mergeCell ref="M9:M10"/>
    <mergeCell ref="N9:N10"/>
    <mergeCell ref="O9:O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7</vt:i4>
      </vt:variant>
    </vt:vector>
  </HeadingPairs>
  <TitlesOfParts>
    <vt:vector size="19" baseType="lpstr">
      <vt:lpstr>Nasazení do skupin - prezence</vt:lpstr>
      <vt:lpstr>sk A</vt:lpstr>
      <vt:lpstr>A - výsledky</vt:lpstr>
      <vt:lpstr>sk B </vt:lpstr>
      <vt:lpstr>B - výsledky </vt:lpstr>
      <vt:lpstr>sk C</vt:lpstr>
      <vt:lpstr>C - výsledky</vt:lpstr>
      <vt:lpstr>sk D </vt:lpstr>
      <vt:lpstr>D - výsledky </vt:lpstr>
      <vt:lpstr>Zápasy</vt:lpstr>
      <vt:lpstr>KO</vt:lpstr>
      <vt:lpstr>Zápisy</vt:lpstr>
      <vt:lpstr>'B - výsledky '!Oblast_tisku</vt:lpstr>
      <vt:lpstr>'C - výsledky'!Oblast_tisku</vt:lpstr>
      <vt:lpstr>'D - výsledky '!Oblast_tisku</vt:lpstr>
      <vt:lpstr>'sk B '!Oblast_tisku</vt:lpstr>
      <vt:lpstr>'sk C'!Oblast_tisku</vt:lpstr>
      <vt:lpstr>'sk D 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Hosta</cp:lastModifiedBy>
  <cp:lastPrinted>2020-02-14T17:09:29Z</cp:lastPrinted>
  <dcterms:created xsi:type="dcterms:W3CDTF">2014-08-25T11:10:33Z</dcterms:created>
  <dcterms:modified xsi:type="dcterms:W3CDTF">2020-02-24T17:20:38Z</dcterms:modified>
</cp:coreProperties>
</file>