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fsp01\divisions\Assets_Administration\CZU590\AUTA\IVAN\STK - TABULKY\MČR 2019\"/>
    </mc:Choice>
  </mc:AlternateContent>
  <bookViews>
    <workbookView xWindow="-120" yWindow="-120" windowWidth="20736" windowHeight="11160" tabRatio="933" firstSheet="4" activeTab="20"/>
  </bookViews>
  <sheets>
    <sheet name="Přihlášky STŽ1" sheetId="48" r:id="rId1"/>
    <sheet name="Prezence 29.6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sk E" sheetId="28" r:id="rId12"/>
    <sheet name="E - výsledky" sheetId="29" r:id="rId13"/>
    <sheet name="sk F" sheetId="30" r:id="rId14"/>
    <sheet name="F - výsledky" sheetId="31" r:id="rId15"/>
    <sheet name="sk G" sheetId="33" r:id="rId16"/>
    <sheet name="G - výsledky" sheetId="34" r:id="rId17"/>
    <sheet name="sk H" sheetId="35" r:id="rId18"/>
    <sheet name="H - výsledky" sheetId="36" r:id="rId19"/>
    <sheet name="Zápasy" sheetId="20" r:id="rId20"/>
    <sheet name="KO " sheetId="21" r:id="rId21"/>
    <sheet name="Zápisy" sheetId="25" r:id="rId22"/>
  </sheets>
  <externalReferences>
    <externalReference r:id="rId23"/>
  </externalReferences>
  <definedNames>
    <definedName name="_xlnm._FilterDatabase" localSheetId="19" hidden="1">Zápasy!$B$3:$H$27</definedName>
    <definedName name="contacted">[1]Pomucky!$C$2:$C$3</definedName>
    <definedName name="_xlnm.Print_Area" localSheetId="4">'A - výsledky'!$A$1:$R$30</definedName>
    <definedName name="_xlnm.Print_Area" localSheetId="6">'B - výsledky'!$A$1:$R$30</definedName>
    <definedName name="_xlnm.Print_Area" localSheetId="8">'C - výsledky'!$A$1:$R$30</definedName>
    <definedName name="_xlnm.Print_Area" localSheetId="10">'D - výsledky'!$A$1:$R$30</definedName>
    <definedName name="_xlnm.Print_Area" localSheetId="12">'E - výsledky'!$A$1:$R$30</definedName>
    <definedName name="_xlnm.Print_Area" localSheetId="14">'F - výsledky'!$A$1:$R$30</definedName>
    <definedName name="_xlnm.Print_Area" localSheetId="16">'G - výsledky'!$A$1:$R$30</definedName>
    <definedName name="_xlnm.Print_Area" localSheetId="18">'H - výsledky'!$A$1:$R$30</definedName>
    <definedName name="_xlnm.Print_Area" localSheetId="20">'KO '!$A$1:$F$35</definedName>
    <definedName name="_xlnm.Print_Area" localSheetId="3">'sk A'!$A$2:$R$36</definedName>
    <definedName name="_xlnm.Print_Area" localSheetId="5">'sk B'!$A$2:$R$36</definedName>
    <definedName name="_xlnm.Print_Area" localSheetId="7">'sk C'!$A$2:$R$36</definedName>
    <definedName name="_xlnm.Print_Area" localSheetId="9">'sk D'!$A$2:$R$36</definedName>
    <definedName name="_xlnm.Print_Area" localSheetId="11">'sk E'!$A$2:$R$36</definedName>
    <definedName name="_xlnm.Print_Area" localSheetId="13">'sk F'!$A$2:$R$36</definedName>
    <definedName name="_xlnm.Print_Area" localSheetId="15">'sk G'!$A$2:$R$36</definedName>
    <definedName name="_xlnm.Print_Area" localSheetId="17">'sk H'!$A$2:$R$36</definedName>
    <definedName name="_xlnm.Print_Area" localSheetId="19">Zápasy!$B$2:$I$45</definedName>
    <definedName name="_xlnm.Print_Area" localSheetId="21">Zápisy!$A$2:$S$38</definedName>
    <definedName name="Ucast">[1]Pomucky!$A$2:$A$3</definedName>
    <definedName name="volba" localSheetId="1">#REF!</definedName>
    <definedName name="volba" localSheetId="21">#REF!</definedName>
    <definedName name="volb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1" l="1"/>
  <c r="F33" i="21"/>
  <c r="E35" i="21"/>
  <c r="E26" i="21"/>
  <c r="E31" i="21"/>
  <c r="E10" i="21"/>
  <c r="D30" i="21"/>
  <c r="D22" i="21"/>
  <c r="D14" i="21"/>
  <c r="D6" i="21"/>
  <c r="C32" i="21"/>
  <c r="C28" i="21"/>
  <c r="C20" i="21"/>
  <c r="C8" i="21"/>
  <c r="C24" i="21"/>
  <c r="C16" i="21"/>
  <c r="C12" i="21"/>
  <c r="C4" i="21"/>
  <c r="B33" i="21"/>
  <c r="B31" i="21"/>
  <c r="B29" i="21"/>
  <c r="B27" i="21"/>
  <c r="B25" i="21"/>
  <c r="B23" i="21"/>
  <c r="B21" i="21"/>
  <c r="B17" i="21"/>
  <c r="B13" i="21"/>
  <c r="B9" i="21"/>
  <c r="B7" i="21"/>
  <c r="B5" i="21"/>
  <c r="B19" i="21"/>
  <c r="B3" i="21"/>
  <c r="B11" i="21"/>
  <c r="B15" i="21"/>
  <c r="B28" i="4" l="1"/>
  <c r="B25" i="4"/>
  <c r="C5" i="4" l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B27" i="4"/>
  <c r="B26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D16" i="48" l="1"/>
  <c r="C16" i="48"/>
  <c r="E17" i="36" l="1"/>
  <c r="I9" i="36" s="1"/>
  <c r="E15" i="36"/>
  <c r="I7" i="36" s="1"/>
  <c r="C17" i="36"/>
  <c r="K9" i="36" s="1"/>
  <c r="C15" i="36"/>
  <c r="K7" i="36" s="1"/>
  <c r="E17" i="34"/>
  <c r="I9" i="34" s="1"/>
  <c r="E15" i="34"/>
  <c r="I7" i="34" s="1"/>
  <c r="C17" i="34"/>
  <c r="K9" i="34" s="1"/>
  <c r="C15" i="34"/>
  <c r="K7" i="34" s="1"/>
  <c r="E17" i="31"/>
  <c r="I9" i="31" s="1"/>
  <c r="E15" i="31"/>
  <c r="I7" i="31" s="1"/>
  <c r="C17" i="31"/>
  <c r="K9" i="31" s="1"/>
  <c r="C15" i="31"/>
  <c r="K7" i="31" s="1"/>
  <c r="E17" i="29"/>
  <c r="I9" i="29" s="1"/>
  <c r="E15" i="29"/>
  <c r="I7" i="29" s="1"/>
  <c r="C17" i="29"/>
  <c r="K9" i="29" s="1"/>
  <c r="C15" i="29"/>
  <c r="K7" i="29" s="1"/>
  <c r="E17" i="18"/>
  <c r="I9" i="18" s="1"/>
  <c r="E15" i="18"/>
  <c r="I7" i="18" s="1"/>
  <c r="C17" i="18"/>
  <c r="K9" i="18" s="1"/>
  <c r="C15" i="18"/>
  <c r="K7" i="18" s="1"/>
  <c r="E17" i="17"/>
  <c r="I9" i="17" s="1"/>
  <c r="E15" i="17"/>
  <c r="I7" i="17" s="1"/>
  <c r="C17" i="17"/>
  <c r="K9" i="17" s="1"/>
  <c r="C15" i="17"/>
  <c r="K7" i="17" s="1"/>
  <c r="E17" i="16"/>
  <c r="I9" i="16" s="1"/>
  <c r="E15" i="16"/>
  <c r="I7" i="16" s="1"/>
  <c r="C17" i="16"/>
  <c r="K9" i="16" s="1"/>
  <c r="C15" i="16"/>
  <c r="K7" i="16" s="1"/>
  <c r="E17" i="15"/>
  <c r="I9" i="15" s="1"/>
  <c r="E15" i="15"/>
  <c r="I7" i="15" s="1"/>
  <c r="C17" i="15"/>
  <c r="K9" i="15" s="1"/>
  <c r="C15" i="15"/>
  <c r="K7" i="15" s="1"/>
  <c r="B15" i="36" l="1"/>
  <c r="B25" i="36" s="1"/>
  <c r="B15" i="35"/>
  <c r="B15" i="34"/>
  <c r="B25" i="34" s="1"/>
  <c r="B15" i="33"/>
  <c r="B15" i="31"/>
  <c r="B25" i="31" s="1"/>
  <c r="B15" i="30"/>
  <c r="B15" i="29"/>
  <c r="B25" i="29" s="1"/>
  <c r="B15" i="28"/>
  <c r="B15" i="18"/>
  <c r="B25" i="18" s="1"/>
  <c r="B15" i="9"/>
  <c r="B15" i="17"/>
  <c r="B25" i="17" s="1"/>
  <c r="B15" i="8"/>
  <c r="B15" i="16"/>
  <c r="B25" i="16" s="1"/>
  <c r="B15" i="7"/>
  <c r="B15" i="15"/>
  <c r="B25" i="15" s="1"/>
  <c r="B15" i="5"/>
  <c r="J25" i="25" l="1"/>
  <c r="S23" i="25"/>
  <c r="J23" i="25"/>
  <c r="J6" i="25"/>
  <c r="S4" i="25"/>
  <c r="J4" i="25"/>
  <c r="B25" i="25"/>
  <c r="B6" i="25"/>
  <c r="K13" i="15" l="1"/>
  <c r="F17" i="15" s="1"/>
  <c r="I13" i="15"/>
  <c r="H17" i="15" s="1"/>
  <c r="K11" i="15"/>
  <c r="F15" i="15" s="1"/>
  <c r="I11" i="15"/>
  <c r="H15" i="15" s="1"/>
  <c r="H9" i="15"/>
  <c r="F9" i="15"/>
  <c r="E13" i="15" s="1"/>
  <c r="H7" i="15"/>
  <c r="F7" i="15"/>
  <c r="E11" i="15" s="1"/>
  <c r="K13" i="16"/>
  <c r="F17" i="16" s="1"/>
  <c r="I13" i="16"/>
  <c r="H17" i="16" s="1"/>
  <c r="K11" i="16"/>
  <c r="F15" i="16" s="1"/>
  <c r="I11" i="16"/>
  <c r="H15" i="16" s="1"/>
  <c r="H9" i="16"/>
  <c r="F9" i="16"/>
  <c r="E13" i="16" s="1"/>
  <c r="Q13" i="16" s="1"/>
  <c r="H7" i="16"/>
  <c r="C11" i="16" s="1"/>
  <c r="F7" i="16"/>
  <c r="Q11" i="15" l="1"/>
  <c r="O11" i="16"/>
  <c r="O7" i="16"/>
  <c r="Q7" i="16"/>
  <c r="O17" i="16"/>
  <c r="Q9" i="16"/>
  <c r="Q15" i="16"/>
  <c r="Q13" i="15"/>
  <c r="Q7" i="15"/>
  <c r="Q9" i="15"/>
  <c r="C11" i="15"/>
  <c r="O11" i="15" s="1"/>
  <c r="O15" i="15"/>
  <c r="O17" i="15"/>
  <c r="C13" i="15"/>
  <c r="O13" i="15" s="1"/>
  <c r="Q15" i="15"/>
  <c r="Q17" i="15"/>
  <c r="O7" i="15"/>
  <c r="O9" i="15"/>
  <c r="O15" i="16"/>
  <c r="Q17" i="16"/>
  <c r="E11" i="16"/>
  <c r="Q11" i="16" s="1"/>
  <c r="O9" i="16"/>
  <c r="C13" i="16"/>
  <c r="O13" i="16" s="1"/>
  <c r="H37" i="20"/>
  <c r="H36" i="20"/>
  <c r="H35" i="20"/>
  <c r="H34" i="20"/>
  <c r="H33" i="20"/>
  <c r="H32" i="20"/>
  <c r="H31" i="20"/>
  <c r="H30" i="20"/>
  <c r="C15" i="20" l="1"/>
  <c r="C21" i="20"/>
  <c r="C20" i="20"/>
  <c r="C13" i="20"/>
  <c r="C12" i="20"/>
  <c r="K13" i="36" l="1"/>
  <c r="F17" i="36" s="1"/>
  <c r="I13" i="36"/>
  <c r="H17" i="36" s="1"/>
  <c r="K11" i="36"/>
  <c r="F15" i="36" s="1"/>
  <c r="I11" i="36"/>
  <c r="H15" i="36" s="1"/>
  <c r="H9" i="36"/>
  <c r="C13" i="36" s="1"/>
  <c r="F9" i="36"/>
  <c r="E13" i="36" s="1"/>
  <c r="H7" i="36"/>
  <c r="C11" i="36" s="1"/>
  <c r="F7" i="36"/>
  <c r="E11" i="36" s="1"/>
  <c r="K13" i="34"/>
  <c r="F17" i="34" s="1"/>
  <c r="I13" i="34"/>
  <c r="H17" i="34" s="1"/>
  <c r="K11" i="34"/>
  <c r="F15" i="34" s="1"/>
  <c r="I11" i="34"/>
  <c r="H15" i="34" s="1"/>
  <c r="H9" i="34"/>
  <c r="C13" i="34" s="1"/>
  <c r="F9" i="34"/>
  <c r="E13" i="34" s="1"/>
  <c r="H7" i="34"/>
  <c r="C11" i="34" s="1"/>
  <c r="F7" i="34"/>
  <c r="E11" i="34" s="1"/>
  <c r="K13" i="31"/>
  <c r="F17" i="31" s="1"/>
  <c r="I13" i="31"/>
  <c r="H17" i="31" s="1"/>
  <c r="K11" i="31"/>
  <c r="F15" i="31" s="1"/>
  <c r="I11" i="31"/>
  <c r="H15" i="31" s="1"/>
  <c r="H9" i="31"/>
  <c r="C13" i="31" s="1"/>
  <c r="F9" i="31"/>
  <c r="E13" i="31" s="1"/>
  <c r="H7" i="31"/>
  <c r="C11" i="31" s="1"/>
  <c r="F7" i="31"/>
  <c r="E11" i="31" s="1"/>
  <c r="K13" i="29"/>
  <c r="F17" i="29" s="1"/>
  <c r="I13" i="29"/>
  <c r="H17" i="29" s="1"/>
  <c r="K11" i="29"/>
  <c r="F15" i="29" s="1"/>
  <c r="I11" i="29"/>
  <c r="H15" i="29" s="1"/>
  <c r="H9" i="29"/>
  <c r="C13" i="29" s="1"/>
  <c r="F9" i="29"/>
  <c r="E13" i="29" s="1"/>
  <c r="H7" i="29"/>
  <c r="C11" i="29" s="1"/>
  <c r="F7" i="29"/>
  <c r="E11" i="29" s="1"/>
  <c r="K13" i="18"/>
  <c r="F17" i="18" s="1"/>
  <c r="I13" i="18"/>
  <c r="H17" i="18" s="1"/>
  <c r="K11" i="18"/>
  <c r="F15" i="18" s="1"/>
  <c r="I11" i="18"/>
  <c r="H15" i="18" s="1"/>
  <c r="H9" i="18"/>
  <c r="C13" i="18" s="1"/>
  <c r="F9" i="18"/>
  <c r="E13" i="18" s="1"/>
  <c r="H7" i="18"/>
  <c r="C11" i="18" s="1"/>
  <c r="F7" i="18"/>
  <c r="E11" i="18" s="1"/>
  <c r="H9" i="17"/>
  <c r="H7" i="17"/>
  <c r="F9" i="17"/>
  <c r="F7" i="17"/>
  <c r="H45" i="20" l="1"/>
  <c r="F45" i="20"/>
  <c r="H44" i="20"/>
  <c r="F44" i="20"/>
  <c r="H43" i="20"/>
  <c r="F43" i="20"/>
  <c r="H42" i="20"/>
  <c r="F42" i="20"/>
  <c r="H41" i="20"/>
  <c r="F41" i="20"/>
  <c r="H40" i="20"/>
  <c r="F40" i="20"/>
  <c r="H39" i="20"/>
  <c r="H38" i="20"/>
  <c r="F39" i="20"/>
  <c r="F38" i="20"/>
  <c r="F37" i="20"/>
  <c r="F36" i="20"/>
  <c r="F35" i="20"/>
  <c r="F34" i="20"/>
  <c r="F33" i="20"/>
  <c r="F32" i="20"/>
  <c r="F31" i="20"/>
  <c r="F30" i="20"/>
  <c r="C4" i="36" l="1"/>
  <c r="A2" i="36"/>
  <c r="C4" i="35"/>
  <c r="A2" i="35"/>
  <c r="C4" i="34"/>
  <c r="A2" i="34"/>
  <c r="C4" i="33"/>
  <c r="A2" i="33"/>
  <c r="C4" i="31"/>
  <c r="A2" i="31"/>
  <c r="C4" i="30"/>
  <c r="A2" i="30"/>
  <c r="C4" i="29"/>
  <c r="A2" i="29"/>
  <c r="C4" i="28"/>
  <c r="A2" i="28"/>
  <c r="C4" i="18"/>
  <c r="A2" i="18"/>
  <c r="C4" i="9"/>
  <c r="A2" i="9"/>
  <c r="C4" i="17"/>
  <c r="A2" i="17"/>
  <c r="C4" i="8"/>
  <c r="A2" i="8"/>
  <c r="C4" i="16"/>
  <c r="A2" i="16"/>
  <c r="C4" i="7"/>
  <c r="A2" i="7"/>
  <c r="C4" i="15"/>
  <c r="A2" i="15"/>
  <c r="C4" i="5"/>
  <c r="A2" i="5"/>
  <c r="B11" i="5"/>
  <c r="B7" i="5"/>
  <c r="B11" i="36"/>
  <c r="B7" i="36"/>
  <c r="E25" i="36" s="1"/>
  <c r="B11" i="34"/>
  <c r="B7" i="34"/>
  <c r="E25" i="34" s="1"/>
  <c r="B11" i="30"/>
  <c r="B7" i="31"/>
  <c r="E25" i="31" s="1"/>
  <c r="B11" i="28"/>
  <c r="B7" i="29"/>
  <c r="E25" i="29" s="1"/>
  <c r="B11" i="9"/>
  <c r="B7" i="18"/>
  <c r="E25" i="18" s="1"/>
  <c r="B11" i="17"/>
  <c r="E29" i="17" s="1"/>
  <c r="H22" i="20" s="1"/>
  <c r="B7" i="17"/>
  <c r="B11" i="16"/>
  <c r="B7" i="16"/>
  <c r="E25" i="16" s="1"/>
  <c r="B29" i="17" l="1"/>
  <c r="F22" i="20" s="1"/>
  <c r="E25" i="17"/>
  <c r="E27" i="15"/>
  <c r="H12" i="20" s="1"/>
  <c r="B29" i="16"/>
  <c r="F21" i="20" s="1"/>
  <c r="E29" i="16"/>
  <c r="H21" i="20" s="1"/>
  <c r="B27" i="16"/>
  <c r="F13" i="20" s="1"/>
  <c r="E27" i="16"/>
  <c r="H13" i="20" s="1"/>
  <c r="E27" i="18"/>
  <c r="H15" i="20" s="1"/>
  <c r="E27" i="31"/>
  <c r="H17" i="20" s="1"/>
  <c r="H8" i="20"/>
  <c r="E27" i="29"/>
  <c r="H16" i="20" s="1"/>
  <c r="E27" i="34"/>
  <c r="H18" i="20" s="1"/>
  <c r="E27" i="36"/>
  <c r="H19" i="20" s="1"/>
  <c r="B29" i="34"/>
  <c r="F26" i="20" s="1"/>
  <c r="B29" i="18"/>
  <c r="F23" i="20" s="1"/>
  <c r="F8" i="20"/>
  <c r="B29" i="29"/>
  <c r="F24" i="20" s="1"/>
  <c r="E29" i="34"/>
  <c r="B27" i="34"/>
  <c r="B29" i="36"/>
  <c r="F27" i="20" s="1"/>
  <c r="B29" i="31"/>
  <c r="F25" i="20" s="1"/>
  <c r="E29" i="36"/>
  <c r="B27" i="36"/>
  <c r="B7" i="15"/>
  <c r="E25" i="15" s="1"/>
  <c r="B11" i="35"/>
  <c r="B11" i="33"/>
  <c r="B11" i="7"/>
  <c r="B11" i="8"/>
  <c r="B11" i="18"/>
  <c r="B11" i="29"/>
  <c r="B11" i="31"/>
  <c r="B11" i="15"/>
  <c r="B7" i="33"/>
  <c r="B7" i="35"/>
  <c r="B7" i="7"/>
  <c r="B7" i="8"/>
  <c r="B7" i="9"/>
  <c r="B7" i="28"/>
  <c r="B7" i="30"/>
  <c r="B27" i="15" l="1"/>
  <c r="F12" i="20" s="1"/>
  <c r="E29" i="15"/>
  <c r="H20" i="20" s="1"/>
  <c r="B29" i="15"/>
  <c r="F20" i="20" s="1"/>
  <c r="E29" i="31"/>
  <c r="B27" i="31"/>
  <c r="B27" i="29"/>
  <c r="F16" i="20" s="1"/>
  <c r="E29" i="29"/>
  <c r="H24" i="20" s="1"/>
  <c r="B27" i="18"/>
  <c r="F15" i="20" s="1"/>
  <c r="E29" i="18"/>
  <c r="AS129" i="35"/>
  <c r="AO127" i="35"/>
  <c r="AA127" i="35"/>
  <c r="AS110" i="35"/>
  <c r="AA110" i="35"/>
  <c r="AO108" i="35"/>
  <c r="AA108" i="35"/>
  <c r="AS129" i="30"/>
  <c r="AO127" i="30"/>
  <c r="AA127" i="30"/>
  <c r="AS110" i="30"/>
  <c r="AA110" i="30"/>
  <c r="AO108" i="30"/>
  <c r="AA108" i="30"/>
  <c r="AA129" i="30"/>
  <c r="O15" i="31" l="1"/>
  <c r="O15" i="36"/>
  <c r="Q11" i="31"/>
  <c r="O13" i="36"/>
  <c r="Q13" i="31"/>
  <c r="H11" i="20"/>
  <c r="H10" i="20"/>
  <c r="H9" i="20"/>
  <c r="Q7" i="31"/>
  <c r="Q13" i="29"/>
  <c r="O11" i="34"/>
  <c r="Q9" i="34"/>
  <c r="Q9" i="29"/>
  <c r="Q15" i="34"/>
  <c r="Q13" i="34"/>
  <c r="Q13" i="36"/>
  <c r="Q11" i="36"/>
  <c r="O11" i="36"/>
  <c r="Q9" i="36"/>
  <c r="H27" i="20"/>
  <c r="H26" i="20"/>
  <c r="F17" i="20"/>
  <c r="Q7" i="34"/>
  <c r="Q11" i="34"/>
  <c r="O13" i="34"/>
  <c r="Q17" i="31"/>
  <c r="Q9" i="31"/>
  <c r="Q15" i="31"/>
  <c r="Q11" i="29"/>
  <c r="O15" i="29"/>
  <c r="Q17" i="29"/>
  <c r="Q15" i="29"/>
  <c r="Q7" i="29"/>
  <c r="Q17" i="36"/>
  <c r="Q15" i="36"/>
  <c r="Q17" i="34"/>
  <c r="Q7" i="36"/>
  <c r="F11" i="20"/>
  <c r="O7" i="34"/>
  <c r="O9" i="34"/>
  <c r="O15" i="34"/>
  <c r="O17" i="34"/>
  <c r="O7" i="36"/>
  <c r="O9" i="36"/>
  <c r="O17" i="36"/>
  <c r="F10" i="20"/>
  <c r="AA129" i="35"/>
  <c r="F18" i="20"/>
  <c r="F19" i="20"/>
  <c r="F9" i="20"/>
  <c r="H25" i="20"/>
  <c r="O17" i="31"/>
  <c r="O7" i="31"/>
  <c r="O9" i="31"/>
  <c r="O11" i="31"/>
  <c r="O13" i="31"/>
  <c r="O17" i="29"/>
  <c r="O7" i="29"/>
  <c r="O9" i="29"/>
  <c r="O11" i="29"/>
  <c r="O13" i="29"/>
  <c r="C23" i="20" l="1"/>
  <c r="C22" i="20"/>
  <c r="C14" i="20"/>
  <c r="H7" i="20"/>
  <c r="K13" i="17"/>
  <c r="F17" i="17" s="1"/>
  <c r="I13" i="17"/>
  <c r="H17" i="17" s="1"/>
  <c r="K11" i="17"/>
  <c r="F15" i="17" s="1"/>
  <c r="I11" i="17"/>
  <c r="H15" i="17" s="1"/>
  <c r="C13" i="17"/>
  <c r="E13" i="17"/>
  <c r="C11" i="17"/>
  <c r="E11" i="17"/>
  <c r="H4" i="20"/>
  <c r="H13" i="25" s="1"/>
  <c r="K19" i="25" l="1"/>
  <c r="L19" i="25"/>
  <c r="J18" i="25"/>
  <c r="H19" i="25"/>
  <c r="L17" i="25"/>
  <c r="H17" i="25"/>
  <c r="P10" i="25"/>
  <c r="I17" i="25"/>
  <c r="L18" i="25"/>
  <c r="I19" i="25"/>
  <c r="J17" i="25"/>
  <c r="K17" i="25"/>
  <c r="H18" i="25"/>
  <c r="J19" i="25"/>
  <c r="I10" i="25"/>
  <c r="K18" i="25"/>
  <c r="I18" i="25"/>
  <c r="O9" i="17"/>
  <c r="Q11" i="18"/>
  <c r="O15" i="18"/>
  <c r="Q17" i="17"/>
  <c r="O17" i="18"/>
  <c r="Q13" i="18"/>
  <c r="O13" i="18"/>
  <c r="Q17" i="18"/>
  <c r="O11" i="18"/>
  <c r="Q13" i="17"/>
  <c r="O17" i="17"/>
  <c r="O13" i="17"/>
  <c r="Q11" i="17"/>
  <c r="O11" i="17"/>
  <c r="O7" i="17"/>
  <c r="H23" i="20"/>
  <c r="Q15" i="18"/>
  <c r="Q7" i="18"/>
  <c r="Q9" i="18"/>
  <c r="O7" i="18"/>
  <c r="O9" i="18"/>
  <c r="O15" i="17"/>
  <c r="Q15" i="17"/>
  <c r="Q9" i="17"/>
  <c r="Q7" i="17"/>
  <c r="H6" i="20"/>
  <c r="H5" i="20"/>
  <c r="H32" i="25" s="1"/>
  <c r="L38" i="25" l="1"/>
  <c r="I38" i="25"/>
  <c r="K37" i="25"/>
  <c r="I36" i="25"/>
  <c r="J36" i="25"/>
  <c r="I37" i="25"/>
  <c r="L36" i="25"/>
  <c r="L37" i="25"/>
  <c r="I29" i="25"/>
  <c r="H38" i="25"/>
  <c r="J38" i="25"/>
  <c r="P29" i="25"/>
  <c r="K38" i="25"/>
  <c r="H36" i="25"/>
  <c r="H37" i="25"/>
  <c r="K36" i="25"/>
  <c r="J37" i="25"/>
  <c r="F7" i="20"/>
  <c r="F6" i="20"/>
  <c r="F5" i="20"/>
  <c r="B32" i="25" s="1"/>
  <c r="E27" i="17"/>
  <c r="H14" i="20" s="1"/>
  <c r="B27" i="17"/>
  <c r="F14" i="20" s="1"/>
  <c r="F4" i="20"/>
  <c r="B13" i="25" s="1"/>
  <c r="AS110" i="8"/>
  <c r="AO127" i="8"/>
  <c r="AO127" i="7"/>
  <c r="AS110" i="7"/>
  <c r="F19" i="25" l="1"/>
  <c r="E18" i="25"/>
  <c r="C17" i="25"/>
  <c r="C19" i="25"/>
  <c r="D19" i="25"/>
  <c r="E17" i="25"/>
  <c r="F17" i="25"/>
  <c r="B19" i="25"/>
  <c r="B17" i="25"/>
  <c r="B18" i="25"/>
  <c r="E19" i="25"/>
  <c r="P8" i="25"/>
  <c r="I8" i="25"/>
  <c r="F18" i="25"/>
  <c r="C18" i="25"/>
  <c r="D18" i="25"/>
  <c r="D17" i="25"/>
  <c r="C38" i="25"/>
  <c r="I27" i="25"/>
  <c r="E38" i="25"/>
  <c r="B36" i="25"/>
  <c r="D38" i="25"/>
  <c r="D36" i="25"/>
  <c r="C37" i="25"/>
  <c r="F36" i="25"/>
  <c r="B38" i="25"/>
  <c r="E37" i="25"/>
  <c r="P27" i="25"/>
  <c r="B37" i="25"/>
  <c r="F38" i="25"/>
  <c r="C36" i="25"/>
  <c r="E36" i="25"/>
  <c r="F37" i="25"/>
  <c r="D37" i="25"/>
  <c r="AA108" i="8"/>
  <c r="AS129" i="8"/>
  <c r="AA127" i="8"/>
  <c r="AS129" i="7"/>
  <c r="AA127" i="7"/>
  <c r="AA108" i="7"/>
  <c r="AO108" i="8"/>
  <c r="AA110" i="8"/>
  <c r="AA129" i="8"/>
  <c r="AO108" i="7"/>
  <c r="AA110" i="7"/>
  <c r="AA129" i="7"/>
</calcChain>
</file>

<file path=xl/sharedStrings.xml><?xml version="1.0" encoding="utf-8"?>
<sst xmlns="http://schemas.openxmlformats.org/spreadsheetml/2006/main" count="918" uniqueCount="252">
  <si>
    <t>A1</t>
  </si>
  <si>
    <t>B1</t>
  </si>
  <si>
    <t>C1</t>
  </si>
  <si>
    <t>D1</t>
  </si>
  <si>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</si>
  <si>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</si>
  <si>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</si>
  <si>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</si>
  <si>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</si>
  <si>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</si>
  <si>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</si>
  <si>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</si>
  <si>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</si>
  <si>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</si>
  <si>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</si>
  <si>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</si>
  <si>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</si>
  <si>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</si>
  <si>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</si>
  <si>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</si>
  <si>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</si>
  <si>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</si>
  <si>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</si>
  <si>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</si>
  <si>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</si>
  <si>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</si>
  <si>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</si>
  <si>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</si>
  <si>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</si>
  <si>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</si>
  <si>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</si>
  <si>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</si>
  <si>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</si>
  <si>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</si>
  <si>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</si>
  <si>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</si>
  <si>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</si>
  <si>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</si>
  <si>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</si>
  <si>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</si>
  <si>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</si>
  <si>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</si>
  <si>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</si>
  <si>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</si>
  <si>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VÍTĚZ</t>
  </si>
  <si>
    <t>Čtvrtfinále</t>
  </si>
  <si>
    <t>Semifinále</t>
  </si>
  <si>
    <t>Finále</t>
  </si>
  <si>
    <t>E</t>
  </si>
  <si>
    <t>F</t>
  </si>
  <si>
    <t>G</t>
  </si>
  <si>
    <t>H</t>
  </si>
  <si>
    <t>Osmifinále</t>
  </si>
  <si>
    <t>OF1</t>
  </si>
  <si>
    <t>OF2</t>
  </si>
  <si>
    <t>OF3</t>
  </si>
  <si>
    <t>OF4</t>
  </si>
  <si>
    <t>OF5</t>
  </si>
  <si>
    <t>OF6</t>
  </si>
  <si>
    <t>OF7</t>
  </si>
  <si>
    <t>OF8</t>
  </si>
  <si>
    <t>E1</t>
  </si>
  <si>
    <t>H1</t>
  </si>
  <si>
    <t>G1</t>
  </si>
  <si>
    <t>F1</t>
  </si>
  <si>
    <t>Play-off</t>
  </si>
  <si>
    <t>NK CLIMAX Vsetín</t>
  </si>
  <si>
    <t>Městský nohejbalový klub Modřice, z.s.</t>
  </si>
  <si>
    <t>přijato</t>
  </si>
  <si>
    <t>MČR</t>
  </si>
  <si>
    <t>T</t>
  </si>
  <si>
    <t>T.J. SOKOL Holice</t>
  </si>
  <si>
    <t>Marek Líbal</t>
  </si>
  <si>
    <t>TJ SLAVOJ Český Brod</t>
  </si>
  <si>
    <t>Lumír Gebel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</si>
  <si>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</si>
  <si>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</si>
  <si>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</si>
  <si>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</si>
  <si>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</si>
  <si>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</si>
  <si>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</si>
  <si>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</si>
  <si>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</si>
  <si>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</si>
  <si>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</si>
  <si>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</si>
  <si>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</si>
  <si>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</si>
  <si>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</si>
  <si>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</si>
  <si>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</si>
  <si>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</si>
  <si>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</si>
  <si>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</si>
  <si>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</si>
  <si>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</si>
  <si>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</si>
  <si>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</si>
  <si>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</si>
  <si>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</si>
  <si>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</si>
  <si>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</si>
  <si>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Tělovýchovná jednota Radomyšl, z.s.</t>
  </si>
  <si>
    <t xml:space="preserve">TJ Spartak Čelákovice </t>
  </si>
  <si>
    <t>3M</t>
  </si>
  <si>
    <t>los E2, F2, G2, H2</t>
  </si>
  <si>
    <t>los A2, B2, C2, D2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</si>
  <si>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</si>
  <si>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</si>
  <si>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</si>
  <si>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</si>
  <si>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</si>
  <si>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</si>
  <si>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</si>
  <si>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</si>
  <si>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</si>
  <si>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</si>
  <si>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</si>
  <si>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</si>
  <si>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skupina A až H</t>
  </si>
  <si>
    <t>NASAZENÍ</t>
  </si>
  <si>
    <t>1. A</t>
  </si>
  <si>
    <t>2. H</t>
  </si>
  <si>
    <t>3. E</t>
  </si>
  <si>
    <t>4. D</t>
  </si>
  <si>
    <t>5. C</t>
  </si>
  <si>
    <t>6. F</t>
  </si>
  <si>
    <t>7. G</t>
  </si>
  <si>
    <t>8. B</t>
  </si>
  <si>
    <t>Čelákovice 29.6.2019</t>
  </si>
  <si>
    <t>Josef Slavíček</t>
  </si>
  <si>
    <t>Areál Club Zruč-Senec</t>
  </si>
  <si>
    <t>Jakub Boček</t>
  </si>
  <si>
    <t>SK Liapor - Witte Karlovy Vary z.s.</t>
  </si>
  <si>
    <t>Karel Hron</t>
  </si>
  <si>
    <t>Bronislav Pilbauer</t>
  </si>
  <si>
    <t>divoká karta pořadatele</t>
  </si>
  <si>
    <t xml:space="preserve">Přihlášky do 14.06.2019 dle Termínového kalendáře </t>
  </si>
  <si>
    <t>V Praze dne 19.06.2019</t>
  </si>
  <si>
    <t>MČR starší žáci jednotlivci Čelákovice 29.06.2019</t>
  </si>
  <si>
    <t>vedoucí</t>
  </si>
  <si>
    <t>TJ Pankrác</t>
  </si>
  <si>
    <t>Luboš Albrecht</t>
  </si>
  <si>
    <t>TJ Peklo nad Zdobnicí</t>
  </si>
  <si>
    <t>Michal Hostinský</t>
  </si>
  <si>
    <t>Marek Vedral</t>
  </si>
  <si>
    <t>TJ Baník Stříbro</t>
  </si>
  <si>
    <t>Petr Tolar</t>
  </si>
  <si>
    <t>TJ Avia Čakovice</t>
  </si>
  <si>
    <t>Jan Kantner</t>
  </si>
  <si>
    <t>TJ Dynamo České Budějovice z.s.</t>
  </si>
  <si>
    <t>Náhradníci:</t>
  </si>
  <si>
    <t>TJ Peklo nad Zdobnicí "D"</t>
  </si>
  <si>
    <t>Kritéria pro přijetí sestav na základě rozhodnutí Komise mládeže</t>
  </si>
  <si>
    <t>Prezence MČR starší žáci jednotlivci Čelákovice 29.6.2019</t>
  </si>
  <si>
    <t>STŽ1</t>
  </si>
  <si>
    <t>18. GALA MČR starších žáků jednotlivci</t>
  </si>
  <si>
    <t>TJ Dynamo České Budějovice z.s. "A" - Jan Novotný</t>
  </si>
  <si>
    <t>TJ Dynamo České Budějovice z.s. "B" - Petr Škoda</t>
  </si>
  <si>
    <t>Jan Novotný</t>
  </si>
  <si>
    <t>Petr Škoda</t>
  </si>
  <si>
    <t>Novotný</t>
  </si>
  <si>
    <t>Škoda</t>
  </si>
  <si>
    <t>TJ SLAVOJ Český Brod "C" - Filip Seidl</t>
  </si>
  <si>
    <t>Filip Seidl</t>
  </si>
  <si>
    <t>Seidl</t>
  </si>
  <si>
    <t>Tělovýchovná jednota Radomyšl, z.s. - Tomáš Ježek</t>
  </si>
  <si>
    <t>Tomáš Ježek</t>
  </si>
  <si>
    <t>Ježek</t>
  </si>
  <si>
    <t>Areál Club Zruč-Senec - Jakub Kopejtko</t>
  </si>
  <si>
    <t>TJ Peklo nad Zdobnicí "A" - Ondřej Fries</t>
  </si>
  <si>
    <t>TJ Peklo nad Zdobnicí "B" - Josef Čižinský</t>
  </si>
  <si>
    <t>TJ Peklo nad Zdobnicí "C" - Lukáš Kotyza</t>
  </si>
  <si>
    <t>Fries</t>
  </si>
  <si>
    <t>Čižinský</t>
  </si>
  <si>
    <t>Kotyza</t>
  </si>
  <si>
    <t>Ondřej Fries</t>
  </si>
  <si>
    <t>Josef Čižinský</t>
  </si>
  <si>
    <t>Lukáš Kotyza</t>
  </si>
  <si>
    <t>Kopejtko</t>
  </si>
  <si>
    <t>Jakub Kopejtko</t>
  </si>
  <si>
    <t>TJ Avia Čakovice - Václav Kalous</t>
  </si>
  <si>
    <t>Václav Kalous</t>
  </si>
  <si>
    <t>Kalous</t>
  </si>
  <si>
    <t>TJ SLAVOJ Český Brod "A" - Filip Růžička</t>
  </si>
  <si>
    <t>Filip Růžička</t>
  </si>
  <si>
    <t>Růžička</t>
  </si>
  <si>
    <t>Jedlička</t>
  </si>
  <si>
    <t>Martin Jedlička</t>
  </si>
  <si>
    <t>TJ SLAVOJ Český Brod "B" - Martin Jedlička</t>
  </si>
  <si>
    <t>NK CLIMAX Vsetín "A" - David Dvořák</t>
  </si>
  <si>
    <t>Dvořák</t>
  </si>
  <si>
    <t>Tomek</t>
  </si>
  <si>
    <t>NK CLIMAX Vsetín "B" - Martin Tomek</t>
  </si>
  <si>
    <t>David Dvořák</t>
  </si>
  <si>
    <t>Martin Tomek</t>
  </si>
  <si>
    <t>SK Liapor - Witte Karlovy Vary z.s. "A" - Jakub Svoboda</t>
  </si>
  <si>
    <t>SK Liapor - Witte Karlovy Vary z.s. "C" - Jan Schäfer</t>
  </si>
  <si>
    <t>Schäfer</t>
  </si>
  <si>
    <t>Jakub Svoboda</t>
  </si>
  <si>
    <t>Jan Schäfer</t>
  </si>
  <si>
    <t>TJ Baník Stříbro "A" - Lukáš Tolar</t>
  </si>
  <si>
    <t>TJ Baník Stříbro "B" - Matěj Fujan</t>
  </si>
  <si>
    <t>Tolar</t>
  </si>
  <si>
    <t>Fujan</t>
  </si>
  <si>
    <t>Lukáš Tolar</t>
  </si>
  <si>
    <t>Matěj Fujan</t>
  </si>
  <si>
    <t>MNK Modřice, z.s. "A" - Michael Svoboda</t>
  </si>
  <si>
    <t>MNK Modřice, z.s. "B" - Patrik Kolouch</t>
  </si>
  <si>
    <t>MNK Modřice, z.s. "C" - Ondřej Jurka</t>
  </si>
  <si>
    <t>MNK Modřice, z.s. "D" - Tomáš Sluka</t>
  </si>
  <si>
    <t>Svoboda T.</t>
  </si>
  <si>
    <t>Svoboda J.</t>
  </si>
  <si>
    <t>Kolouch</t>
  </si>
  <si>
    <t>Jurka</t>
  </si>
  <si>
    <t>Sluka</t>
  </si>
  <si>
    <t>Michael Svoboda</t>
  </si>
  <si>
    <t>Patrik Kolouch</t>
  </si>
  <si>
    <t>Ondřej Jurka</t>
  </si>
  <si>
    <t>Tomáš Sluka</t>
  </si>
  <si>
    <t>TJ Pankrác - Oliver Talpa</t>
  </si>
  <si>
    <t>Talpa</t>
  </si>
  <si>
    <t>Oliver Talpa</t>
  </si>
  <si>
    <t>SK Liapor - Witte Karlovy Vary z.s. "B" - Vojtěch Tišnovský</t>
  </si>
  <si>
    <t>Tišnovský</t>
  </si>
  <si>
    <t>Vojtěch Tišnovský</t>
  </si>
  <si>
    <t>TJ Peklo nad Zdobnicí "D" - Vojtěch Kopecký</t>
  </si>
  <si>
    <t>Vojtěch Kopecký</t>
  </si>
  <si>
    <t>Kopecký</t>
  </si>
  <si>
    <t>0 : 2</t>
  </si>
  <si>
    <t>1 : 2</t>
  </si>
  <si>
    <t>2 : 1</t>
  </si>
  <si>
    <t>2 : 0</t>
  </si>
  <si>
    <t>2:0 (10:8, 10:3)</t>
  </si>
  <si>
    <t>2:1 (10:9, 6:10, 10:7)</t>
  </si>
  <si>
    <t>2:0 (10:8, 10:2)</t>
  </si>
  <si>
    <t>2:0 (10:3, 10:6)</t>
  </si>
  <si>
    <t>2:1 (10:5, 4:10, 10:8)</t>
  </si>
  <si>
    <t>2:1 (10:2, 9:10, 10:6)</t>
  </si>
  <si>
    <t>2:1 (10:7, 4:10, 10:8)</t>
  </si>
  <si>
    <t>2:0 (10:2, 10:6)</t>
  </si>
  <si>
    <t>2:0 (10:7, 10:5)</t>
  </si>
  <si>
    <t>2:0 (10:7, 10:8)</t>
  </si>
  <si>
    <t>0:2 (3:10, 9:10)</t>
  </si>
  <si>
    <t>0:2 (7:10, 4:10)</t>
  </si>
  <si>
    <t>2:0 (10:4, 10:2)</t>
  </si>
  <si>
    <t>0:2 (8:10, 3:10)</t>
  </si>
  <si>
    <t>2:0 (10:6, 10:8)</t>
  </si>
  <si>
    <t>2:1 (10:5, 7:10, 10:8)</t>
  </si>
  <si>
    <t>pokuty</t>
  </si>
  <si>
    <t>1x 28.6. 2.000,-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</si>
</sst>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sz val="6"/>
      <color theme="1"/>
      <name val="Arial"/>
      <family val="2"/>
      <charset val="238"/>
    </font>
    <font>
      <b/>
      <sz val="12.1"/>
      <color rgb="FF000000"/>
      <name val="Calibri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12.1"/>
      <color rgb="FF000000"/>
      <name val="Calibri"/>
      <family val="2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4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0" fillId="0" borderId="0" xfId="0" applyAlignment="1">
      <alignment horizontal="center"/>
    </xf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42" fillId="0" borderId="0" xfId="1" applyFont="1"/>
    <xf numFmtId="0" fontId="41" fillId="0" borderId="0" xfId="1" applyFont="1" applyAlignment="1">
      <alignment horizontal="center"/>
    </xf>
    <xf numFmtId="0" fontId="25" fillId="0" borderId="0" xfId="1" applyFont="1" applyBorder="1"/>
    <xf numFmtId="0" fontId="18" fillId="3" borderId="28" xfId="1" applyFont="1" applyFill="1" applyBorder="1" applyAlignment="1">
      <alignment horizontal="center" vertical="center"/>
    </xf>
    <xf numFmtId="0" fontId="43" fillId="3" borderId="28" xfId="1" applyFont="1" applyFill="1" applyBorder="1" applyAlignment="1">
      <alignment horizontal="center" vertical="center"/>
    </xf>
    <xf numFmtId="49" fontId="42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51" fillId="3" borderId="13" xfId="0" applyFont="1" applyFill="1" applyBorder="1" applyAlignment="1">
      <alignment horizontal="center"/>
    </xf>
    <xf numFmtId="0" fontId="42" fillId="0" borderId="30" xfId="1" applyFont="1" applyBorder="1" applyAlignment="1">
      <alignment horizontal="center" vertical="center"/>
    </xf>
    <xf numFmtId="0" fontId="42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2" fillId="3" borderId="26" xfId="1" applyFont="1" applyFill="1" applyBorder="1" applyAlignment="1">
      <alignment vertical="center"/>
    </xf>
    <xf numFmtId="0" fontId="42" fillId="0" borderId="29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2" fillId="0" borderId="29" xfId="1" applyFont="1" applyBorder="1" applyAlignment="1">
      <alignment horizontal="center"/>
    </xf>
    <xf numFmtId="0" fontId="42" fillId="0" borderId="30" xfId="1" applyFont="1" applyBorder="1" applyAlignment="1">
      <alignment horizontal="center"/>
    </xf>
    <xf numFmtId="0" fontId="52" fillId="2" borderId="31" xfId="1" applyFont="1" applyFill="1" applyBorder="1" applyAlignment="1"/>
    <xf numFmtId="0" fontId="52" fillId="2" borderId="28" xfId="1" applyFont="1" applyFill="1" applyBorder="1" applyAlignment="1">
      <alignment horizontal="center"/>
    </xf>
    <xf numFmtId="0" fontId="52" fillId="2" borderId="41" xfId="1" applyFont="1" applyFill="1" applyBorder="1" applyAlignment="1">
      <alignment horizontal="center"/>
    </xf>
    <xf numFmtId="0" fontId="52" fillId="2" borderId="30" xfId="1" applyFont="1" applyFill="1" applyBorder="1" applyAlignment="1">
      <alignment horizontal="center"/>
    </xf>
    <xf numFmtId="0" fontId="52" fillId="2" borderId="42" xfId="1" applyFont="1" applyFill="1" applyBorder="1" applyAlignment="1">
      <alignment horizontal="center"/>
    </xf>
    <xf numFmtId="0" fontId="52" fillId="2" borderId="34" xfId="1" applyFont="1" applyFill="1" applyBorder="1" applyAlignment="1">
      <alignment horizontal="center"/>
    </xf>
    <xf numFmtId="0" fontId="53" fillId="2" borderId="39" xfId="1" applyFont="1" applyFill="1" applyBorder="1"/>
    <xf numFmtId="0" fontId="2" fillId="0" borderId="28" xfId="3" applyBorder="1"/>
    <xf numFmtId="0" fontId="2" fillId="0" borderId="41" xfId="3" applyBorder="1"/>
    <xf numFmtId="0" fontId="2" fillId="0" borderId="30" xfId="3" applyBorder="1"/>
    <xf numFmtId="0" fontId="53" fillId="2" borderId="41" xfId="1" applyFont="1" applyFill="1" applyBorder="1" applyAlignment="1">
      <alignment horizontal="center"/>
    </xf>
    <xf numFmtId="0" fontId="53" fillId="2" borderId="30" xfId="1" applyFont="1" applyFill="1" applyBorder="1" applyAlignment="1">
      <alignment horizontal="center"/>
    </xf>
    <xf numFmtId="0" fontId="53" fillId="2" borderId="28" xfId="1" applyFont="1" applyFill="1" applyBorder="1" applyAlignment="1">
      <alignment horizontal="center"/>
    </xf>
    <xf numFmtId="0" fontId="2" fillId="0" borderId="42" xfId="3" applyBorder="1"/>
    <xf numFmtId="0" fontId="54" fillId="2" borderId="0" xfId="1" applyFont="1" applyFill="1"/>
    <xf numFmtId="0" fontId="2" fillId="0" borderId="26" xfId="3" applyBorder="1"/>
    <xf numFmtId="0" fontId="53" fillId="2" borderId="26" xfId="1" applyFont="1" applyFill="1" applyBorder="1" applyAlignment="1">
      <alignment horizontal="center"/>
    </xf>
    <xf numFmtId="0" fontId="53" fillId="2" borderId="0" xfId="1" applyFont="1" applyFill="1" applyBorder="1" applyAlignment="1">
      <alignment horizontal="center"/>
    </xf>
    <xf numFmtId="0" fontId="55" fillId="0" borderId="50" xfId="0" applyNumberFormat="1" applyFont="1" applyBorder="1" applyAlignment="1">
      <alignment horizontal="left"/>
    </xf>
    <xf numFmtId="0" fontId="40" fillId="5" borderId="0" xfId="0" applyFont="1" applyFill="1" applyBorder="1" applyAlignment="1">
      <alignment horizontal="left"/>
    </xf>
    <xf numFmtId="0" fontId="56" fillId="0" borderId="51" xfId="0" applyFont="1" applyBorder="1" applyAlignment="1">
      <alignment horizontal="left" wrapText="1"/>
    </xf>
    <xf numFmtId="0" fontId="55" fillId="0" borderId="52" xfId="0" applyFont="1" applyBorder="1" applyAlignment="1">
      <alignment horizontal="left"/>
    </xf>
    <xf numFmtId="20" fontId="5" fillId="0" borderId="53" xfId="1" applyNumberFormat="1" applyFont="1" applyBorder="1" applyAlignment="1">
      <alignment horizontal="left" shrinkToFit="1"/>
    </xf>
    <xf numFmtId="0" fontId="56" fillId="0" borderId="0" xfId="0" applyFont="1" applyAlignment="1">
      <alignment horizontal="left" wrapText="1"/>
    </xf>
    <xf numFmtId="49" fontId="56" fillId="0" borderId="51" xfId="0" applyNumberFormat="1" applyFont="1" applyBorder="1" applyAlignment="1">
      <alignment horizontal="left" wrapText="1"/>
    </xf>
    <xf numFmtId="0" fontId="55" fillId="0" borderId="50" xfId="0" applyFont="1" applyBorder="1" applyAlignment="1">
      <alignment horizontal="left"/>
    </xf>
    <xf numFmtId="0" fontId="2" fillId="0" borderId="54" xfId="1" applyFont="1" applyBorder="1" applyAlignment="1">
      <alignment horizontal="left" shrinkToFit="1"/>
    </xf>
    <xf numFmtId="0" fontId="5" fillId="0" borderId="55" xfId="1" applyBorder="1" applyAlignment="1">
      <alignment shrinkToFit="1"/>
    </xf>
    <xf numFmtId="0" fontId="5" fillId="0" borderId="53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39" fillId="0" borderId="56" xfId="0" applyFont="1" applyBorder="1" applyAlignment="1">
      <alignment horizontal="left" wrapText="1"/>
    </xf>
    <xf numFmtId="0" fontId="1" fillId="0" borderId="57" xfId="1" applyFont="1" applyBorder="1" applyAlignment="1">
      <alignment horizontal="left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8" fillId="0" borderId="0" xfId="0" applyFont="1"/>
    <xf numFmtId="0" fontId="58" fillId="0" borderId="58" xfId="0" applyFont="1" applyBorder="1"/>
    <xf numFmtId="0" fontId="9" fillId="0" borderId="55" xfId="0" applyFont="1" applyBorder="1"/>
    <xf numFmtId="0" fontId="60" fillId="0" borderId="45" xfId="0" applyFont="1" applyBorder="1" applyAlignment="1">
      <alignment horizontal="center" vertical="center"/>
    </xf>
    <xf numFmtId="0" fontId="60" fillId="0" borderId="44" xfId="0" applyFont="1" applyBorder="1" applyAlignment="1">
      <alignment horizontal="center" vertical="center"/>
    </xf>
    <xf numFmtId="0" fontId="60" fillId="0" borderId="0" xfId="0" applyFont="1"/>
    <xf numFmtId="0" fontId="58" fillId="0" borderId="19" xfId="0" applyFont="1" applyBorder="1" applyAlignment="1">
      <alignment horizontal="center" vertical="center"/>
    </xf>
    <xf numFmtId="0" fontId="60" fillId="0" borderId="46" xfId="0" applyFont="1" applyBorder="1"/>
    <xf numFmtId="0" fontId="60" fillId="3" borderId="20" xfId="0" applyFont="1" applyFill="1" applyBorder="1"/>
    <xf numFmtId="0" fontId="60" fillId="3" borderId="59" xfId="0" applyFont="1" applyFill="1" applyBorder="1"/>
    <xf numFmtId="0" fontId="60" fillId="0" borderId="60" xfId="0" applyFont="1" applyBorder="1"/>
    <xf numFmtId="0" fontId="58" fillId="0" borderId="61" xfId="0" applyFont="1" applyBorder="1" applyAlignment="1">
      <alignment horizontal="center" vertical="center"/>
    </xf>
    <xf numFmtId="0" fontId="60" fillId="0" borderId="42" xfId="0" applyFont="1" applyBorder="1"/>
    <xf numFmtId="0" fontId="60" fillId="0" borderId="28" xfId="0" applyFont="1" applyBorder="1"/>
    <xf numFmtId="0" fontId="60" fillId="0" borderId="41" xfId="0" applyFont="1" applyBorder="1"/>
    <xf numFmtId="0" fontId="60" fillId="3" borderId="24" xfId="0" applyFont="1" applyFill="1" applyBorder="1"/>
    <xf numFmtId="0" fontId="60" fillId="3" borderId="62" xfId="0" applyFont="1" applyFill="1" applyBorder="1"/>
    <xf numFmtId="0" fontId="60" fillId="0" borderId="30" xfId="0" applyFont="1" applyBorder="1"/>
    <xf numFmtId="0" fontId="58" fillId="0" borderId="65" xfId="0" applyFont="1" applyBorder="1" applyAlignment="1">
      <alignment horizontal="center" vertical="center"/>
    </xf>
    <xf numFmtId="0" fontId="60" fillId="0" borderId="45" xfId="0" applyFont="1" applyBorder="1"/>
    <xf numFmtId="0" fontId="60" fillId="0" borderId="33" xfId="0" applyFont="1" applyBorder="1"/>
    <xf numFmtId="0" fontId="60" fillId="0" borderId="44" xfId="0" applyFont="1" applyBorder="1"/>
    <xf numFmtId="0" fontId="60" fillId="3" borderId="26" xfId="0" applyFont="1" applyFill="1" applyBorder="1"/>
    <xf numFmtId="0" fontId="60" fillId="3" borderId="66" xfId="0" applyFont="1" applyFill="1" applyBorder="1"/>
    <xf numFmtId="0" fontId="60" fillId="0" borderId="67" xfId="0" applyFont="1" applyBorder="1"/>
    <xf numFmtId="0" fontId="60" fillId="0" borderId="47" xfId="0" applyFont="1" applyBorder="1"/>
    <xf numFmtId="0" fontId="58" fillId="0" borderId="22" xfId="0" applyFont="1" applyBorder="1" applyAlignment="1">
      <alignment horizontal="center"/>
    </xf>
    <xf numFmtId="0" fontId="58" fillId="0" borderId="0" xfId="0" applyFont="1" applyBorder="1" applyAlignment="1">
      <alignment horizontal="left" vertical="top" indent="1"/>
    </xf>
    <xf numFmtId="0" fontId="60" fillId="0" borderId="0" xfId="0" applyFont="1" applyBorder="1"/>
    <xf numFmtId="0" fontId="60" fillId="0" borderId="4" xfId="0" applyFont="1" applyBorder="1"/>
    <xf numFmtId="0" fontId="60" fillId="0" borderId="48" xfId="0" applyFont="1" applyBorder="1" applyAlignment="1">
      <alignment horizontal="center" vertical="center" textRotation="90"/>
    </xf>
    <xf numFmtId="0" fontId="60" fillId="3" borderId="70" xfId="0" applyFont="1" applyFill="1" applyBorder="1"/>
    <xf numFmtId="0" fontId="58" fillId="0" borderId="71" xfId="0" applyFont="1" applyBorder="1"/>
    <xf numFmtId="0" fontId="60" fillId="0" borderId="72" xfId="0" applyFont="1" applyBorder="1" applyAlignment="1">
      <alignment horizontal="center" vertical="center" textRotation="90"/>
    </xf>
    <xf numFmtId="0" fontId="60" fillId="3" borderId="71" xfId="0" applyFont="1" applyFill="1" applyBorder="1" applyAlignment="1">
      <alignment horizontal="center" vertical="center"/>
    </xf>
    <xf numFmtId="0" fontId="60" fillId="3" borderId="71" xfId="0" applyFont="1" applyFill="1" applyBorder="1"/>
    <xf numFmtId="0" fontId="60" fillId="0" borderId="9" xfId="0" applyFont="1" applyBorder="1"/>
    <xf numFmtId="0" fontId="60" fillId="0" borderId="13" xfId="0" applyFont="1" applyBorder="1"/>
    <xf numFmtId="0" fontId="61" fillId="0" borderId="60" xfId="0" applyFont="1" applyBorder="1"/>
    <xf numFmtId="0" fontId="60" fillId="0" borderId="73" xfId="0" applyFont="1" applyBorder="1"/>
    <xf numFmtId="0" fontId="58" fillId="0" borderId="0" xfId="0" applyFont="1" applyBorder="1"/>
    <xf numFmtId="0" fontId="60" fillId="0" borderId="0" xfId="0" applyFont="1" applyBorder="1" applyAlignment="1">
      <alignment horizontal="center" vertical="center" textRotation="90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textRotation="90"/>
    </xf>
    <xf numFmtId="0" fontId="60" fillId="0" borderId="0" xfId="0" applyFont="1" applyFill="1" applyBorder="1"/>
    <xf numFmtId="0" fontId="60" fillId="3" borderId="59" xfId="0" applyFont="1" applyFill="1" applyBorder="1" applyAlignment="1">
      <alignment horizontal="center" vertical="center"/>
    </xf>
    <xf numFmtId="0" fontId="60" fillId="3" borderId="66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2" fillId="0" borderId="28" xfId="3" applyFill="1" applyBorder="1"/>
    <xf numFmtId="0" fontId="2" fillId="0" borderId="29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2" fillId="0" borderId="76" xfId="3" applyBorder="1"/>
    <xf numFmtId="0" fontId="2" fillId="0" borderId="29" xfId="3" applyBorder="1"/>
    <xf numFmtId="0" fontId="2" fillId="0" borderId="31" xfId="3" applyBorder="1"/>
    <xf numFmtId="0" fontId="2" fillId="0" borderId="77" xfId="3" applyBorder="1"/>
    <xf numFmtId="0" fontId="2" fillId="0" borderId="32" xfId="3" applyBorder="1"/>
    <xf numFmtId="0" fontId="43" fillId="3" borderId="29" xfId="1" applyFont="1" applyFill="1" applyBorder="1" applyAlignment="1">
      <alignment horizontal="center" vertical="center"/>
    </xf>
    <xf numFmtId="0" fontId="59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60" fillId="0" borderId="78" xfId="0" applyFont="1" applyBorder="1"/>
    <xf numFmtId="0" fontId="5" fillId="0" borderId="78" xfId="0" applyFont="1" applyBorder="1" applyAlignment="1">
      <alignment horizontal="center" vertical="center" textRotation="90"/>
    </xf>
    <xf numFmtId="0" fontId="17" fillId="0" borderId="0" xfId="0" applyFont="1"/>
    <xf numFmtId="0" fontId="52" fillId="2" borderId="79" xfId="1" applyFont="1" applyFill="1" applyBorder="1"/>
    <xf numFmtId="0" fontId="52" fillId="2" borderId="28" xfId="1" applyFont="1" applyFill="1" applyBorder="1" applyAlignment="1"/>
    <xf numFmtId="0" fontId="0" fillId="0" borderId="28" xfId="0" applyFont="1" applyBorder="1" applyAlignment="1">
      <alignment horizontal="left"/>
    </xf>
    <xf numFmtId="0" fontId="0" fillId="0" borderId="0" xfId="0" applyNumberFormat="1" applyFill="1" applyAlignment="1">
      <alignment horizontal="center"/>
    </xf>
    <xf numFmtId="0" fontId="17" fillId="0" borderId="0" xfId="0" applyFont="1" applyFill="1"/>
    <xf numFmtId="0" fontId="0" fillId="0" borderId="0" xfId="0" applyNumberFormat="1" applyFont="1" applyFill="1" applyAlignment="1">
      <alignment horizontal="center"/>
    </xf>
    <xf numFmtId="49" fontId="42" fillId="0" borderId="38" xfId="1" applyNumberFormat="1" applyFont="1" applyBorder="1" applyAlignment="1">
      <alignment horizontal="center" vertical="center"/>
    </xf>
    <xf numFmtId="49" fontId="42" fillId="0" borderId="0" xfId="1" applyNumberFormat="1" applyFont="1"/>
    <xf numFmtId="49" fontId="42" fillId="3" borderId="30" xfId="1" applyNumberFormat="1" applyFont="1" applyFill="1" applyBorder="1" applyAlignment="1">
      <alignment vertical="center"/>
    </xf>
    <xf numFmtId="0" fontId="55" fillId="0" borderId="5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6" borderId="31" xfId="1" applyFont="1" applyFill="1" applyBorder="1" applyAlignment="1">
      <alignment horizontal="center" vertical="center" wrapText="1"/>
    </xf>
    <xf numFmtId="0" fontId="14" fillId="6" borderId="26" xfId="1" applyFont="1" applyFill="1" applyBorder="1" applyAlignment="1">
      <alignment horizontal="center" vertical="center" wrapText="1"/>
    </xf>
    <xf numFmtId="0" fontId="14" fillId="6" borderId="37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6" borderId="32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45" fillId="3" borderId="10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32" fillId="3" borderId="18" xfId="0" applyFont="1" applyFill="1" applyBorder="1" applyAlignment="1">
      <alignment horizontal="center"/>
    </xf>
    <xf numFmtId="0" fontId="32" fillId="3" borderId="19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9" xfId="0" applyFont="1" applyFill="1" applyBorder="1" applyAlignment="1">
      <alignment horizontal="center"/>
    </xf>
    <xf numFmtId="0" fontId="32" fillId="3" borderId="14" xfId="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7" fillId="3" borderId="24" xfId="0" applyFont="1" applyFill="1" applyBorder="1" applyAlignment="1">
      <alignment horizontal="center"/>
    </xf>
    <xf numFmtId="0" fontId="27" fillId="3" borderId="26" xfId="0" applyFont="1" applyFill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0" fontId="32" fillId="3" borderId="25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32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3" borderId="4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27" fillId="3" borderId="25" xfId="0" applyFont="1" applyFill="1" applyBorder="1" applyAlignment="1">
      <alignment horizontal="center"/>
    </xf>
    <xf numFmtId="0" fontId="27" fillId="3" borderId="27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6" fillId="3" borderId="5" xfId="0" applyFont="1" applyFill="1" applyBorder="1" applyAlignment="1">
      <alignment horizontal="center" vertical="center"/>
    </xf>
    <xf numFmtId="0" fontId="46" fillId="3" borderId="8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7" fillId="3" borderId="9" xfId="0" applyFont="1" applyFill="1" applyBorder="1" applyAlignment="1">
      <alignment horizontal="center" vertical="center"/>
    </xf>
    <xf numFmtId="0" fontId="46" fillId="3" borderId="4" xfId="0" applyFont="1" applyFill="1" applyBorder="1" applyAlignment="1">
      <alignment horizontal="center" vertical="center"/>
    </xf>
    <xf numFmtId="0" fontId="46" fillId="3" borderId="13" xfId="0" applyFont="1" applyFill="1" applyBorder="1" applyAlignment="1">
      <alignment horizontal="center" vertical="center"/>
    </xf>
    <xf numFmtId="0" fontId="49" fillId="3" borderId="10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32" fillId="3" borderId="6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 vertical="center"/>
    </xf>
    <xf numFmtId="0" fontId="48" fillId="4" borderId="11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46" fillId="3" borderId="24" xfId="0" applyFont="1" applyFill="1" applyBorder="1" applyAlignment="1">
      <alignment horizontal="center" vertical="center"/>
    </xf>
    <xf numFmtId="0" fontId="46" fillId="3" borderId="26" xfId="0" applyFont="1" applyFill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3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50" fillId="3" borderId="10" xfId="0" applyFont="1" applyFill="1" applyBorder="1" applyAlignment="1">
      <alignment horizontal="center" vertical="center"/>
    </xf>
    <xf numFmtId="0" fontId="50" fillId="3" borderId="11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46" fillId="3" borderId="25" xfId="0" applyFont="1" applyFill="1" applyBorder="1" applyAlignment="1">
      <alignment horizontal="center" vertical="center"/>
    </xf>
    <xf numFmtId="0" fontId="46" fillId="3" borderId="27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8" fillId="0" borderId="58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14" fontId="11" fillId="0" borderId="55" xfId="0" applyNumberFormat="1" applyFont="1" applyBorder="1" applyAlignment="1">
      <alignment horizontal="center" vertical="center"/>
    </xf>
    <xf numFmtId="14" fontId="11" fillId="0" borderId="56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58" fillId="0" borderId="58" xfId="0" applyFont="1" applyBorder="1" applyAlignment="1">
      <alignment horizontal="left" vertical="center"/>
    </xf>
    <xf numFmtId="0" fontId="58" fillId="0" borderId="55" xfId="0" applyFont="1" applyBorder="1" applyAlignment="1">
      <alignment horizontal="left" vertical="center"/>
    </xf>
    <xf numFmtId="0" fontId="58" fillId="0" borderId="8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8" fillId="3" borderId="49" xfId="0" applyFont="1" applyFill="1" applyBorder="1" applyAlignment="1">
      <alignment horizontal="center" vertical="center"/>
    </xf>
    <xf numFmtId="0" fontId="58" fillId="3" borderId="11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59" fillId="0" borderId="9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57" fillId="0" borderId="0" xfId="0" applyFont="1" applyBorder="1" applyAlignment="1">
      <alignment horizont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8" fillId="0" borderId="55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3" fillId="7" borderId="56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62" fillId="0" borderId="58" xfId="0" applyFont="1" applyBorder="1" applyAlignment="1">
      <alignment horizontal="left" vertical="center"/>
    </xf>
    <xf numFmtId="0" fontId="62" fillId="0" borderId="55" xfId="0" applyFont="1" applyBorder="1" applyAlignment="1">
      <alignment horizontal="left" vertical="center"/>
    </xf>
    <xf numFmtId="0" fontId="62" fillId="0" borderId="8" xfId="0" applyFont="1" applyBorder="1" applyAlignment="1">
      <alignment horizontal="left" vertical="center"/>
    </xf>
    <xf numFmtId="0" fontId="62" fillId="0" borderId="9" xfId="0" applyFont="1" applyBorder="1" applyAlignment="1">
      <alignment horizontal="left" vertical="center"/>
    </xf>
    <xf numFmtId="0" fontId="58" fillId="0" borderId="56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58" fillId="0" borderId="49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58" xfId="0" applyFont="1" applyBorder="1" applyAlignment="1">
      <alignment horizontal="left"/>
    </xf>
    <xf numFmtId="0" fontId="58" fillId="0" borderId="55" xfId="0" applyFont="1" applyBorder="1" applyAlignment="1">
      <alignment horizontal="left"/>
    </xf>
    <xf numFmtId="0" fontId="58" fillId="0" borderId="56" xfId="0" applyFont="1" applyBorder="1" applyAlignment="1">
      <alignment horizontal="left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60" fillId="0" borderId="74" xfId="0" applyFont="1" applyBorder="1" applyAlignment="1">
      <alignment horizontal="center"/>
    </xf>
    <xf numFmtId="0" fontId="60" fillId="0" borderId="63" xfId="0" applyFont="1" applyBorder="1" applyAlignment="1">
      <alignment horizontal="center"/>
    </xf>
    <xf numFmtId="0" fontId="60" fillId="0" borderId="68" xfId="0" applyFont="1" applyBorder="1" applyAlignment="1">
      <alignment horizontal="center"/>
    </xf>
    <xf numFmtId="0" fontId="60" fillId="0" borderId="75" xfId="0" applyFont="1" applyBorder="1" applyAlignment="1">
      <alignment horizontal="center"/>
    </xf>
    <xf numFmtId="0" fontId="60" fillId="0" borderId="64" xfId="0" applyFont="1" applyBorder="1" applyAlignment="1">
      <alignment horizontal="center"/>
    </xf>
    <xf numFmtId="0" fontId="60" fillId="0" borderId="69" xfId="0" applyFont="1" applyBorder="1" applyAlignment="1">
      <alignment horizont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6</xdr:row>
      <xdr:rowOff>108840</xdr:rowOff>
    </xdr:from>
    <xdr:to>
      <xdr:col>4</xdr:col>
      <xdr:colOff>233060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06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122149</xdr:rowOff>
    </xdr:from>
    <xdr:to>
      <xdr:col>10</xdr:col>
      <xdr:colOff>230367</xdr:colOff>
      <xdr:row>17</xdr:row>
      <xdr:rowOff>72485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116" y="3820686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6</xdr:row>
      <xdr:rowOff>106680</xdr:rowOff>
    </xdr:from>
    <xdr:to>
      <xdr:col>4</xdr:col>
      <xdr:colOff>213077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28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91440</xdr:rowOff>
    </xdr:from>
    <xdr:to>
      <xdr:col>10</xdr:col>
      <xdr:colOff>235937</xdr:colOff>
      <xdr:row>17</xdr:row>
      <xdr:rowOff>46317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2987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114300</xdr:rowOff>
    </xdr:from>
    <xdr:to>
      <xdr:col>4</xdr:col>
      <xdr:colOff>217454</xdr:colOff>
      <xdr:row>9</xdr:row>
      <xdr:rowOff>71324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193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14</xdr:row>
      <xdr:rowOff>114300</xdr:rowOff>
    </xdr:from>
    <xdr:to>
      <xdr:col>10</xdr:col>
      <xdr:colOff>217454</xdr:colOff>
      <xdr:row>17</xdr:row>
      <xdr:rowOff>71324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781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48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95250</xdr:rowOff>
    </xdr:from>
    <xdr:to>
      <xdr:col>4</xdr:col>
      <xdr:colOff>217454</xdr:colOff>
      <xdr:row>9</xdr:row>
      <xdr:rowOff>52274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2002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114300</xdr:rowOff>
    </xdr:from>
    <xdr:to>
      <xdr:col>4</xdr:col>
      <xdr:colOff>228317</xdr:colOff>
      <xdr:row>9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91440</xdr:rowOff>
    </xdr:from>
    <xdr:to>
      <xdr:col>10</xdr:col>
      <xdr:colOff>235937</xdr:colOff>
      <xdr:row>17</xdr:row>
      <xdr:rowOff>46317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2987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121920</xdr:rowOff>
    </xdr:from>
    <xdr:to>
      <xdr:col>4</xdr:col>
      <xdr:colOff>228317</xdr:colOff>
      <xdr:row>9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844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114300</xdr:rowOff>
    </xdr:from>
    <xdr:to>
      <xdr:col>4</xdr:col>
      <xdr:colOff>251177</xdr:colOff>
      <xdr:row>9</xdr:row>
      <xdr:rowOff>69177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99060</xdr:rowOff>
    </xdr:from>
    <xdr:to>
      <xdr:col>10</xdr:col>
      <xdr:colOff>243557</xdr:colOff>
      <xdr:row>17</xdr:row>
      <xdr:rowOff>53937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994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106680</xdr:rowOff>
    </xdr:from>
    <xdr:to>
      <xdr:col>4</xdr:col>
      <xdr:colOff>243557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91440</xdr:rowOff>
    </xdr:from>
    <xdr:to>
      <xdr:col>4</xdr:col>
      <xdr:colOff>228317</xdr:colOff>
      <xdr:row>9</xdr:row>
      <xdr:rowOff>46317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114300</xdr:rowOff>
    </xdr:from>
    <xdr:to>
      <xdr:col>10</xdr:col>
      <xdr:colOff>235937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83820</xdr:rowOff>
    </xdr:from>
    <xdr:to>
      <xdr:col>10</xdr:col>
      <xdr:colOff>228317</xdr:colOff>
      <xdr:row>17</xdr:row>
      <xdr:rowOff>38697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2979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123825</xdr:rowOff>
    </xdr:from>
    <xdr:to>
      <xdr:col>4</xdr:col>
      <xdr:colOff>236504</xdr:colOff>
      <xdr:row>9</xdr:row>
      <xdr:rowOff>80849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22288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47625</xdr:colOff>
      <xdr:row>14</xdr:row>
      <xdr:rowOff>95250</xdr:rowOff>
    </xdr:from>
    <xdr:to>
      <xdr:col>10</xdr:col>
      <xdr:colOff>207929</xdr:colOff>
      <xdr:row>17</xdr:row>
      <xdr:rowOff>52274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17" sqref="K17"/>
    </sheetView>
  </sheetViews>
  <sheetFormatPr defaultRowHeight="14.4" x14ac:dyDescent="0.3"/>
  <cols>
    <col min="1" max="1" width="3.6640625" customWidth="1"/>
    <col min="2" max="2" width="11.33203125" customWidth="1"/>
    <col min="3" max="3" width="6" bestFit="1" customWidth="1"/>
    <col min="4" max="4" width="6.88671875" bestFit="1" customWidth="1"/>
    <col min="5" max="5" width="38.33203125" customWidth="1"/>
    <col min="6" max="6" width="23.109375" customWidth="1"/>
    <col min="7" max="7" width="14.33203125" customWidth="1"/>
    <col min="257" max="257" width="3.6640625" customWidth="1"/>
    <col min="258" max="258" width="11.33203125" customWidth="1"/>
    <col min="259" max="259" width="6" bestFit="1" customWidth="1"/>
    <col min="260" max="260" width="6.88671875" bestFit="1" customWidth="1"/>
    <col min="261" max="261" width="38.33203125" customWidth="1"/>
    <col min="262" max="262" width="23.109375" customWidth="1"/>
    <col min="263" max="263" width="6.33203125" customWidth="1"/>
    <col min="513" max="513" width="3.6640625" customWidth="1"/>
    <col min="514" max="514" width="11.33203125" customWidth="1"/>
    <col min="515" max="515" width="6" bestFit="1" customWidth="1"/>
    <col min="516" max="516" width="6.88671875" bestFit="1" customWidth="1"/>
    <col min="517" max="517" width="38.33203125" customWidth="1"/>
    <col min="518" max="518" width="23.109375" customWidth="1"/>
    <col min="519" max="519" width="6.33203125" customWidth="1"/>
    <col min="769" max="769" width="3.6640625" customWidth="1"/>
    <col min="770" max="770" width="11.33203125" customWidth="1"/>
    <col min="771" max="771" width="6" bestFit="1" customWidth="1"/>
    <col min="772" max="772" width="6.88671875" bestFit="1" customWidth="1"/>
    <col min="773" max="773" width="38.33203125" customWidth="1"/>
    <col min="774" max="774" width="23.109375" customWidth="1"/>
    <col min="775" max="775" width="6.33203125" customWidth="1"/>
    <col min="1025" max="1025" width="3.6640625" customWidth="1"/>
    <col min="1026" max="1026" width="11.33203125" customWidth="1"/>
    <col min="1027" max="1027" width="6" bestFit="1" customWidth="1"/>
    <col min="1028" max="1028" width="6.88671875" bestFit="1" customWidth="1"/>
    <col min="1029" max="1029" width="38.33203125" customWidth="1"/>
    <col min="1030" max="1030" width="23.109375" customWidth="1"/>
    <col min="1031" max="1031" width="6.33203125" customWidth="1"/>
    <col min="1281" max="1281" width="3.6640625" customWidth="1"/>
    <col min="1282" max="1282" width="11.33203125" customWidth="1"/>
    <col min="1283" max="1283" width="6" bestFit="1" customWidth="1"/>
    <col min="1284" max="1284" width="6.88671875" bestFit="1" customWidth="1"/>
    <col min="1285" max="1285" width="38.33203125" customWidth="1"/>
    <col min="1286" max="1286" width="23.109375" customWidth="1"/>
    <col min="1287" max="1287" width="6.33203125" customWidth="1"/>
    <col min="1537" max="1537" width="3.6640625" customWidth="1"/>
    <col min="1538" max="1538" width="11.33203125" customWidth="1"/>
    <col min="1539" max="1539" width="6" bestFit="1" customWidth="1"/>
    <col min="1540" max="1540" width="6.88671875" bestFit="1" customWidth="1"/>
    <col min="1541" max="1541" width="38.33203125" customWidth="1"/>
    <col min="1542" max="1542" width="23.109375" customWidth="1"/>
    <col min="1543" max="1543" width="6.33203125" customWidth="1"/>
    <col min="1793" max="1793" width="3.6640625" customWidth="1"/>
    <col min="1794" max="1794" width="11.33203125" customWidth="1"/>
    <col min="1795" max="1795" width="6" bestFit="1" customWidth="1"/>
    <col min="1796" max="1796" width="6.88671875" bestFit="1" customWidth="1"/>
    <col min="1797" max="1797" width="38.33203125" customWidth="1"/>
    <col min="1798" max="1798" width="23.109375" customWidth="1"/>
    <col min="1799" max="1799" width="6.33203125" customWidth="1"/>
    <col min="2049" max="2049" width="3.6640625" customWidth="1"/>
    <col min="2050" max="2050" width="11.33203125" customWidth="1"/>
    <col min="2051" max="2051" width="6" bestFit="1" customWidth="1"/>
    <col min="2052" max="2052" width="6.88671875" bestFit="1" customWidth="1"/>
    <col min="2053" max="2053" width="38.33203125" customWidth="1"/>
    <col min="2054" max="2054" width="23.109375" customWidth="1"/>
    <col min="2055" max="2055" width="6.33203125" customWidth="1"/>
    <col min="2305" max="2305" width="3.6640625" customWidth="1"/>
    <col min="2306" max="2306" width="11.33203125" customWidth="1"/>
    <col min="2307" max="2307" width="6" bestFit="1" customWidth="1"/>
    <col min="2308" max="2308" width="6.88671875" bestFit="1" customWidth="1"/>
    <col min="2309" max="2309" width="38.33203125" customWidth="1"/>
    <col min="2310" max="2310" width="23.109375" customWidth="1"/>
    <col min="2311" max="2311" width="6.33203125" customWidth="1"/>
    <col min="2561" max="2561" width="3.6640625" customWidth="1"/>
    <col min="2562" max="2562" width="11.33203125" customWidth="1"/>
    <col min="2563" max="2563" width="6" bestFit="1" customWidth="1"/>
    <col min="2564" max="2564" width="6.88671875" bestFit="1" customWidth="1"/>
    <col min="2565" max="2565" width="38.33203125" customWidth="1"/>
    <col min="2566" max="2566" width="23.109375" customWidth="1"/>
    <col min="2567" max="2567" width="6.33203125" customWidth="1"/>
    <col min="2817" max="2817" width="3.6640625" customWidth="1"/>
    <col min="2818" max="2818" width="11.33203125" customWidth="1"/>
    <col min="2819" max="2819" width="6" bestFit="1" customWidth="1"/>
    <col min="2820" max="2820" width="6.88671875" bestFit="1" customWidth="1"/>
    <col min="2821" max="2821" width="38.33203125" customWidth="1"/>
    <col min="2822" max="2822" width="23.109375" customWidth="1"/>
    <col min="2823" max="2823" width="6.33203125" customWidth="1"/>
    <col min="3073" max="3073" width="3.6640625" customWidth="1"/>
    <col min="3074" max="3074" width="11.33203125" customWidth="1"/>
    <col min="3075" max="3075" width="6" bestFit="1" customWidth="1"/>
    <col min="3076" max="3076" width="6.88671875" bestFit="1" customWidth="1"/>
    <col min="3077" max="3077" width="38.33203125" customWidth="1"/>
    <col min="3078" max="3078" width="23.109375" customWidth="1"/>
    <col min="3079" max="3079" width="6.33203125" customWidth="1"/>
    <col min="3329" max="3329" width="3.6640625" customWidth="1"/>
    <col min="3330" max="3330" width="11.33203125" customWidth="1"/>
    <col min="3331" max="3331" width="6" bestFit="1" customWidth="1"/>
    <col min="3332" max="3332" width="6.88671875" bestFit="1" customWidth="1"/>
    <col min="3333" max="3333" width="38.33203125" customWidth="1"/>
    <col min="3334" max="3334" width="23.109375" customWidth="1"/>
    <col min="3335" max="3335" width="6.33203125" customWidth="1"/>
    <col min="3585" max="3585" width="3.6640625" customWidth="1"/>
    <col min="3586" max="3586" width="11.33203125" customWidth="1"/>
    <col min="3587" max="3587" width="6" bestFit="1" customWidth="1"/>
    <col min="3588" max="3588" width="6.88671875" bestFit="1" customWidth="1"/>
    <col min="3589" max="3589" width="38.33203125" customWidth="1"/>
    <col min="3590" max="3590" width="23.109375" customWidth="1"/>
    <col min="3591" max="3591" width="6.33203125" customWidth="1"/>
    <col min="3841" max="3841" width="3.6640625" customWidth="1"/>
    <col min="3842" max="3842" width="11.33203125" customWidth="1"/>
    <col min="3843" max="3843" width="6" bestFit="1" customWidth="1"/>
    <col min="3844" max="3844" width="6.88671875" bestFit="1" customWidth="1"/>
    <col min="3845" max="3845" width="38.33203125" customWidth="1"/>
    <col min="3846" max="3846" width="23.109375" customWidth="1"/>
    <col min="3847" max="3847" width="6.33203125" customWidth="1"/>
    <col min="4097" max="4097" width="3.6640625" customWidth="1"/>
    <col min="4098" max="4098" width="11.33203125" customWidth="1"/>
    <col min="4099" max="4099" width="6" bestFit="1" customWidth="1"/>
    <col min="4100" max="4100" width="6.88671875" bestFit="1" customWidth="1"/>
    <col min="4101" max="4101" width="38.33203125" customWidth="1"/>
    <col min="4102" max="4102" width="23.109375" customWidth="1"/>
    <col min="4103" max="4103" width="6.33203125" customWidth="1"/>
    <col min="4353" max="4353" width="3.6640625" customWidth="1"/>
    <col min="4354" max="4354" width="11.33203125" customWidth="1"/>
    <col min="4355" max="4355" width="6" bestFit="1" customWidth="1"/>
    <col min="4356" max="4356" width="6.88671875" bestFit="1" customWidth="1"/>
    <col min="4357" max="4357" width="38.33203125" customWidth="1"/>
    <col min="4358" max="4358" width="23.109375" customWidth="1"/>
    <col min="4359" max="4359" width="6.33203125" customWidth="1"/>
    <col min="4609" max="4609" width="3.6640625" customWidth="1"/>
    <col min="4610" max="4610" width="11.33203125" customWidth="1"/>
    <col min="4611" max="4611" width="6" bestFit="1" customWidth="1"/>
    <col min="4612" max="4612" width="6.88671875" bestFit="1" customWidth="1"/>
    <col min="4613" max="4613" width="38.33203125" customWidth="1"/>
    <col min="4614" max="4614" width="23.109375" customWidth="1"/>
    <col min="4615" max="4615" width="6.33203125" customWidth="1"/>
    <col min="4865" max="4865" width="3.6640625" customWidth="1"/>
    <col min="4866" max="4866" width="11.33203125" customWidth="1"/>
    <col min="4867" max="4867" width="6" bestFit="1" customWidth="1"/>
    <col min="4868" max="4868" width="6.88671875" bestFit="1" customWidth="1"/>
    <col min="4869" max="4869" width="38.33203125" customWidth="1"/>
    <col min="4870" max="4870" width="23.109375" customWidth="1"/>
    <col min="4871" max="4871" width="6.33203125" customWidth="1"/>
    <col min="5121" max="5121" width="3.6640625" customWidth="1"/>
    <col min="5122" max="5122" width="11.33203125" customWidth="1"/>
    <col min="5123" max="5123" width="6" bestFit="1" customWidth="1"/>
    <col min="5124" max="5124" width="6.88671875" bestFit="1" customWidth="1"/>
    <col min="5125" max="5125" width="38.33203125" customWidth="1"/>
    <col min="5126" max="5126" width="23.109375" customWidth="1"/>
    <col min="5127" max="5127" width="6.33203125" customWidth="1"/>
    <col min="5377" max="5377" width="3.6640625" customWidth="1"/>
    <col min="5378" max="5378" width="11.33203125" customWidth="1"/>
    <col min="5379" max="5379" width="6" bestFit="1" customWidth="1"/>
    <col min="5380" max="5380" width="6.88671875" bestFit="1" customWidth="1"/>
    <col min="5381" max="5381" width="38.33203125" customWidth="1"/>
    <col min="5382" max="5382" width="23.109375" customWidth="1"/>
    <col min="5383" max="5383" width="6.33203125" customWidth="1"/>
    <col min="5633" max="5633" width="3.6640625" customWidth="1"/>
    <col min="5634" max="5634" width="11.33203125" customWidth="1"/>
    <col min="5635" max="5635" width="6" bestFit="1" customWidth="1"/>
    <col min="5636" max="5636" width="6.88671875" bestFit="1" customWidth="1"/>
    <col min="5637" max="5637" width="38.33203125" customWidth="1"/>
    <col min="5638" max="5638" width="23.109375" customWidth="1"/>
    <col min="5639" max="5639" width="6.33203125" customWidth="1"/>
    <col min="5889" max="5889" width="3.6640625" customWidth="1"/>
    <col min="5890" max="5890" width="11.33203125" customWidth="1"/>
    <col min="5891" max="5891" width="6" bestFit="1" customWidth="1"/>
    <col min="5892" max="5892" width="6.88671875" bestFit="1" customWidth="1"/>
    <col min="5893" max="5893" width="38.33203125" customWidth="1"/>
    <col min="5894" max="5894" width="23.109375" customWidth="1"/>
    <col min="5895" max="5895" width="6.33203125" customWidth="1"/>
    <col min="6145" max="6145" width="3.6640625" customWidth="1"/>
    <col min="6146" max="6146" width="11.33203125" customWidth="1"/>
    <col min="6147" max="6147" width="6" bestFit="1" customWidth="1"/>
    <col min="6148" max="6148" width="6.88671875" bestFit="1" customWidth="1"/>
    <col min="6149" max="6149" width="38.33203125" customWidth="1"/>
    <col min="6150" max="6150" width="23.109375" customWidth="1"/>
    <col min="6151" max="6151" width="6.33203125" customWidth="1"/>
    <col min="6401" max="6401" width="3.6640625" customWidth="1"/>
    <col min="6402" max="6402" width="11.33203125" customWidth="1"/>
    <col min="6403" max="6403" width="6" bestFit="1" customWidth="1"/>
    <col min="6404" max="6404" width="6.88671875" bestFit="1" customWidth="1"/>
    <col min="6405" max="6405" width="38.33203125" customWidth="1"/>
    <col min="6406" max="6406" width="23.109375" customWidth="1"/>
    <col min="6407" max="6407" width="6.33203125" customWidth="1"/>
    <col min="6657" max="6657" width="3.6640625" customWidth="1"/>
    <col min="6658" max="6658" width="11.33203125" customWidth="1"/>
    <col min="6659" max="6659" width="6" bestFit="1" customWidth="1"/>
    <col min="6660" max="6660" width="6.88671875" bestFit="1" customWidth="1"/>
    <col min="6661" max="6661" width="38.33203125" customWidth="1"/>
    <col min="6662" max="6662" width="23.109375" customWidth="1"/>
    <col min="6663" max="6663" width="6.33203125" customWidth="1"/>
    <col min="6913" max="6913" width="3.6640625" customWidth="1"/>
    <col min="6914" max="6914" width="11.33203125" customWidth="1"/>
    <col min="6915" max="6915" width="6" bestFit="1" customWidth="1"/>
    <col min="6916" max="6916" width="6.88671875" bestFit="1" customWidth="1"/>
    <col min="6917" max="6917" width="38.33203125" customWidth="1"/>
    <col min="6918" max="6918" width="23.109375" customWidth="1"/>
    <col min="6919" max="6919" width="6.33203125" customWidth="1"/>
    <col min="7169" max="7169" width="3.6640625" customWidth="1"/>
    <col min="7170" max="7170" width="11.33203125" customWidth="1"/>
    <col min="7171" max="7171" width="6" bestFit="1" customWidth="1"/>
    <col min="7172" max="7172" width="6.88671875" bestFit="1" customWidth="1"/>
    <col min="7173" max="7173" width="38.33203125" customWidth="1"/>
    <col min="7174" max="7174" width="23.109375" customWidth="1"/>
    <col min="7175" max="7175" width="6.33203125" customWidth="1"/>
    <col min="7425" max="7425" width="3.6640625" customWidth="1"/>
    <col min="7426" max="7426" width="11.33203125" customWidth="1"/>
    <col min="7427" max="7427" width="6" bestFit="1" customWidth="1"/>
    <col min="7428" max="7428" width="6.88671875" bestFit="1" customWidth="1"/>
    <col min="7429" max="7429" width="38.33203125" customWidth="1"/>
    <col min="7430" max="7430" width="23.109375" customWidth="1"/>
    <col min="7431" max="7431" width="6.33203125" customWidth="1"/>
    <col min="7681" max="7681" width="3.6640625" customWidth="1"/>
    <col min="7682" max="7682" width="11.33203125" customWidth="1"/>
    <col min="7683" max="7683" width="6" bestFit="1" customWidth="1"/>
    <col min="7684" max="7684" width="6.88671875" bestFit="1" customWidth="1"/>
    <col min="7685" max="7685" width="38.33203125" customWidth="1"/>
    <col min="7686" max="7686" width="23.109375" customWidth="1"/>
    <col min="7687" max="7687" width="6.33203125" customWidth="1"/>
    <col min="7937" max="7937" width="3.6640625" customWidth="1"/>
    <col min="7938" max="7938" width="11.33203125" customWidth="1"/>
    <col min="7939" max="7939" width="6" bestFit="1" customWidth="1"/>
    <col min="7940" max="7940" width="6.88671875" bestFit="1" customWidth="1"/>
    <col min="7941" max="7941" width="38.33203125" customWidth="1"/>
    <col min="7942" max="7942" width="23.109375" customWidth="1"/>
    <col min="7943" max="7943" width="6.33203125" customWidth="1"/>
    <col min="8193" max="8193" width="3.6640625" customWidth="1"/>
    <col min="8194" max="8194" width="11.33203125" customWidth="1"/>
    <col min="8195" max="8195" width="6" bestFit="1" customWidth="1"/>
    <col min="8196" max="8196" width="6.88671875" bestFit="1" customWidth="1"/>
    <col min="8197" max="8197" width="38.33203125" customWidth="1"/>
    <col min="8198" max="8198" width="23.109375" customWidth="1"/>
    <col min="8199" max="8199" width="6.33203125" customWidth="1"/>
    <col min="8449" max="8449" width="3.6640625" customWidth="1"/>
    <col min="8450" max="8450" width="11.33203125" customWidth="1"/>
    <col min="8451" max="8451" width="6" bestFit="1" customWidth="1"/>
    <col min="8452" max="8452" width="6.88671875" bestFit="1" customWidth="1"/>
    <col min="8453" max="8453" width="38.33203125" customWidth="1"/>
    <col min="8454" max="8454" width="23.109375" customWidth="1"/>
    <col min="8455" max="8455" width="6.33203125" customWidth="1"/>
    <col min="8705" max="8705" width="3.6640625" customWidth="1"/>
    <col min="8706" max="8706" width="11.33203125" customWidth="1"/>
    <col min="8707" max="8707" width="6" bestFit="1" customWidth="1"/>
    <col min="8708" max="8708" width="6.88671875" bestFit="1" customWidth="1"/>
    <col min="8709" max="8709" width="38.33203125" customWidth="1"/>
    <col min="8710" max="8710" width="23.109375" customWidth="1"/>
    <col min="8711" max="8711" width="6.33203125" customWidth="1"/>
    <col min="8961" max="8961" width="3.6640625" customWidth="1"/>
    <col min="8962" max="8962" width="11.33203125" customWidth="1"/>
    <col min="8963" max="8963" width="6" bestFit="1" customWidth="1"/>
    <col min="8964" max="8964" width="6.88671875" bestFit="1" customWidth="1"/>
    <col min="8965" max="8965" width="38.33203125" customWidth="1"/>
    <col min="8966" max="8966" width="23.109375" customWidth="1"/>
    <col min="8967" max="8967" width="6.33203125" customWidth="1"/>
    <col min="9217" max="9217" width="3.6640625" customWidth="1"/>
    <col min="9218" max="9218" width="11.33203125" customWidth="1"/>
    <col min="9219" max="9219" width="6" bestFit="1" customWidth="1"/>
    <col min="9220" max="9220" width="6.88671875" bestFit="1" customWidth="1"/>
    <col min="9221" max="9221" width="38.33203125" customWidth="1"/>
    <col min="9222" max="9222" width="23.109375" customWidth="1"/>
    <col min="9223" max="9223" width="6.33203125" customWidth="1"/>
    <col min="9473" max="9473" width="3.6640625" customWidth="1"/>
    <col min="9474" max="9474" width="11.33203125" customWidth="1"/>
    <col min="9475" max="9475" width="6" bestFit="1" customWidth="1"/>
    <col min="9476" max="9476" width="6.88671875" bestFit="1" customWidth="1"/>
    <col min="9477" max="9477" width="38.33203125" customWidth="1"/>
    <col min="9478" max="9478" width="23.109375" customWidth="1"/>
    <col min="9479" max="9479" width="6.33203125" customWidth="1"/>
    <col min="9729" max="9729" width="3.6640625" customWidth="1"/>
    <col min="9730" max="9730" width="11.33203125" customWidth="1"/>
    <col min="9731" max="9731" width="6" bestFit="1" customWidth="1"/>
    <col min="9732" max="9732" width="6.88671875" bestFit="1" customWidth="1"/>
    <col min="9733" max="9733" width="38.33203125" customWidth="1"/>
    <col min="9734" max="9734" width="23.109375" customWidth="1"/>
    <col min="9735" max="9735" width="6.33203125" customWidth="1"/>
    <col min="9985" max="9985" width="3.6640625" customWidth="1"/>
    <col min="9986" max="9986" width="11.33203125" customWidth="1"/>
    <col min="9987" max="9987" width="6" bestFit="1" customWidth="1"/>
    <col min="9988" max="9988" width="6.88671875" bestFit="1" customWidth="1"/>
    <col min="9989" max="9989" width="38.33203125" customWidth="1"/>
    <col min="9990" max="9990" width="23.109375" customWidth="1"/>
    <col min="9991" max="9991" width="6.33203125" customWidth="1"/>
    <col min="10241" max="10241" width="3.6640625" customWidth="1"/>
    <col min="10242" max="10242" width="11.33203125" customWidth="1"/>
    <col min="10243" max="10243" width="6" bestFit="1" customWidth="1"/>
    <col min="10244" max="10244" width="6.88671875" bestFit="1" customWidth="1"/>
    <col min="10245" max="10245" width="38.33203125" customWidth="1"/>
    <col min="10246" max="10246" width="23.109375" customWidth="1"/>
    <col min="10247" max="10247" width="6.33203125" customWidth="1"/>
    <col min="10497" max="10497" width="3.6640625" customWidth="1"/>
    <col min="10498" max="10498" width="11.33203125" customWidth="1"/>
    <col min="10499" max="10499" width="6" bestFit="1" customWidth="1"/>
    <col min="10500" max="10500" width="6.88671875" bestFit="1" customWidth="1"/>
    <col min="10501" max="10501" width="38.33203125" customWidth="1"/>
    <col min="10502" max="10502" width="23.109375" customWidth="1"/>
    <col min="10503" max="10503" width="6.33203125" customWidth="1"/>
    <col min="10753" max="10753" width="3.6640625" customWidth="1"/>
    <col min="10754" max="10754" width="11.33203125" customWidth="1"/>
    <col min="10755" max="10755" width="6" bestFit="1" customWidth="1"/>
    <col min="10756" max="10756" width="6.88671875" bestFit="1" customWidth="1"/>
    <col min="10757" max="10757" width="38.33203125" customWidth="1"/>
    <col min="10758" max="10758" width="23.109375" customWidth="1"/>
    <col min="10759" max="10759" width="6.33203125" customWidth="1"/>
    <col min="11009" max="11009" width="3.6640625" customWidth="1"/>
    <col min="11010" max="11010" width="11.33203125" customWidth="1"/>
    <col min="11011" max="11011" width="6" bestFit="1" customWidth="1"/>
    <col min="11012" max="11012" width="6.88671875" bestFit="1" customWidth="1"/>
    <col min="11013" max="11013" width="38.33203125" customWidth="1"/>
    <col min="11014" max="11014" width="23.109375" customWidth="1"/>
    <col min="11015" max="11015" width="6.33203125" customWidth="1"/>
    <col min="11265" max="11265" width="3.6640625" customWidth="1"/>
    <col min="11266" max="11266" width="11.33203125" customWidth="1"/>
    <col min="11267" max="11267" width="6" bestFit="1" customWidth="1"/>
    <col min="11268" max="11268" width="6.88671875" bestFit="1" customWidth="1"/>
    <col min="11269" max="11269" width="38.33203125" customWidth="1"/>
    <col min="11270" max="11270" width="23.109375" customWidth="1"/>
    <col min="11271" max="11271" width="6.33203125" customWidth="1"/>
    <col min="11521" max="11521" width="3.6640625" customWidth="1"/>
    <col min="11522" max="11522" width="11.33203125" customWidth="1"/>
    <col min="11523" max="11523" width="6" bestFit="1" customWidth="1"/>
    <col min="11524" max="11524" width="6.88671875" bestFit="1" customWidth="1"/>
    <col min="11525" max="11525" width="38.33203125" customWidth="1"/>
    <col min="11526" max="11526" width="23.109375" customWidth="1"/>
    <col min="11527" max="11527" width="6.33203125" customWidth="1"/>
    <col min="11777" max="11777" width="3.6640625" customWidth="1"/>
    <col min="11778" max="11778" width="11.33203125" customWidth="1"/>
    <col min="11779" max="11779" width="6" bestFit="1" customWidth="1"/>
    <col min="11780" max="11780" width="6.88671875" bestFit="1" customWidth="1"/>
    <col min="11781" max="11781" width="38.33203125" customWidth="1"/>
    <col min="11782" max="11782" width="23.109375" customWidth="1"/>
    <col min="11783" max="11783" width="6.33203125" customWidth="1"/>
    <col min="12033" max="12033" width="3.6640625" customWidth="1"/>
    <col min="12034" max="12034" width="11.33203125" customWidth="1"/>
    <col min="12035" max="12035" width="6" bestFit="1" customWidth="1"/>
    <col min="12036" max="12036" width="6.88671875" bestFit="1" customWidth="1"/>
    <col min="12037" max="12037" width="38.33203125" customWidth="1"/>
    <col min="12038" max="12038" width="23.109375" customWidth="1"/>
    <col min="12039" max="12039" width="6.33203125" customWidth="1"/>
    <col min="12289" max="12289" width="3.6640625" customWidth="1"/>
    <col min="12290" max="12290" width="11.33203125" customWidth="1"/>
    <col min="12291" max="12291" width="6" bestFit="1" customWidth="1"/>
    <col min="12292" max="12292" width="6.88671875" bestFit="1" customWidth="1"/>
    <col min="12293" max="12293" width="38.33203125" customWidth="1"/>
    <col min="12294" max="12294" width="23.109375" customWidth="1"/>
    <col min="12295" max="12295" width="6.33203125" customWidth="1"/>
    <col min="12545" max="12545" width="3.6640625" customWidth="1"/>
    <col min="12546" max="12546" width="11.33203125" customWidth="1"/>
    <col min="12547" max="12547" width="6" bestFit="1" customWidth="1"/>
    <col min="12548" max="12548" width="6.88671875" bestFit="1" customWidth="1"/>
    <col min="12549" max="12549" width="38.33203125" customWidth="1"/>
    <col min="12550" max="12550" width="23.109375" customWidth="1"/>
    <col min="12551" max="12551" width="6.33203125" customWidth="1"/>
    <col min="12801" max="12801" width="3.6640625" customWidth="1"/>
    <col min="12802" max="12802" width="11.33203125" customWidth="1"/>
    <col min="12803" max="12803" width="6" bestFit="1" customWidth="1"/>
    <col min="12804" max="12804" width="6.88671875" bestFit="1" customWidth="1"/>
    <col min="12805" max="12805" width="38.33203125" customWidth="1"/>
    <col min="12806" max="12806" width="23.109375" customWidth="1"/>
    <col min="12807" max="12807" width="6.33203125" customWidth="1"/>
    <col min="13057" max="13057" width="3.6640625" customWidth="1"/>
    <col min="13058" max="13058" width="11.33203125" customWidth="1"/>
    <col min="13059" max="13059" width="6" bestFit="1" customWidth="1"/>
    <col min="13060" max="13060" width="6.88671875" bestFit="1" customWidth="1"/>
    <col min="13061" max="13061" width="38.33203125" customWidth="1"/>
    <col min="13062" max="13062" width="23.109375" customWidth="1"/>
    <col min="13063" max="13063" width="6.33203125" customWidth="1"/>
    <col min="13313" max="13313" width="3.6640625" customWidth="1"/>
    <col min="13314" max="13314" width="11.33203125" customWidth="1"/>
    <col min="13315" max="13315" width="6" bestFit="1" customWidth="1"/>
    <col min="13316" max="13316" width="6.88671875" bestFit="1" customWidth="1"/>
    <col min="13317" max="13317" width="38.33203125" customWidth="1"/>
    <col min="13318" max="13318" width="23.109375" customWidth="1"/>
    <col min="13319" max="13319" width="6.33203125" customWidth="1"/>
    <col min="13569" max="13569" width="3.6640625" customWidth="1"/>
    <col min="13570" max="13570" width="11.33203125" customWidth="1"/>
    <col min="13571" max="13571" width="6" bestFit="1" customWidth="1"/>
    <col min="13572" max="13572" width="6.88671875" bestFit="1" customWidth="1"/>
    <col min="13573" max="13573" width="38.33203125" customWidth="1"/>
    <col min="13574" max="13574" width="23.109375" customWidth="1"/>
    <col min="13575" max="13575" width="6.33203125" customWidth="1"/>
    <col min="13825" max="13825" width="3.6640625" customWidth="1"/>
    <col min="13826" max="13826" width="11.33203125" customWidth="1"/>
    <col min="13827" max="13827" width="6" bestFit="1" customWidth="1"/>
    <col min="13828" max="13828" width="6.88671875" bestFit="1" customWidth="1"/>
    <col min="13829" max="13829" width="38.33203125" customWidth="1"/>
    <col min="13830" max="13830" width="23.109375" customWidth="1"/>
    <col min="13831" max="13831" width="6.33203125" customWidth="1"/>
    <col min="14081" max="14081" width="3.6640625" customWidth="1"/>
    <col min="14082" max="14082" width="11.33203125" customWidth="1"/>
    <col min="14083" max="14083" width="6" bestFit="1" customWidth="1"/>
    <col min="14084" max="14084" width="6.88671875" bestFit="1" customWidth="1"/>
    <col min="14085" max="14085" width="38.33203125" customWidth="1"/>
    <col min="14086" max="14086" width="23.109375" customWidth="1"/>
    <col min="14087" max="14087" width="6.33203125" customWidth="1"/>
    <col min="14337" max="14337" width="3.6640625" customWidth="1"/>
    <col min="14338" max="14338" width="11.33203125" customWidth="1"/>
    <col min="14339" max="14339" width="6" bestFit="1" customWidth="1"/>
    <col min="14340" max="14340" width="6.88671875" bestFit="1" customWidth="1"/>
    <col min="14341" max="14341" width="38.33203125" customWidth="1"/>
    <col min="14342" max="14342" width="23.109375" customWidth="1"/>
    <col min="14343" max="14343" width="6.33203125" customWidth="1"/>
    <col min="14593" max="14593" width="3.6640625" customWidth="1"/>
    <col min="14594" max="14594" width="11.33203125" customWidth="1"/>
    <col min="14595" max="14595" width="6" bestFit="1" customWidth="1"/>
    <col min="14596" max="14596" width="6.88671875" bestFit="1" customWidth="1"/>
    <col min="14597" max="14597" width="38.33203125" customWidth="1"/>
    <col min="14598" max="14598" width="23.109375" customWidth="1"/>
    <col min="14599" max="14599" width="6.33203125" customWidth="1"/>
    <col min="14849" max="14849" width="3.6640625" customWidth="1"/>
    <col min="14850" max="14850" width="11.33203125" customWidth="1"/>
    <col min="14851" max="14851" width="6" bestFit="1" customWidth="1"/>
    <col min="14852" max="14852" width="6.88671875" bestFit="1" customWidth="1"/>
    <col min="14853" max="14853" width="38.33203125" customWidth="1"/>
    <col min="14854" max="14854" width="23.109375" customWidth="1"/>
    <col min="14855" max="14855" width="6.33203125" customWidth="1"/>
    <col min="15105" max="15105" width="3.6640625" customWidth="1"/>
    <col min="15106" max="15106" width="11.33203125" customWidth="1"/>
    <col min="15107" max="15107" width="6" bestFit="1" customWidth="1"/>
    <col min="15108" max="15108" width="6.88671875" bestFit="1" customWidth="1"/>
    <col min="15109" max="15109" width="38.33203125" customWidth="1"/>
    <col min="15110" max="15110" width="23.109375" customWidth="1"/>
    <col min="15111" max="15111" width="6.33203125" customWidth="1"/>
    <col min="15361" max="15361" width="3.6640625" customWidth="1"/>
    <col min="15362" max="15362" width="11.33203125" customWidth="1"/>
    <col min="15363" max="15363" width="6" bestFit="1" customWidth="1"/>
    <col min="15364" max="15364" width="6.88671875" bestFit="1" customWidth="1"/>
    <col min="15365" max="15365" width="38.33203125" customWidth="1"/>
    <col min="15366" max="15366" width="23.109375" customWidth="1"/>
    <col min="15367" max="15367" width="6.33203125" customWidth="1"/>
    <col min="15617" max="15617" width="3.6640625" customWidth="1"/>
    <col min="15618" max="15618" width="11.33203125" customWidth="1"/>
    <col min="15619" max="15619" width="6" bestFit="1" customWidth="1"/>
    <col min="15620" max="15620" width="6.88671875" bestFit="1" customWidth="1"/>
    <col min="15621" max="15621" width="38.33203125" customWidth="1"/>
    <col min="15622" max="15622" width="23.109375" customWidth="1"/>
    <col min="15623" max="15623" width="6.33203125" customWidth="1"/>
    <col min="15873" max="15873" width="3.6640625" customWidth="1"/>
    <col min="15874" max="15874" width="11.33203125" customWidth="1"/>
    <col min="15875" max="15875" width="6" bestFit="1" customWidth="1"/>
    <col min="15876" max="15876" width="6.88671875" bestFit="1" customWidth="1"/>
    <col min="15877" max="15877" width="38.33203125" customWidth="1"/>
    <col min="15878" max="15878" width="23.109375" customWidth="1"/>
    <col min="15879" max="15879" width="6.33203125" customWidth="1"/>
    <col min="16129" max="16129" width="3.6640625" customWidth="1"/>
    <col min="16130" max="16130" width="11.33203125" customWidth="1"/>
    <col min="16131" max="16131" width="6" bestFit="1" customWidth="1"/>
    <col min="16132" max="16132" width="6.88671875" bestFit="1" customWidth="1"/>
    <col min="16133" max="16133" width="38.33203125" customWidth="1"/>
    <col min="16134" max="16134" width="23.109375" customWidth="1"/>
    <col min="16135" max="16135" width="6.33203125" customWidth="1"/>
  </cols>
  <sheetData>
    <row r="1" spans="1:7" ht="21" x14ac:dyDescent="0.4">
      <c r="A1" s="198" t="s">
        <v>140</v>
      </c>
      <c r="B1" s="198"/>
      <c r="C1" s="198"/>
      <c r="D1" s="198"/>
      <c r="E1" s="198"/>
      <c r="F1" s="198"/>
      <c r="G1" s="198"/>
    </row>
    <row r="2" spans="1:7" ht="15" thickBot="1" x14ac:dyDescent="0.35">
      <c r="A2" s="77"/>
      <c r="B2" s="77" t="s">
        <v>102</v>
      </c>
      <c r="C2" s="77" t="s">
        <v>37</v>
      </c>
      <c r="D2" s="77" t="s">
        <v>68</v>
      </c>
      <c r="E2" s="77" t="s">
        <v>38</v>
      </c>
      <c r="F2" s="77" t="s">
        <v>141</v>
      </c>
      <c r="G2" s="77" t="s">
        <v>250</v>
      </c>
    </row>
    <row r="3" spans="1:7" x14ac:dyDescent="0.3">
      <c r="A3" s="78">
        <v>1</v>
      </c>
      <c r="B3" s="79">
        <v>43608</v>
      </c>
      <c r="C3" s="82">
        <v>4</v>
      </c>
      <c r="D3" s="82">
        <v>4</v>
      </c>
      <c r="E3" t="s">
        <v>67</v>
      </c>
      <c r="F3" t="s">
        <v>39</v>
      </c>
    </row>
    <row r="4" spans="1:7" x14ac:dyDescent="0.3">
      <c r="A4" s="78">
        <v>2</v>
      </c>
      <c r="B4" s="81">
        <v>43620</v>
      </c>
      <c r="C4" s="82">
        <v>1</v>
      </c>
      <c r="D4" s="82">
        <v>1</v>
      </c>
      <c r="E4" t="s">
        <v>142</v>
      </c>
      <c r="F4" t="s">
        <v>143</v>
      </c>
    </row>
    <row r="5" spans="1:7" x14ac:dyDescent="0.3">
      <c r="A5" s="78">
        <v>3</v>
      </c>
      <c r="B5" s="81">
        <v>43621</v>
      </c>
      <c r="C5" s="82">
        <v>1</v>
      </c>
      <c r="D5" s="82">
        <v>1</v>
      </c>
      <c r="E5" t="s">
        <v>73</v>
      </c>
      <c r="F5" t="s">
        <v>137</v>
      </c>
      <c r="G5" s="83"/>
    </row>
    <row r="6" spans="1:7" x14ac:dyDescent="0.3">
      <c r="A6" s="78">
        <v>4</v>
      </c>
      <c r="B6" s="81">
        <v>43622</v>
      </c>
      <c r="C6" s="82">
        <v>1</v>
      </c>
      <c r="D6" s="82">
        <v>1</v>
      </c>
      <c r="E6" t="s">
        <v>132</v>
      </c>
      <c r="F6" t="s">
        <v>133</v>
      </c>
    </row>
    <row r="7" spans="1:7" s="85" customFormat="1" x14ac:dyDescent="0.3">
      <c r="A7" s="78">
        <v>5</v>
      </c>
      <c r="B7" s="81">
        <v>43623</v>
      </c>
      <c r="C7" s="82">
        <v>1</v>
      </c>
      <c r="D7" s="82">
        <v>1</v>
      </c>
      <c r="E7" t="s">
        <v>71</v>
      </c>
      <c r="F7" t="s">
        <v>72</v>
      </c>
      <c r="G7" t="s">
        <v>251</v>
      </c>
    </row>
    <row r="8" spans="1:7" ht="15" customHeight="1" x14ac:dyDescent="0.3">
      <c r="A8" s="78">
        <v>6</v>
      </c>
      <c r="B8" s="81">
        <v>43624</v>
      </c>
      <c r="C8" s="82">
        <v>4</v>
      </c>
      <c r="D8" s="82">
        <v>3</v>
      </c>
      <c r="E8" t="s">
        <v>144</v>
      </c>
      <c r="F8" t="s">
        <v>145</v>
      </c>
    </row>
    <row r="9" spans="1:7" x14ac:dyDescent="0.3">
      <c r="A9" s="78">
        <v>7</v>
      </c>
      <c r="B9" s="81">
        <v>43626</v>
      </c>
      <c r="C9" s="82">
        <v>1</v>
      </c>
      <c r="D9" s="82">
        <v>1</v>
      </c>
      <c r="E9" t="s">
        <v>103</v>
      </c>
      <c r="F9" t="s">
        <v>131</v>
      </c>
    </row>
    <row r="10" spans="1:7" x14ac:dyDescent="0.3">
      <c r="A10" s="78">
        <v>8</v>
      </c>
      <c r="B10" s="81">
        <v>43628</v>
      </c>
      <c r="C10" s="82">
        <v>2</v>
      </c>
      <c r="D10" s="82">
        <v>2</v>
      </c>
      <c r="E10" t="s">
        <v>73</v>
      </c>
      <c r="F10" t="s">
        <v>146</v>
      </c>
    </row>
    <row r="11" spans="1:7" x14ac:dyDescent="0.3">
      <c r="A11" s="78">
        <v>9</v>
      </c>
      <c r="B11" s="81">
        <v>43628</v>
      </c>
      <c r="C11" s="82">
        <v>2</v>
      </c>
      <c r="D11" s="82">
        <v>2</v>
      </c>
      <c r="E11" t="s">
        <v>66</v>
      </c>
      <c r="F11" t="s">
        <v>74</v>
      </c>
    </row>
    <row r="12" spans="1:7" x14ac:dyDescent="0.3">
      <c r="A12" s="78">
        <v>10</v>
      </c>
      <c r="B12" s="81">
        <v>43628</v>
      </c>
      <c r="C12" s="82">
        <v>3</v>
      </c>
      <c r="D12" s="82">
        <v>3</v>
      </c>
      <c r="E12" t="s">
        <v>134</v>
      </c>
      <c r="F12" t="s">
        <v>135</v>
      </c>
    </row>
    <row r="13" spans="1:7" x14ac:dyDescent="0.3">
      <c r="A13" s="78">
        <v>11</v>
      </c>
      <c r="B13" s="81">
        <v>43628</v>
      </c>
      <c r="C13" s="82">
        <v>2</v>
      </c>
      <c r="D13" s="82">
        <v>2</v>
      </c>
      <c r="E13" t="s">
        <v>147</v>
      </c>
      <c r="F13" t="s">
        <v>148</v>
      </c>
    </row>
    <row r="14" spans="1:7" ht="13.5" customHeight="1" x14ac:dyDescent="0.3">
      <c r="A14" s="78">
        <v>12</v>
      </c>
      <c r="B14" s="172">
        <v>43629</v>
      </c>
      <c r="C14" s="78">
        <v>1</v>
      </c>
      <c r="D14" s="78">
        <v>1</v>
      </c>
      <c r="E14" s="80" t="s">
        <v>149</v>
      </c>
      <c r="F14" t="s">
        <v>150</v>
      </c>
    </row>
    <row r="15" spans="1:7" ht="13.2" customHeight="1" x14ac:dyDescent="0.3">
      <c r="A15" s="78">
        <v>13</v>
      </c>
      <c r="B15" s="81">
        <v>43629</v>
      </c>
      <c r="C15" s="82">
        <v>2</v>
      </c>
      <c r="D15" s="82">
        <v>2</v>
      </c>
      <c r="E15" t="s">
        <v>151</v>
      </c>
      <c r="F15" t="s">
        <v>136</v>
      </c>
    </row>
    <row r="16" spans="1:7" x14ac:dyDescent="0.3">
      <c r="A16" s="84"/>
      <c r="B16" s="84"/>
      <c r="C16" s="191">
        <f>SUM(C3:C15)</f>
        <v>25</v>
      </c>
      <c r="D16" s="86">
        <f>SUM(D3:D15)</f>
        <v>24</v>
      </c>
      <c r="E16" s="84"/>
    </row>
    <row r="17" spans="2:6" x14ac:dyDescent="0.3">
      <c r="B17" s="84"/>
      <c r="C17" s="84"/>
      <c r="D17" s="84"/>
    </row>
    <row r="18" spans="2:6" x14ac:dyDescent="0.3">
      <c r="B18" s="192" t="s">
        <v>152</v>
      </c>
      <c r="C18" s="191"/>
      <c r="D18" s="86"/>
      <c r="E18" s="84"/>
    </row>
    <row r="19" spans="2:6" x14ac:dyDescent="0.3">
      <c r="B19" s="84"/>
      <c r="C19" s="191"/>
      <c r="D19" s="193" t="s">
        <v>75</v>
      </c>
      <c r="E19" t="s">
        <v>153</v>
      </c>
    </row>
    <row r="20" spans="2:6" ht="13.2" customHeight="1" x14ac:dyDescent="0.3">
      <c r="B20" s="88"/>
      <c r="C20" s="88"/>
      <c r="D20" s="88"/>
      <c r="E20" s="193"/>
      <c r="F20" s="88"/>
    </row>
    <row r="21" spans="2:6" x14ac:dyDescent="0.3">
      <c r="B21" s="88" t="s">
        <v>138</v>
      </c>
      <c r="C21" s="88"/>
      <c r="D21" s="88"/>
      <c r="E21" s="88"/>
      <c r="F21" s="88"/>
    </row>
    <row r="22" spans="2:6" x14ac:dyDescent="0.3">
      <c r="B22" s="88"/>
      <c r="C22" s="88"/>
      <c r="D22" s="88"/>
      <c r="E22" s="88"/>
      <c r="F22" s="88"/>
    </row>
    <row r="23" spans="2:6" x14ac:dyDescent="0.3">
      <c r="B23" s="187" t="s">
        <v>154</v>
      </c>
      <c r="F23" s="88"/>
    </row>
    <row r="25" spans="2:6" x14ac:dyDescent="0.3">
      <c r="B25" s="87" t="s">
        <v>78</v>
      </c>
    </row>
    <row r="26" spans="2:6" x14ac:dyDescent="0.3">
      <c r="B26" s="87" t="s">
        <v>79</v>
      </c>
      <c r="F26" t="s">
        <v>139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B90"/>
  <sheetViews>
    <sheetView showGridLines="0" zoomScaleNormal="100" workbookViewId="0">
      <selection activeCell="U5" sqref="U5"/>
    </sheetView>
  </sheetViews>
  <sheetFormatPr defaultRowHeight="14.4" x14ac:dyDescent="0.3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26" ht="15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6" ht="32.25" customHeight="1" thickBot="1" x14ac:dyDescent="0.35">
      <c r="A4" s="214" t="s">
        <v>4</v>
      </c>
      <c r="B4" s="215"/>
      <c r="C4" s="226" t="str">
        <f>'Nasazení do skupin'!B3</f>
        <v>Čelákovice 29.6.2019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26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26" ht="15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58" t="s">
        <v>8</v>
      </c>
    </row>
    <row r="7" spans="1:26" ht="15" customHeight="1" x14ac:dyDescent="0.3">
      <c r="A7" s="220">
        <v>1</v>
      </c>
      <c r="B7" s="223" t="str">
        <f>'Nasazení do skupin'!B14</f>
        <v>TJ SLAVOJ Český Brod "C" - Filip Seidl</v>
      </c>
      <c r="C7" s="293"/>
      <c r="D7" s="294"/>
      <c r="E7" s="295"/>
      <c r="F7" s="231"/>
      <c r="G7" s="231"/>
      <c r="H7" s="261"/>
      <c r="I7" s="258"/>
      <c r="J7" s="231"/>
      <c r="K7" s="261"/>
      <c r="L7" s="268"/>
      <c r="M7" s="270"/>
      <c r="N7" s="279"/>
      <c r="O7" s="287"/>
      <c r="P7" s="283"/>
      <c r="Q7" s="264"/>
      <c r="R7" s="233"/>
      <c r="Y7" s="48"/>
    </row>
    <row r="8" spans="1:26" ht="15.75" customHeight="1" thickBot="1" x14ac:dyDescent="0.35">
      <c r="A8" s="221"/>
      <c r="B8" s="224"/>
      <c r="C8" s="296"/>
      <c r="D8" s="297"/>
      <c r="E8" s="298"/>
      <c r="F8" s="232"/>
      <c r="G8" s="232"/>
      <c r="H8" s="262"/>
      <c r="I8" s="259"/>
      <c r="J8" s="232"/>
      <c r="K8" s="262"/>
      <c r="L8" s="269"/>
      <c r="M8" s="271"/>
      <c r="N8" s="280"/>
      <c r="O8" s="288"/>
      <c r="P8" s="284"/>
      <c r="Q8" s="265"/>
      <c r="R8" s="234"/>
    </row>
    <row r="9" spans="1:26" ht="15" customHeight="1" x14ac:dyDescent="0.3">
      <c r="A9" s="221"/>
      <c r="B9" s="224"/>
      <c r="C9" s="296"/>
      <c r="D9" s="297"/>
      <c r="E9" s="298"/>
      <c r="F9" s="260"/>
      <c r="G9" s="260"/>
      <c r="H9" s="263"/>
      <c r="I9" s="229"/>
      <c r="J9" s="260"/>
      <c r="K9" s="263"/>
      <c r="L9" s="304"/>
      <c r="M9" s="277"/>
      <c r="N9" s="289"/>
      <c r="O9" s="274"/>
      <c r="P9" s="281"/>
      <c r="Q9" s="285"/>
      <c r="R9" s="241"/>
      <c r="X9" s="48"/>
      <c r="Y9" s="48"/>
      <c r="Z9" s="48"/>
    </row>
    <row r="10" spans="1:26" ht="15.75" customHeight="1" thickBot="1" x14ac:dyDescent="0.35">
      <c r="A10" s="222"/>
      <c r="B10" s="225"/>
      <c r="C10" s="299"/>
      <c r="D10" s="300"/>
      <c r="E10" s="301"/>
      <c r="F10" s="260"/>
      <c r="G10" s="260"/>
      <c r="H10" s="263"/>
      <c r="I10" s="230"/>
      <c r="J10" s="266"/>
      <c r="K10" s="267"/>
      <c r="L10" s="305"/>
      <c r="M10" s="278"/>
      <c r="N10" s="290"/>
      <c r="O10" s="275"/>
      <c r="P10" s="282"/>
      <c r="Q10" s="286"/>
      <c r="R10" s="242"/>
      <c r="X10" s="48"/>
      <c r="Y10" s="48"/>
      <c r="Z10" s="48"/>
    </row>
    <row r="11" spans="1:26" ht="15" customHeight="1" x14ac:dyDescent="0.3">
      <c r="A11" s="220">
        <v>2</v>
      </c>
      <c r="B11" s="223" t="str">
        <f>'Nasazení do skupin'!B15</f>
        <v>TJ Baník Stříbro "B" - Matěj Fujan</v>
      </c>
      <c r="C11" s="320"/>
      <c r="D11" s="276"/>
      <c r="E11" s="276"/>
      <c r="F11" s="306" t="s">
        <v>69</v>
      </c>
      <c r="G11" s="307"/>
      <c r="H11" s="308"/>
      <c r="I11" s="231"/>
      <c r="J11" s="231"/>
      <c r="K11" s="261"/>
      <c r="L11" s="268"/>
      <c r="M11" s="270"/>
      <c r="N11" s="279"/>
      <c r="O11" s="287"/>
      <c r="P11" s="283"/>
      <c r="Q11" s="264"/>
      <c r="R11" s="233"/>
    </row>
    <row r="12" spans="1:26" ht="15.75" customHeight="1" thickBot="1" x14ac:dyDescent="0.35">
      <c r="A12" s="221"/>
      <c r="B12" s="224"/>
      <c r="C12" s="259"/>
      <c r="D12" s="232"/>
      <c r="E12" s="232"/>
      <c r="F12" s="309"/>
      <c r="G12" s="310"/>
      <c r="H12" s="311"/>
      <c r="I12" s="232"/>
      <c r="J12" s="232"/>
      <c r="K12" s="262"/>
      <c r="L12" s="269"/>
      <c r="M12" s="271"/>
      <c r="N12" s="280"/>
      <c r="O12" s="288"/>
      <c r="P12" s="284"/>
      <c r="Q12" s="265"/>
      <c r="R12" s="234"/>
    </row>
    <row r="13" spans="1:26" ht="15" customHeight="1" x14ac:dyDescent="0.3">
      <c r="A13" s="221"/>
      <c r="B13" s="224"/>
      <c r="C13" s="229"/>
      <c r="D13" s="260"/>
      <c r="E13" s="260"/>
      <c r="F13" s="309"/>
      <c r="G13" s="310"/>
      <c r="H13" s="311"/>
      <c r="I13" s="260"/>
      <c r="J13" s="260"/>
      <c r="K13" s="263"/>
      <c r="L13" s="304"/>
      <c r="M13" s="277"/>
      <c r="N13" s="289"/>
      <c r="O13" s="274"/>
      <c r="P13" s="281"/>
      <c r="Q13" s="285"/>
      <c r="R13" s="241"/>
    </row>
    <row r="14" spans="1:26" ht="15.75" customHeight="1" thickBot="1" x14ac:dyDescent="0.35">
      <c r="A14" s="222"/>
      <c r="B14" s="225"/>
      <c r="C14" s="230"/>
      <c r="D14" s="266"/>
      <c r="E14" s="266"/>
      <c r="F14" s="312"/>
      <c r="G14" s="313"/>
      <c r="H14" s="314"/>
      <c r="I14" s="260"/>
      <c r="J14" s="260"/>
      <c r="K14" s="263"/>
      <c r="L14" s="305"/>
      <c r="M14" s="278"/>
      <c r="N14" s="290"/>
      <c r="O14" s="275"/>
      <c r="P14" s="282"/>
      <c r="Q14" s="286"/>
      <c r="R14" s="242"/>
    </row>
    <row r="15" spans="1:26" ht="15" customHeight="1" x14ac:dyDescent="0.3">
      <c r="A15" s="220">
        <v>3</v>
      </c>
      <c r="B15" s="223" t="str">
        <f>'Nasazení do skupin'!B16</f>
        <v>SK Liapor - Witte Karlovy Vary z.s. "A" - Jakub Svoboda</v>
      </c>
      <c r="C15" s="258"/>
      <c r="D15" s="231"/>
      <c r="E15" s="261"/>
      <c r="F15" s="320"/>
      <c r="G15" s="276"/>
      <c r="H15" s="276"/>
      <c r="I15" s="391"/>
      <c r="J15" s="392"/>
      <c r="K15" s="393"/>
      <c r="L15" s="302"/>
      <c r="M15" s="302"/>
      <c r="N15" s="317"/>
      <c r="O15" s="287"/>
      <c r="P15" s="283"/>
      <c r="Q15" s="264"/>
      <c r="R15" s="233"/>
    </row>
    <row r="16" spans="1:26" ht="15.75" customHeight="1" thickBot="1" x14ac:dyDescent="0.35">
      <c r="A16" s="221"/>
      <c r="B16" s="224"/>
      <c r="C16" s="259"/>
      <c r="D16" s="232"/>
      <c r="E16" s="262"/>
      <c r="F16" s="259"/>
      <c r="G16" s="232"/>
      <c r="H16" s="232"/>
      <c r="I16" s="394"/>
      <c r="J16" s="395"/>
      <c r="K16" s="396"/>
      <c r="L16" s="303"/>
      <c r="M16" s="303"/>
      <c r="N16" s="318"/>
      <c r="O16" s="288"/>
      <c r="P16" s="284"/>
      <c r="Q16" s="265"/>
      <c r="R16" s="234"/>
    </row>
    <row r="17" spans="1:28" ht="15" customHeight="1" x14ac:dyDescent="0.3">
      <c r="A17" s="221"/>
      <c r="B17" s="224"/>
      <c r="C17" s="229"/>
      <c r="D17" s="260"/>
      <c r="E17" s="263"/>
      <c r="F17" s="229"/>
      <c r="G17" s="260"/>
      <c r="H17" s="260"/>
      <c r="I17" s="394"/>
      <c r="J17" s="395"/>
      <c r="K17" s="396"/>
      <c r="L17" s="291"/>
      <c r="M17" s="291"/>
      <c r="N17" s="330"/>
      <c r="O17" s="274"/>
      <c r="P17" s="281"/>
      <c r="Q17" s="285"/>
      <c r="R17" s="241"/>
    </row>
    <row r="18" spans="1:28" ht="15.75" customHeight="1" thickBot="1" x14ac:dyDescent="0.35">
      <c r="A18" s="222"/>
      <c r="B18" s="225"/>
      <c r="C18" s="230"/>
      <c r="D18" s="266"/>
      <c r="E18" s="267"/>
      <c r="F18" s="230"/>
      <c r="G18" s="266"/>
      <c r="H18" s="266"/>
      <c r="I18" s="397"/>
      <c r="J18" s="398"/>
      <c r="K18" s="399"/>
      <c r="L18" s="292"/>
      <c r="M18" s="292"/>
      <c r="N18" s="331"/>
      <c r="O18" s="275"/>
      <c r="P18" s="282"/>
      <c r="Q18" s="286"/>
      <c r="R18" s="242"/>
    </row>
    <row r="19" spans="1:28" ht="15" customHeight="1" x14ac:dyDescent="0.3">
      <c r="A19" s="220"/>
      <c r="B19" s="223"/>
      <c r="C19" s="268"/>
      <c r="D19" s="270"/>
      <c r="E19" s="279"/>
      <c r="F19" s="268"/>
      <c r="G19" s="270"/>
      <c r="H19" s="279"/>
      <c r="I19" s="315"/>
      <c r="J19" s="316"/>
      <c r="K19" s="316"/>
      <c r="L19" s="306">
        <v>2019</v>
      </c>
      <c r="M19" s="307"/>
      <c r="N19" s="308"/>
      <c r="O19" s="270"/>
      <c r="P19" s="270"/>
      <c r="Q19" s="279"/>
      <c r="R19" s="324"/>
    </row>
    <row r="20" spans="1:28" ht="15.75" customHeight="1" thickBot="1" x14ac:dyDescent="0.35">
      <c r="A20" s="221"/>
      <c r="B20" s="224"/>
      <c r="C20" s="269"/>
      <c r="D20" s="271"/>
      <c r="E20" s="280"/>
      <c r="F20" s="269"/>
      <c r="G20" s="271"/>
      <c r="H20" s="280"/>
      <c r="I20" s="269"/>
      <c r="J20" s="271"/>
      <c r="K20" s="271"/>
      <c r="L20" s="309"/>
      <c r="M20" s="310"/>
      <c r="N20" s="311"/>
      <c r="O20" s="271"/>
      <c r="P20" s="271"/>
      <c r="Q20" s="280"/>
      <c r="R20" s="325"/>
    </row>
    <row r="21" spans="1:28" ht="15" customHeight="1" x14ac:dyDescent="0.3">
      <c r="A21" s="221"/>
      <c r="B21" s="224"/>
      <c r="C21" s="304"/>
      <c r="D21" s="277"/>
      <c r="E21" s="289"/>
      <c r="F21" s="304"/>
      <c r="G21" s="277"/>
      <c r="H21" s="289"/>
      <c r="I21" s="304"/>
      <c r="J21" s="277"/>
      <c r="K21" s="277"/>
      <c r="L21" s="309"/>
      <c r="M21" s="310"/>
      <c r="N21" s="311"/>
      <c r="O21" s="332"/>
      <c r="P21" s="277"/>
      <c r="Q21" s="328"/>
      <c r="R21" s="241"/>
    </row>
    <row r="22" spans="1:28" ht="15.75" customHeight="1" thickBot="1" x14ac:dyDescent="0.35">
      <c r="A22" s="222"/>
      <c r="B22" s="225"/>
      <c r="C22" s="305"/>
      <c r="D22" s="278"/>
      <c r="E22" s="290"/>
      <c r="F22" s="305"/>
      <c r="G22" s="278"/>
      <c r="H22" s="290"/>
      <c r="I22" s="305"/>
      <c r="J22" s="278"/>
      <c r="K22" s="278"/>
      <c r="L22" s="312"/>
      <c r="M22" s="313"/>
      <c r="N22" s="314"/>
      <c r="O22" s="333"/>
      <c r="P22" s="278"/>
      <c r="Q22" s="329"/>
      <c r="R22" s="242"/>
    </row>
    <row r="24" spans="1:28" ht="24.9" customHeight="1" x14ac:dyDescent="0.4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3">
      <c r="A25" s="321"/>
      <c r="B25" s="319"/>
      <c r="C25" s="319"/>
      <c r="D25" s="322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3">
      <c r="A26" s="321"/>
      <c r="B26" s="319"/>
      <c r="C26" s="319"/>
      <c r="D26" s="322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3">
      <c r="A27" s="321"/>
      <c r="B27" s="319"/>
      <c r="C27" s="319"/>
      <c r="D27" s="322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3">
      <c r="A28" s="321"/>
      <c r="B28" s="319"/>
      <c r="C28" s="319"/>
      <c r="D28" s="322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2" customHeight="1" x14ac:dyDescent="0.3">
      <c r="A29" s="321"/>
      <c r="B29" s="319"/>
      <c r="C29" s="319"/>
      <c r="D29" s="322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2" customHeight="1" x14ac:dyDescent="0.3">
      <c r="A30" s="321"/>
      <c r="B30" s="319"/>
      <c r="C30" s="319"/>
      <c r="D30" s="322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3">
      <c r="A31" s="321"/>
      <c r="B31" s="319"/>
      <c r="C31" s="319"/>
      <c r="D31" s="322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21.75" customHeight="1" x14ac:dyDescent="0.3">
      <c r="A32" s="321"/>
      <c r="B32" s="319"/>
      <c r="C32" s="319"/>
      <c r="D32" s="322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3">
      <c r="A33" s="321"/>
      <c r="B33" s="319"/>
      <c r="C33" s="319"/>
      <c r="D33" s="322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3">
      <c r="A34" s="321"/>
      <c r="B34" s="319"/>
      <c r="C34" s="319"/>
      <c r="D34" s="322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3">
      <c r="A35" s="321"/>
      <c r="B35" s="319"/>
      <c r="C35" s="319"/>
      <c r="D35" s="322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3">
      <c r="A36" s="321"/>
      <c r="B36" s="319"/>
      <c r="C36" s="319"/>
      <c r="D36" s="322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x14ac:dyDescent="0.3"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</row>
    <row r="38" spans="1:54" x14ac:dyDescent="0.3"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326"/>
      <c r="AO38" s="326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</row>
    <row r="39" spans="1:54" ht="21" x14ac:dyDescent="0.4">
      <c r="T39" s="335"/>
      <c r="U39" s="335"/>
      <c r="V39" s="335"/>
      <c r="W39" s="335"/>
      <c r="X39" s="335"/>
      <c r="Y39" s="335"/>
      <c r="Z39" s="335"/>
      <c r="AA39" s="334"/>
      <c r="AB39" s="334"/>
      <c r="AC39" s="334"/>
      <c r="AD39" s="334"/>
      <c r="AE39" s="334"/>
      <c r="AF39" s="334"/>
      <c r="AG39" s="3"/>
      <c r="AH39" s="3"/>
      <c r="AI39" s="335"/>
      <c r="AJ39" s="335"/>
      <c r="AK39" s="335"/>
      <c r="AL39" s="335"/>
      <c r="AM39" s="335"/>
      <c r="AN39" s="335"/>
      <c r="AO39" s="8"/>
      <c r="AP39" s="7"/>
      <c r="AQ39" s="7"/>
      <c r="AR39" s="7"/>
      <c r="AS39" s="7"/>
      <c r="AT39" s="7"/>
      <c r="AU39" s="335"/>
      <c r="AV39" s="335"/>
      <c r="AW39" s="335"/>
      <c r="AX39" s="335"/>
      <c r="AY39" s="3"/>
      <c r="AZ39" s="3"/>
      <c r="BA39" s="3"/>
      <c r="BB39" s="3"/>
    </row>
    <row r="41" spans="1:54" ht="21" x14ac:dyDescent="0.4">
      <c r="T41" s="334"/>
      <c r="U41" s="334"/>
      <c r="V41" s="334"/>
      <c r="W41" s="334"/>
      <c r="X41" s="334"/>
      <c r="Y41" s="334"/>
      <c r="Z41" s="334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"/>
      <c r="AL41" s="334"/>
      <c r="AM41" s="334"/>
      <c r="AN41" s="334"/>
      <c r="AO41" s="334"/>
      <c r="AP41" s="334"/>
      <c r="AQ41" s="334"/>
      <c r="AR41" s="334"/>
      <c r="AS41" s="336"/>
      <c r="AT41" s="336"/>
      <c r="AU41" s="336"/>
      <c r="AV41" s="336"/>
      <c r="AW41" s="336"/>
      <c r="AX41" s="336"/>
      <c r="AY41" s="336"/>
      <c r="AZ41" s="336"/>
      <c r="BA41" s="336"/>
      <c r="BB41" s="336"/>
    </row>
    <row r="44" spans="1:54" ht="15.6" x14ac:dyDescent="0.3">
      <c r="T44" s="337"/>
      <c r="U44" s="337"/>
      <c r="V44" s="337"/>
      <c r="W44" s="337"/>
      <c r="X44" s="337"/>
      <c r="Y44" s="337"/>
      <c r="Z44" s="4"/>
      <c r="AA44" s="337"/>
      <c r="AB44" s="337"/>
      <c r="AC44" s="4"/>
      <c r="AD44" s="4"/>
      <c r="AE44" s="4"/>
      <c r="AF44" s="337"/>
      <c r="AG44" s="337"/>
      <c r="AH44" s="337"/>
      <c r="AI44" s="337"/>
      <c r="AJ44" s="337"/>
      <c r="AK44" s="337"/>
      <c r="AL44" s="4"/>
      <c r="AM44" s="4"/>
      <c r="AN44" s="4"/>
      <c r="AO44" s="4"/>
      <c r="AP44" s="4"/>
      <c r="AQ44" s="4"/>
      <c r="AR44" s="337"/>
      <c r="AS44" s="337"/>
      <c r="AT44" s="337"/>
      <c r="AU44" s="337"/>
      <c r="AV44" s="337"/>
      <c r="AW44" s="337"/>
      <c r="AX44" s="4"/>
      <c r="AY44" s="4"/>
      <c r="AZ44" s="4"/>
      <c r="BA44" s="4"/>
      <c r="BB44" s="4"/>
    </row>
    <row r="47" spans="1:54" ht="15" customHeight="1" x14ac:dyDescent="0.3"/>
    <row r="51" spans="20:54" x14ac:dyDescent="0.3"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</row>
    <row r="52" spans="20:54" x14ac:dyDescent="0.3"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</row>
    <row r="56" spans="20:54" ht="22.8" x14ac:dyDescent="0.4"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326"/>
      <c r="AI56" s="326"/>
      <c r="AJ56" s="326"/>
      <c r="AK56" s="326"/>
      <c r="AL56" s="326"/>
      <c r="AM56" s="326"/>
      <c r="AN56" s="326"/>
      <c r="AO56" s="326"/>
      <c r="AP56" s="326"/>
      <c r="AQ56" s="326"/>
      <c r="AR56" s="326"/>
      <c r="AS56" s="326"/>
      <c r="AT56" s="326"/>
      <c r="AU56" s="326"/>
      <c r="AV56" s="326"/>
      <c r="AW56" s="326"/>
      <c r="AX56" s="326"/>
      <c r="AY56" s="326"/>
      <c r="AZ56" s="326"/>
      <c r="BA56" s="326"/>
      <c r="BB56" s="326"/>
    </row>
    <row r="57" spans="20:54" ht="21" x14ac:dyDescent="0.4">
      <c r="T57" s="335"/>
      <c r="U57" s="335"/>
      <c r="V57" s="335"/>
      <c r="W57" s="335"/>
      <c r="X57" s="335"/>
      <c r="Y57" s="335"/>
      <c r="Z57" s="335"/>
      <c r="AA57" s="334"/>
      <c r="AB57" s="334"/>
      <c r="AC57" s="334"/>
      <c r="AD57" s="334"/>
      <c r="AE57" s="334"/>
      <c r="AF57" s="334"/>
      <c r="AG57" s="3"/>
      <c r="AH57" s="3"/>
      <c r="AI57" s="335"/>
      <c r="AJ57" s="335"/>
      <c r="AK57" s="335"/>
      <c r="AL57" s="335"/>
      <c r="AM57" s="335"/>
      <c r="AN57" s="335"/>
      <c r="AO57" s="8"/>
      <c r="AP57" s="7"/>
      <c r="AQ57" s="7"/>
      <c r="AR57" s="7"/>
      <c r="AS57" s="7"/>
      <c r="AT57" s="7"/>
      <c r="AU57" s="335"/>
      <c r="AV57" s="335"/>
      <c r="AW57" s="335"/>
      <c r="AX57" s="335"/>
      <c r="AY57" s="3"/>
      <c r="AZ57" s="3"/>
      <c r="BA57" s="3"/>
      <c r="BB57" s="3"/>
    </row>
    <row r="59" spans="20:54" ht="21" x14ac:dyDescent="0.4">
      <c r="T59" s="334"/>
      <c r="U59" s="334"/>
      <c r="V59" s="334"/>
      <c r="W59" s="334"/>
      <c r="X59" s="334"/>
      <c r="Y59" s="334"/>
      <c r="Z59" s="334"/>
      <c r="AA59" s="336"/>
      <c r="AB59" s="336"/>
      <c r="AC59" s="336"/>
      <c r="AD59" s="336"/>
      <c r="AE59" s="336"/>
      <c r="AF59" s="336"/>
      <c r="AG59" s="336"/>
      <c r="AH59" s="336"/>
      <c r="AI59" s="336"/>
      <c r="AJ59" s="336"/>
      <c r="AK59" s="3"/>
      <c r="AL59" s="334"/>
      <c r="AM59" s="334"/>
      <c r="AN59" s="334"/>
      <c r="AO59" s="334"/>
      <c r="AP59" s="334"/>
      <c r="AQ59" s="334"/>
      <c r="AR59" s="334"/>
      <c r="AS59" s="336"/>
      <c r="AT59" s="336"/>
      <c r="AU59" s="336"/>
      <c r="AV59" s="336"/>
      <c r="AW59" s="336"/>
      <c r="AX59" s="336"/>
      <c r="AY59" s="336"/>
      <c r="AZ59" s="336"/>
      <c r="BA59" s="336"/>
      <c r="BB59" s="336"/>
    </row>
    <row r="62" spans="20:54" ht="15.6" x14ac:dyDescent="0.3">
      <c r="T62" s="337"/>
      <c r="U62" s="337"/>
      <c r="V62" s="337"/>
      <c r="W62" s="337"/>
      <c r="X62" s="337"/>
      <c r="Y62" s="337"/>
      <c r="Z62" s="4"/>
      <c r="AA62" s="337"/>
      <c r="AB62" s="337"/>
      <c r="AC62" s="4"/>
      <c r="AD62" s="4"/>
      <c r="AE62" s="4"/>
      <c r="AF62" s="337"/>
      <c r="AG62" s="337"/>
      <c r="AH62" s="337"/>
      <c r="AI62" s="337"/>
      <c r="AJ62" s="337"/>
      <c r="AK62" s="337"/>
      <c r="AL62" s="4"/>
      <c r="AM62" s="4"/>
      <c r="AN62" s="4"/>
      <c r="AO62" s="4"/>
      <c r="AP62" s="4"/>
      <c r="AQ62" s="4"/>
      <c r="AR62" s="337"/>
      <c r="AS62" s="337"/>
      <c r="AT62" s="337"/>
      <c r="AU62" s="337"/>
      <c r="AV62" s="337"/>
      <c r="AW62" s="337"/>
      <c r="AX62" s="4"/>
      <c r="AY62" s="4"/>
      <c r="AZ62" s="4"/>
      <c r="BA62" s="4"/>
      <c r="BB62" s="4"/>
    </row>
    <row r="65" spans="20:54" ht="15" customHeight="1" x14ac:dyDescent="0.3"/>
    <row r="69" spans="20:54" x14ac:dyDescent="0.3">
      <c r="T69" s="335"/>
      <c r="U69" s="335"/>
      <c r="V69" s="335"/>
      <c r="W69" s="335"/>
      <c r="X69" s="335"/>
      <c r="Y69" s="335"/>
      <c r="Z69" s="335"/>
      <c r="AA69" s="335"/>
      <c r="AB69" s="335"/>
      <c r="AC69" s="335"/>
      <c r="AD69" s="335"/>
      <c r="AE69" s="335"/>
      <c r="AF69" s="335"/>
      <c r="AG69" s="335"/>
      <c r="AH69" s="335"/>
      <c r="AI69" s="335"/>
      <c r="AJ69" s="335"/>
      <c r="AK69" s="335"/>
      <c r="AL69" s="335"/>
      <c r="AM69" s="335"/>
      <c r="AN69" s="335"/>
      <c r="AO69" s="335"/>
      <c r="AP69" s="335"/>
      <c r="AQ69" s="335"/>
      <c r="AR69" s="335"/>
      <c r="AS69" s="335"/>
      <c r="AT69" s="335"/>
      <c r="AU69" s="335"/>
      <c r="AV69" s="335"/>
      <c r="AW69" s="335"/>
      <c r="AX69" s="335"/>
      <c r="AY69" s="335"/>
      <c r="AZ69" s="335"/>
      <c r="BA69" s="335"/>
      <c r="BB69" s="335"/>
    </row>
    <row r="70" spans="20:54" x14ac:dyDescent="0.3"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5"/>
      <c r="AZ70" s="335"/>
      <c r="BA70" s="335"/>
      <c r="BB70" s="335"/>
    </row>
    <row r="76" spans="20:54" ht="22.8" x14ac:dyDescent="0.4">
      <c r="T76" s="326"/>
      <c r="U76" s="326"/>
      <c r="V76" s="326"/>
      <c r="W76" s="326"/>
      <c r="X76" s="326"/>
      <c r="Y76" s="326"/>
      <c r="Z76" s="326"/>
      <c r="AA76" s="326"/>
      <c r="AB76" s="326"/>
      <c r="AC76" s="326"/>
      <c r="AD76" s="326"/>
      <c r="AE76" s="326"/>
      <c r="AF76" s="326"/>
      <c r="AG76" s="326"/>
      <c r="AH76" s="326"/>
      <c r="AI76" s="326"/>
      <c r="AJ76" s="326"/>
      <c r="AK76" s="326"/>
      <c r="AL76" s="326"/>
      <c r="AM76" s="326"/>
      <c r="AN76" s="326"/>
      <c r="AO76" s="326"/>
      <c r="AP76" s="326"/>
      <c r="AQ76" s="326"/>
      <c r="AR76" s="326"/>
      <c r="AS76" s="326"/>
      <c r="AT76" s="326"/>
      <c r="AU76" s="326"/>
      <c r="AV76" s="326"/>
      <c r="AW76" s="326"/>
      <c r="AX76" s="326"/>
      <c r="AY76" s="326"/>
      <c r="AZ76" s="326"/>
      <c r="BA76" s="326"/>
      <c r="BB76" s="326"/>
    </row>
    <row r="77" spans="20:54" ht="21" x14ac:dyDescent="0.4">
      <c r="T77" s="335"/>
      <c r="U77" s="335"/>
      <c r="V77" s="335"/>
      <c r="W77" s="335"/>
      <c r="X77" s="335"/>
      <c r="Y77" s="335"/>
      <c r="Z77" s="335"/>
      <c r="AA77" s="334"/>
      <c r="AB77" s="334"/>
      <c r="AC77" s="334"/>
      <c r="AD77" s="334"/>
      <c r="AE77" s="334"/>
      <c r="AF77" s="334"/>
      <c r="AG77" s="3"/>
      <c r="AH77" s="3"/>
      <c r="AI77" s="335"/>
      <c r="AJ77" s="335"/>
      <c r="AK77" s="335"/>
      <c r="AL77" s="335"/>
      <c r="AM77" s="335"/>
      <c r="AN77" s="335"/>
      <c r="AO77" s="8"/>
      <c r="AP77" s="7"/>
      <c r="AQ77" s="7"/>
      <c r="AR77" s="7"/>
      <c r="AS77" s="7"/>
      <c r="AT77" s="7"/>
      <c r="AU77" s="335"/>
      <c r="AV77" s="335"/>
      <c r="AW77" s="335"/>
      <c r="AX77" s="335"/>
      <c r="AY77" s="3"/>
      <c r="AZ77" s="3"/>
      <c r="BA77" s="3"/>
      <c r="BB77" s="3"/>
    </row>
    <row r="79" spans="20:54" ht="21" x14ac:dyDescent="0.4">
      <c r="T79" s="334"/>
      <c r="U79" s="334"/>
      <c r="V79" s="334"/>
      <c r="W79" s="334"/>
      <c r="X79" s="334"/>
      <c r="Y79" s="334"/>
      <c r="Z79" s="334"/>
      <c r="AA79" s="336"/>
      <c r="AB79" s="336"/>
      <c r="AC79" s="336"/>
      <c r="AD79" s="336"/>
      <c r="AE79" s="336"/>
      <c r="AF79" s="336"/>
      <c r="AG79" s="336"/>
      <c r="AH79" s="336"/>
      <c r="AI79" s="336"/>
      <c r="AJ79" s="336"/>
      <c r="AK79" s="3"/>
      <c r="AL79" s="334"/>
      <c r="AM79" s="334"/>
      <c r="AN79" s="334"/>
      <c r="AO79" s="334"/>
      <c r="AP79" s="334"/>
      <c r="AQ79" s="334"/>
      <c r="AR79" s="334"/>
      <c r="AS79" s="336"/>
      <c r="AT79" s="336"/>
      <c r="AU79" s="336"/>
      <c r="AV79" s="336"/>
      <c r="AW79" s="336"/>
      <c r="AX79" s="336"/>
      <c r="AY79" s="336"/>
      <c r="AZ79" s="336"/>
      <c r="BA79" s="336"/>
      <c r="BB79" s="336"/>
    </row>
    <row r="82" spans="20:54" ht="15.6" x14ac:dyDescent="0.3">
      <c r="T82" s="337"/>
      <c r="U82" s="337"/>
      <c r="V82" s="337"/>
      <c r="W82" s="337"/>
      <c r="X82" s="337"/>
      <c r="Y82" s="337"/>
      <c r="Z82" s="4"/>
      <c r="AA82" s="337"/>
      <c r="AB82" s="337"/>
      <c r="AC82" s="4"/>
      <c r="AD82" s="4"/>
      <c r="AE82" s="4"/>
      <c r="AF82" s="337"/>
      <c r="AG82" s="337"/>
      <c r="AH82" s="337"/>
      <c r="AI82" s="337"/>
      <c r="AJ82" s="337"/>
      <c r="AK82" s="337"/>
      <c r="AL82" s="4"/>
      <c r="AM82" s="4"/>
      <c r="AN82" s="4"/>
      <c r="AO82" s="4"/>
      <c r="AP82" s="4"/>
      <c r="AQ82" s="4"/>
      <c r="AR82" s="337"/>
      <c r="AS82" s="337"/>
      <c r="AT82" s="337"/>
      <c r="AU82" s="337"/>
      <c r="AV82" s="337"/>
      <c r="AW82" s="337"/>
      <c r="AX82" s="4"/>
      <c r="AY82" s="4"/>
      <c r="AZ82" s="4"/>
      <c r="BA82" s="4"/>
      <c r="BB82" s="4"/>
    </row>
    <row r="89" spans="20:54" x14ac:dyDescent="0.3">
      <c r="T89" s="335"/>
      <c r="U89" s="335"/>
      <c r="V89" s="335"/>
      <c r="W89" s="335"/>
      <c r="X89" s="335"/>
      <c r="Y89" s="335"/>
      <c r="Z89" s="335"/>
      <c r="AA89" s="335"/>
      <c r="AB89" s="335"/>
      <c r="AC89" s="335"/>
      <c r="AD89" s="335"/>
      <c r="AE89" s="335"/>
      <c r="AF89" s="335"/>
      <c r="AG89" s="335"/>
      <c r="AH89" s="335"/>
      <c r="AI89" s="335"/>
      <c r="AJ89" s="335"/>
      <c r="AK89" s="335"/>
      <c r="AL89" s="335"/>
      <c r="AM89" s="335"/>
      <c r="AN89" s="335"/>
      <c r="AO89" s="335"/>
      <c r="AP89" s="335"/>
      <c r="AQ89" s="335"/>
      <c r="AR89" s="335"/>
      <c r="AS89" s="335"/>
      <c r="AT89" s="335"/>
      <c r="AU89" s="335"/>
      <c r="AV89" s="335"/>
      <c r="AW89" s="335"/>
      <c r="AX89" s="335"/>
      <c r="AY89" s="335"/>
      <c r="AZ89" s="335"/>
      <c r="BA89" s="335"/>
      <c r="BB89" s="335"/>
    </row>
    <row r="90" spans="20:54" x14ac:dyDescent="0.3">
      <c r="T90" s="335"/>
      <c r="U90" s="335"/>
      <c r="V90" s="335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5"/>
      <c r="AH90" s="335"/>
      <c r="AI90" s="335"/>
      <c r="AJ90" s="335"/>
      <c r="AK90" s="335"/>
      <c r="AL90" s="335"/>
      <c r="AM90" s="335"/>
      <c r="AN90" s="335"/>
      <c r="AO90" s="335"/>
      <c r="AP90" s="335"/>
      <c r="AQ90" s="335"/>
      <c r="AR90" s="335"/>
      <c r="AS90" s="335"/>
      <c r="AT90" s="335"/>
      <c r="AU90" s="335"/>
      <c r="AV90" s="335"/>
      <c r="AW90" s="335"/>
      <c r="AX90" s="335"/>
      <c r="AY90" s="335"/>
      <c r="AZ90" s="335"/>
      <c r="BA90" s="335"/>
      <c r="BB90" s="335"/>
    </row>
  </sheetData>
  <mergeCells count="192">
    <mergeCell ref="A2:R3"/>
    <mergeCell ref="C5:E6"/>
    <mergeCell ref="F5:H6"/>
    <mergeCell ref="I5:K6"/>
    <mergeCell ref="L5:N6"/>
    <mergeCell ref="O5:Q5"/>
    <mergeCell ref="O6:Q6"/>
    <mergeCell ref="A4:B6"/>
    <mergeCell ref="C4:R4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</mergeCells>
  <pageMargins left="0.70866141732283472" right="0.31496062992125984" top="0.78740157480314965" bottom="0.78740157480314965" header="0.31496062992125984" footer="0.31496062992125984"/>
  <pageSetup paperSize="9" scale="94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84"/>
  <sheetViews>
    <sheetView showGridLines="0" topLeftCell="A3" zoomScaleNormal="100" workbookViewId="0">
      <selection activeCell="U12" sqref="U12"/>
    </sheetView>
  </sheetViews>
  <sheetFormatPr defaultRowHeight="14.4" x14ac:dyDescent="0.3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 x14ac:dyDescent="0.35"/>
    <row r="2" spans="1:18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18" ht="15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18" ht="32.25" customHeight="1" thickBot="1" x14ac:dyDescent="0.35">
      <c r="A4" s="214" t="s">
        <v>4</v>
      </c>
      <c r="B4" s="215"/>
      <c r="C4" s="407" t="str">
        <f>'Nasazení do skupin'!B3</f>
        <v>Čelákovice 29.6.2019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9"/>
    </row>
    <row r="5" spans="1:18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18" ht="15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8" t="s">
        <v>8</v>
      </c>
    </row>
    <row r="7" spans="1:18" ht="15" customHeight="1" x14ac:dyDescent="0.3">
      <c r="A7" s="346">
        <v>1</v>
      </c>
      <c r="B7" s="223" t="str">
        <f>'Nasazení do skupin'!B14</f>
        <v>TJ SLAVOJ Český Brod "C" - Filip Seidl</v>
      </c>
      <c r="C7" s="293"/>
      <c r="D7" s="294"/>
      <c r="E7" s="295"/>
      <c r="F7" s="367">
        <f>O29</f>
        <v>2</v>
      </c>
      <c r="G7" s="367" t="s">
        <v>9</v>
      </c>
      <c r="H7" s="369">
        <f>Q29</f>
        <v>0</v>
      </c>
      <c r="I7" s="365">
        <f>E15</f>
        <v>2</v>
      </c>
      <c r="J7" s="367" t="s">
        <v>9</v>
      </c>
      <c r="K7" s="369">
        <f>C15</f>
        <v>0</v>
      </c>
      <c r="L7" s="349"/>
      <c r="M7" s="362"/>
      <c r="N7" s="363"/>
      <c r="O7" s="371">
        <f>F7+I7+L7</f>
        <v>4</v>
      </c>
      <c r="P7" s="373" t="s">
        <v>9</v>
      </c>
      <c r="Q7" s="375">
        <f>H7+K7+N7</f>
        <v>0</v>
      </c>
      <c r="R7" s="377">
        <v>4</v>
      </c>
    </row>
    <row r="8" spans="1:18" ht="15.75" customHeight="1" thickBot="1" x14ac:dyDescent="0.35">
      <c r="A8" s="347"/>
      <c r="B8" s="224"/>
      <c r="C8" s="296"/>
      <c r="D8" s="297"/>
      <c r="E8" s="298"/>
      <c r="F8" s="368"/>
      <c r="G8" s="368"/>
      <c r="H8" s="370"/>
      <c r="I8" s="366"/>
      <c r="J8" s="368"/>
      <c r="K8" s="370"/>
      <c r="L8" s="350"/>
      <c r="M8" s="344"/>
      <c r="N8" s="364"/>
      <c r="O8" s="372"/>
      <c r="P8" s="374"/>
      <c r="Q8" s="376"/>
      <c r="R8" s="378"/>
    </row>
    <row r="9" spans="1:18" ht="15" customHeight="1" x14ac:dyDescent="0.3">
      <c r="A9" s="347"/>
      <c r="B9" s="224"/>
      <c r="C9" s="296"/>
      <c r="D9" s="297"/>
      <c r="E9" s="298"/>
      <c r="F9" s="381">
        <f>O30</f>
        <v>20</v>
      </c>
      <c r="G9" s="381" t="s">
        <v>9</v>
      </c>
      <c r="H9" s="404">
        <f>Q30</f>
        <v>12</v>
      </c>
      <c r="I9" s="379">
        <f>E17</f>
        <v>20</v>
      </c>
      <c r="J9" s="381" t="s">
        <v>9</v>
      </c>
      <c r="K9" s="404">
        <f>C17</f>
        <v>12</v>
      </c>
      <c r="L9" s="338"/>
      <c r="M9" s="340"/>
      <c r="N9" s="357"/>
      <c r="O9" s="400">
        <f>F9+I9+L9</f>
        <v>40</v>
      </c>
      <c r="P9" s="402" t="s">
        <v>9</v>
      </c>
      <c r="Q9" s="389">
        <f>H9+K9+N9</f>
        <v>24</v>
      </c>
      <c r="R9" s="405">
        <v>1</v>
      </c>
    </row>
    <row r="10" spans="1:18" ht="15.75" customHeight="1" thickBot="1" x14ac:dyDescent="0.35">
      <c r="A10" s="348"/>
      <c r="B10" s="225"/>
      <c r="C10" s="299"/>
      <c r="D10" s="300"/>
      <c r="E10" s="301"/>
      <c r="F10" s="381"/>
      <c r="G10" s="381"/>
      <c r="H10" s="404"/>
      <c r="I10" s="380"/>
      <c r="J10" s="382"/>
      <c r="K10" s="415"/>
      <c r="L10" s="339"/>
      <c r="M10" s="341"/>
      <c r="N10" s="358"/>
      <c r="O10" s="401"/>
      <c r="P10" s="403"/>
      <c r="Q10" s="390"/>
      <c r="R10" s="406"/>
    </row>
    <row r="11" spans="1:18" ht="15" customHeight="1" x14ac:dyDescent="0.3">
      <c r="A11" s="346">
        <v>2</v>
      </c>
      <c r="B11" s="223" t="str">
        <f>'Nasazení do skupin'!B15</f>
        <v>TJ Baník Stříbro "B" - Matěj Fujan</v>
      </c>
      <c r="C11" s="413">
        <f>H7</f>
        <v>0</v>
      </c>
      <c r="D11" s="414" t="s">
        <v>9</v>
      </c>
      <c r="E11" s="414">
        <f>F7</f>
        <v>2</v>
      </c>
      <c r="F11" s="306" t="s">
        <v>69</v>
      </c>
      <c r="G11" s="307"/>
      <c r="H11" s="308"/>
      <c r="I11" s="367">
        <f>O27</f>
        <v>2</v>
      </c>
      <c r="J11" s="367" t="s">
        <v>9</v>
      </c>
      <c r="K11" s="369">
        <f>Q27</f>
        <v>0</v>
      </c>
      <c r="L11" s="349"/>
      <c r="M11" s="362"/>
      <c r="N11" s="363"/>
      <c r="O11" s="371">
        <f>C11+I11+L11</f>
        <v>2</v>
      </c>
      <c r="P11" s="373" t="s">
        <v>9</v>
      </c>
      <c r="Q11" s="375">
        <f>E11+K11+N11</f>
        <v>2</v>
      </c>
      <c r="R11" s="377">
        <v>2</v>
      </c>
    </row>
    <row r="12" spans="1:18" ht="15.75" customHeight="1" thickBot="1" x14ac:dyDescent="0.35">
      <c r="A12" s="347"/>
      <c r="B12" s="224"/>
      <c r="C12" s="366"/>
      <c r="D12" s="368"/>
      <c r="E12" s="368"/>
      <c r="F12" s="309"/>
      <c r="G12" s="310"/>
      <c r="H12" s="311"/>
      <c r="I12" s="368"/>
      <c r="J12" s="368"/>
      <c r="K12" s="370"/>
      <c r="L12" s="350"/>
      <c r="M12" s="344"/>
      <c r="N12" s="364"/>
      <c r="O12" s="372"/>
      <c r="P12" s="374"/>
      <c r="Q12" s="376"/>
      <c r="R12" s="378"/>
    </row>
    <row r="13" spans="1:18" ht="15" customHeight="1" x14ac:dyDescent="0.3">
      <c r="A13" s="347"/>
      <c r="B13" s="224"/>
      <c r="C13" s="379">
        <f>H9</f>
        <v>12</v>
      </c>
      <c r="D13" s="381" t="s">
        <v>9</v>
      </c>
      <c r="E13" s="381">
        <f>F9</f>
        <v>20</v>
      </c>
      <c r="F13" s="309"/>
      <c r="G13" s="310"/>
      <c r="H13" s="311"/>
      <c r="I13" s="381">
        <f>O28</f>
        <v>20</v>
      </c>
      <c r="J13" s="381" t="s">
        <v>9</v>
      </c>
      <c r="K13" s="404">
        <f>Q28</f>
        <v>5</v>
      </c>
      <c r="L13" s="338"/>
      <c r="M13" s="340"/>
      <c r="N13" s="357"/>
      <c r="O13" s="400">
        <f>C13+I13+L13</f>
        <v>32</v>
      </c>
      <c r="P13" s="402" t="s">
        <v>9</v>
      </c>
      <c r="Q13" s="389">
        <f>E13+K13+N13</f>
        <v>25</v>
      </c>
      <c r="R13" s="359">
        <v>2</v>
      </c>
    </row>
    <row r="14" spans="1:18" ht="15.75" customHeight="1" thickBot="1" x14ac:dyDescent="0.35">
      <c r="A14" s="348"/>
      <c r="B14" s="225"/>
      <c r="C14" s="380"/>
      <c r="D14" s="382"/>
      <c r="E14" s="382"/>
      <c r="F14" s="312"/>
      <c r="G14" s="313"/>
      <c r="H14" s="314"/>
      <c r="I14" s="381"/>
      <c r="J14" s="381"/>
      <c r="K14" s="404"/>
      <c r="L14" s="339"/>
      <c r="M14" s="341"/>
      <c r="N14" s="358"/>
      <c r="O14" s="401"/>
      <c r="P14" s="403"/>
      <c r="Q14" s="390"/>
      <c r="R14" s="360"/>
    </row>
    <row r="15" spans="1:18" ht="15" customHeight="1" x14ac:dyDescent="0.3">
      <c r="A15" s="346">
        <v>3</v>
      </c>
      <c r="B15" s="223" t="str">
        <f>'Nasazení do skupin'!B16</f>
        <v>SK Liapor - Witte Karlovy Vary z.s. "A" - Jakub Svoboda</v>
      </c>
      <c r="C15" s="365">
        <f>O25</f>
        <v>0</v>
      </c>
      <c r="D15" s="367" t="s">
        <v>9</v>
      </c>
      <c r="E15" s="369">
        <f>Q25</f>
        <v>2</v>
      </c>
      <c r="F15" s="365">
        <f>K11</f>
        <v>0</v>
      </c>
      <c r="G15" s="367" t="s">
        <v>9</v>
      </c>
      <c r="H15" s="369">
        <f>I11</f>
        <v>2</v>
      </c>
      <c r="I15" s="391"/>
      <c r="J15" s="392"/>
      <c r="K15" s="393"/>
      <c r="L15" s="383"/>
      <c r="M15" s="383"/>
      <c r="N15" s="385"/>
      <c r="O15" s="371">
        <f>C15+F15+L15</f>
        <v>0</v>
      </c>
      <c r="P15" s="373" t="s">
        <v>9</v>
      </c>
      <c r="Q15" s="375">
        <f>E15+H15+N15</f>
        <v>4</v>
      </c>
      <c r="R15" s="377">
        <v>0</v>
      </c>
    </row>
    <row r="16" spans="1:18" ht="15.75" customHeight="1" thickBot="1" x14ac:dyDescent="0.35">
      <c r="A16" s="347"/>
      <c r="B16" s="224"/>
      <c r="C16" s="366"/>
      <c r="D16" s="368"/>
      <c r="E16" s="370"/>
      <c r="F16" s="366"/>
      <c r="G16" s="368"/>
      <c r="H16" s="370"/>
      <c r="I16" s="394"/>
      <c r="J16" s="395"/>
      <c r="K16" s="396"/>
      <c r="L16" s="384"/>
      <c r="M16" s="384"/>
      <c r="N16" s="386"/>
      <c r="O16" s="372"/>
      <c r="P16" s="374"/>
      <c r="Q16" s="376"/>
      <c r="R16" s="378"/>
    </row>
    <row r="17" spans="1:19" ht="15" customHeight="1" x14ac:dyDescent="0.3">
      <c r="A17" s="347"/>
      <c r="B17" s="224"/>
      <c r="C17" s="379">
        <f>O26</f>
        <v>12</v>
      </c>
      <c r="D17" s="381" t="s">
        <v>9</v>
      </c>
      <c r="E17" s="381">
        <f>Q26</f>
        <v>20</v>
      </c>
      <c r="F17" s="379">
        <f>K13</f>
        <v>5</v>
      </c>
      <c r="G17" s="381" t="s">
        <v>9</v>
      </c>
      <c r="H17" s="381">
        <f>I13</f>
        <v>20</v>
      </c>
      <c r="I17" s="394"/>
      <c r="J17" s="395"/>
      <c r="K17" s="396"/>
      <c r="L17" s="387"/>
      <c r="M17" s="387"/>
      <c r="N17" s="411"/>
      <c r="O17" s="400">
        <f>C17+F17+L17</f>
        <v>17</v>
      </c>
      <c r="P17" s="402" t="s">
        <v>9</v>
      </c>
      <c r="Q17" s="389">
        <f>E17+H17+N17</f>
        <v>40</v>
      </c>
      <c r="R17" s="359">
        <v>3</v>
      </c>
    </row>
    <row r="18" spans="1:19" ht="15.75" customHeight="1" thickBot="1" x14ac:dyDescent="0.35">
      <c r="A18" s="348"/>
      <c r="B18" s="225"/>
      <c r="C18" s="380"/>
      <c r="D18" s="382"/>
      <c r="E18" s="382"/>
      <c r="F18" s="380"/>
      <c r="G18" s="382"/>
      <c r="H18" s="382"/>
      <c r="I18" s="397"/>
      <c r="J18" s="398"/>
      <c r="K18" s="399"/>
      <c r="L18" s="388"/>
      <c r="M18" s="388"/>
      <c r="N18" s="412"/>
      <c r="O18" s="401"/>
      <c r="P18" s="403"/>
      <c r="Q18" s="390"/>
      <c r="R18" s="360"/>
    </row>
    <row r="19" spans="1:19" ht="15" customHeight="1" x14ac:dyDescent="0.3">
      <c r="A19" s="346"/>
      <c r="B19" s="223"/>
      <c r="C19" s="349"/>
      <c r="D19" s="362"/>
      <c r="E19" s="363"/>
      <c r="F19" s="349"/>
      <c r="G19" s="362"/>
      <c r="H19" s="363"/>
      <c r="I19" s="416"/>
      <c r="J19" s="343"/>
      <c r="K19" s="343"/>
      <c r="L19" s="306">
        <v>2019</v>
      </c>
      <c r="M19" s="307"/>
      <c r="N19" s="308"/>
      <c r="O19" s="236"/>
      <c r="P19" s="236"/>
      <c r="Q19" s="237"/>
      <c r="R19" s="353"/>
    </row>
    <row r="20" spans="1:19" ht="15.75" customHeight="1" thickBot="1" x14ac:dyDescent="0.35">
      <c r="A20" s="347"/>
      <c r="B20" s="224"/>
      <c r="C20" s="350"/>
      <c r="D20" s="344"/>
      <c r="E20" s="364"/>
      <c r="F20" s="350"/>
      <c r="G20" s="344"/>
      <c r="H20" s="364"/>
      <c r="I20" s="350"/>
      <c r="J20" s="344"/>
      <c r="K20" s="344"/>
      <c r="L20" s="309"/>
      <c r="M20" s="310"/>
      <c r="N20" s="311"/>
      <c r="O20" s="351"/>
      <c r="P20" s="351"/>
      <c r="Q20" s="352"/>
      <c r="R20" s="354"/>
    </row>
    <row r="21" spans="1:19" ht="15" customHeight="1" x14ac:dyDescent="0.3">
      <c r="A21" s="347"/>
      <c r="B21" s="224"/>
      <c r="C21" s="338"/>
      <c r="D21" s="340"/>
      <c r="E21" s="357"/>
      <c r="F21" s="338"/>
      <c r="G21" s="340"/>
      <c r="H21" s="357"/>
      <c r="I21" s="338"/>
      <c r="J21" s="340"/>
      <c r="K21" s="340"/>
      <c r="L21" s="309"/>
      <c r="M21" s="310"/>
      <c r="N21" s="311"/>
      <c r="O21" s="340"/>
      <c r="P21" s="355"/>
      <c r="Q21" s="357"/>
      <c r="R21" s="359"/>
    </row>
    <row r="22" spans="1:19" ht="15.75" customHeight="1" thickBot="1" x14ac:dyDescent="0.35">
      <c r="A22" s="348"/>
      <c r="B22" s="225"/>
      <c r="C22" s="339"/>
      <c r="D22" s="341"/>
      <c r="E22" s="358"/>
      <c r="F22" s="339"/>
      <c r="G22" s="341"/>
      <c r="H22" s="358"/>
      <c r="I22" s="339"/>
      <c r="J22" s="341"/>
      <c r="K22" s="341"/>
      <c r="L22" s="312"/>
      <c r="M22" s="313"/>
      <c r="N22" s="314"/>
      <c r="O22" s="341"/>
      <c r="P22" s="356"/>
      <c r="Q22" s="358"/>
      <c r="R22" s="360"/>
    </row>
    <row r="24" spans="1:19" ht="24.9" customHeight="1" x14ac:dyDescent="0.4">
      <c r="A24" s="361" t="s">
        <v>28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1:19" ht="15" customHeight="1" x14ac:dyDescent="0.3">
      <c r="A25" s="345">
        <v>1</v>
      </c>
      <c r="B25" s="342" t="str">
        <f>B15</f>
        <v>SK Liapor - Witte Karlovy Vary z.s. "A" - Jakub Svoboda</v>
      </c>
      <c r="C25" s="342"/>
      <c r="D25" s="342" t="s">
        <v>9</v>
      </c>
      <c r="E25" s="342" t="str">
        <f>B7</f>
        <v>TJ SLAVOJ Český Brod "C" - Filip Seidl</v>
      </c>
      <c r="F25" s="342"/>
      <c r="G25" s="342"/>
      <c r="H25" s="342"/>
      <c r="I25" s="342"/>
      <c r="J25" s="342"/>
      <c r="K25" s="342"/>
      <c r="L25" s="342"/>
      <c r="M25" s="342"/>
      <c r="N25" s="342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3">
      <c r="A26" s="345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54">
        <v>12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3">
      <c r="A27" s="345">
        <v>2</v>
      </c>
      <c r="B27" s="342" t="str">
        <f>B11</f>
        <v>TJ Baník Stříbro "B" - Matěj Fujan</v>
      </c>
      <c r="C27" s="342"/>
      <c r="D27" s="342" t="s">
        <v>9</v>
      </c>
      <c r="E27" s="342" t="str">
        <f>B15</f>
        <v>SK Liapor - Witte Karlovy Vary z.s. "A" - Jakub Svoboda</v>
      </c>
      <c r="F27" s="342"/>
      <c r="G27" s="342"/>
      <c r="H27" s="342"/>
      <c r="I27" s="342"/>
      <c r="J27" s="342"/>
      <c r="K27" s="342"/>
      <c r="L27" s="342"/>
      <c r="M27" s="342"/>
      <c r="N27" s="342"/>
      <c r="O27" s="55">
        <v>2</v>
      </c>
      <c r="P27" s="56" t="s">
        <v>9</v>
      </c>
      <c r="Q27" s="56">
        <v>0</v>
      </c>
      <c r="R27" s="9" t="s">
        <v>27</v>
      </c>
    </row>
    <row r="28" spans="1:19" ht="15" customHeight="1" x14ac:dyDescent="0.3">
      <c r="A28" s="345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54">
        <v>20</v>
      </c>
      <c r="P28" s="56" t="s">
        <v>9</v>
      </c>
      <c r="Q28" s="42">
        <v>5</v>
      </c>
      <c r="R28" s="9" t="s">
        <v>26</v>
      </c>
    </row>
    <row r="29" spans="1:19" ht="13.2" customHeight="1" x14ac:dyDescent="0.3">
      <c r="A29" s="345">
        <v>3</v>
      </c>
      <c r="B29" s="342" t="str">
        <f>B7</f>
        <v>TJ SLAVOJ Český Brod "C" - Filip Seidl</v>
      </c>
      <c r="C29" s="342"/>
      <c r="D29" s="342" t="s">
        <v>9</v>
      </c>
      <c r="E29" s="342" t="str">
        <f>B11</f>
        <v>TJ Baník Stříbro "B" - Matěj Fujan</v>
      </c>
      <c r="F29" s="342"/>
      <c r="G29" s="342"/>
      <c r="H29" s="342"/>
      <c r="I29" s="342"/>
      <c r="J29" s="342"/>
      <c r="K29" s="342"/>
      <c r="L29" s="342"/>
      <c r="M29" s="342"/>
      <c r="N29" s="342"/>
      <c r="O29" s="55">
        <v>2</v>
      </c>
      <c r="P29" s="56" t="s">
        <v>9</v>
      </c>
      <c r="Q29" s="56">
        <v>0</v>
      </c>
      <c r="R29" s="9" t="s">
        <v>27</v>
      </c>
    </row>
    <row r="30" spans="1:19" ht="13.2" customHeight="1" x14ac:dyDescent="0.3">
      <c r="A30" s="345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54">
        <v>20</v>
      </c>
      <c r="P30" s="56" t="s">
        <v>9</v>
      </c>
      <c r="Q30" s="42">
        <v>12</v>
      </c>
      <c r="R30" s="9" t="s">
        <v>26</v>
      </c>
    </row>
    <row r="31" spans="1:19" ht="14.4" customHeight="1" x14ac:dyDescent="0.3"/>
    <row r="32" spans="1:19" ht="14.4" customHeight="1" x14ac:dyDescent="0.3"/>
    <row r="41" ht="15" customHeight="1" x14ac:dyDescent="0.3"/>
    <row r="45" ht="14.4" customHeight="1" x14ac:dyDescent="0.3"/>
    <row r="46" ht="14.4" customHeight="1" x14ac:dyDescent="0.3"/>
    <row r="59" ht="15" customHeight="1" x14ac:dyDescent="0.3"/>
    <row r="63" ht="14.4" customHeight="1" x14ac:dyDescent="0.3"/>
    <row r="64" ht="14.4" customHeight="1" x14ac:dyDescent="0.3"/>
    <row r="83" ht="14.4" customHeight="1" x14ac:dyDescent="0.3"/>
    <row r="84" ht="14.4" customHeight="1" x14ac:dyDescent="0.3"/>
  </sheetData>
  <mergeCells count="138"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A4:B6"/>
    <mergeCell ref="C4:R4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</mergeCells>
  <pageMargins left="0.70866141732283472" right="0.70866141732283472" top="0.78740157480314965" bottom="0.78740157480314965" header="0.31496062992125984" footer="0.31496062992125984"/>
  <pageSetup paperSize="9" scale="90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B92"/>
  <sheetViews>
    <sheetView showGridLines="0" zoomScaleNormal="100" workbookViewId="0">
      <selection activeCell="T6" sqref="T6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26" ht="15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6" ht="32.25" customHeight="1" thickBot="1" x14ac:dyDescent="0.35">
      <c r="A4" s="214" t="s">
        <v>48</v>
      </c>
      <c r="B4" s="215"/>
      <c r="C4" s="226" t="str">
        <f>'Nasazení do skupin'!B3</f>
        <v>Čelákovice 29.6.2019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26" x14ac:dyDescent="0.3">
      <c r="A5" s="216"/>
      <c r="B5" s="217"/>
      <c r="C5" s="236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26" ht="15" thickBot="1" x14ac:dyDescent="0.35">
      <c r="A6" s="218"/>
      <c r="B6" s="219"/>
      <c r="C6" s="272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58" t="s">
        <v>8</v>
      </c>
    </row>
    <row r="7" spans="1:26" ht="15" customHeight="1" x14ac:dyDescent="0.3">
      <c r="A7" s="220">
        <v>1</v>
      </c>
      <c r="B7" s="223" t="str">
        <f>'Nasazení do skupin'!B17</f>
        <v>NK CLIMAX Vsetín "A" - David Dvořák</v>
      </c>
      <c r="C7" s="293"/>
      <c r="D7" s="294"/>
      <c r="E7" s="295"/>
      <c r="F7" s="231"/>
      <c r="G7" s="231"/>
      <c r="H7" s="261"/>
      <c r="I7" s="258"/>
      <c r="J7" s="231"/>
      <c r="K7" s="261"/>
      <c r="L7" s="268"/>
      <c r="M7" s="270"/>
      <c r="N7" s="279"/>
      <c r="O7" s="287"/>
      <c r="P7" s="283"/>
      <c r="Q7" s="264"/>
      <c r="R7" s="233"/>
      <c r="Y7" s="48"/>
    </row>
    <row r="8" spans="1:26" ht="15.75" customHeight="1" thickBot="1" x14ac:dyDescent="0.35">
      <c r="A8" s="221"/>
      <c r="B8" s="224"/>
      <c r="C8" s="296"/>
      <c r="D8" s="297"/>
      <c r="E8" s="298"/>
      <c r="F8" s="232"/>
      <c r="G8" s="232"/>
      <c r="H8" s="262"/>
      <c r="I8" s="259"/>
      <c r="J8" s="232"/>
      <c r="K8" s="262"/>
      <c r="L8" s="269"/>
      <c r="M8" s="271"/>
      <c r="N8" s="280"/>
      <c r="O8" s="288"/>
      <c r="P8" s="284"/>
      <c r="Q8" s="265"/>
      <c r="R8" s="234"/>
    </row>
    <row r="9" spans="1:26" ht="15" customHeight="1" x14ac:dyDescent="0.3">
      <c r="A9" s="221"/>
      <c r="B9" s="224"/>
      <c r="C9" s="296"/>
      <c r="D9" s="297"/>
      <c r="E9" s="298"/>
      <c r="F9" s="260"/>
      <c r="G9" s="260"/>
      <c r="H9" s="263"/>
      <c r="I9" s="229"/>
      <c r="J9" s="260"/>
      <c r="K9" s="263"/>
      <c r="L9" s="304"/>
      <c r="M9" s="277"/>
      <c r="N9" s="289"/>
      <c r="O9" s="274"/>
      <c r="P9" s="281"/>
      <c r="Q9" s="285"/>
      <c r="R9" s="241"/>
      <c r="X9" s="48"/>
      <c r="Y9" s="48"/>
      <c r="Z9" s="48"/>
    </row>
    <row r="10" spans="1:26" ht="15.75" customHeight="1" thickBot="1" x14ac:dyDescent="0.35">
      <c r="A10" s="222"/>
      <c r="B10" s="225"/>
      <c r="C10" s="299"/>
      <c r="D10" s="300"/>
      <c r="E10" s="301"/>
      <c r="F10" s="260"/>
      <c r="G10" s="260"/>
      <c r="H10" s="263"/>
      <c r="I10" s="230"/>
      <c r="J10" s="266"/>
      <c r="K10" s="267"/>
      <c r="L10" s="305"/>
      <c r="M10" s="278"/>
      <c r="N10" s="290"/>
      <c r="O10" s="275"/>
      <c r="P10" s="282"/>
      <c r="Q10" s="286"/>
      <c r="R10" s="242"/>
      <c r="X10" s="48"/>
      <c r="Y10" s="48"/>
      <c r="Z10" s="48"/>
    </row>
    <row r="11" spans="1:26" ht="15" customHeight="1" x14ac:dyDescent="0.3">
      <c r="A11" s="220">
        <v>2</v>
      </c>
      <c r="B11" s="223" t="str">
        <f>'Nasazení do skupin'!B18</f>
        <v>TJ Avia Čakovice - Václav Kalous</v>
      </c>
      <c r="C11" s="320"/>
      <c r="D11" s="276"/>
      <c r="E11" s="276"/>
      <c r="F11" s="306" t="s">
        <v>69</v>
      </c>
      <c r="G11" s="307"/>
      <c r="H11" s="308"/>
      <c r="I11" s="231"/>
      <c r="J11" s="231"/>
      <c r="K11" s="261"/>
      <c r="L11" s="268"/>
      <c r="M11" s="270"/>
      <c r="N11" s="279"/>
      <c r="O11" s="287"/>
      <c r="P11" s="283"/>
      <c r="Q11" s="264"/>
      <c r="R11" s="233"/>
    </row>
    <row r="12" spans="1:26" ht="15.75" customHeight="1" thickBot="1" x14ac:dyDescent="0.35">
      <c r="A12" s="221"/>
      <c r="B12" s="224"/>
      <c r="C12" s="259"/>
      <c r="D12" s="232"/>
      <c r="E12" s="232"/>
      <c r="F12" s="309"/>
      <c r="G12" s="310"/>
      <c r="H12" s="311"/>
      <c r="I12" s="232"/>
      <c r="J12" s="232"/>
      <c r="K12" s="262"/>
      <c r="L12" s="269"/>
      <c r="M12" s="271"/>
      <c r="N12" s="280"/>
      <c r="O12" s="288"/>
      <c r="P12" s="284"/>
      <c r="Q12" s="265"/>
      <c r="R12" s="234"/>
    </row>
    <row r="13" spans="1:26" ht="15" customHeight="1" x14ac:dyDescent="0.3">
      <c r="A13" s="221"/>
      <c r="B13" s="224"/>
      <c r="C13" s="229"/>
      <c r="D13" s="260"/>
      <c r="E13" s="260"/>
      <c r="F13" s="309"/>
      <c r="G13" s="310"/>
      <c r="H13" s="311"/>
      <c r="I13" s="260"/>
      <c r="J13" s="260"/>
      <c r="K13" s="263"/>
      <c r="L13" s="304"/>
      <c r="M13" s="277"/>
      <c r="N13" s="289"/>
      <c r="O13" s="274"/>
      <c r="P13" s="281"/>
      <c r="Q13" s="285"/>
      <c r="R13" s="241"/>
    </row>
    <row r="14" spans="1:26" ht="15.75" customHeight="1" thickBot="1" x14ac:dyDescent="0.35">
      <c r="A14" s="222"/>
      <c r="B14" s="225"/>
      <c r="C14" s="230"/>
      <c r="D14" s="266"/>
      <c r="E14" s="266"/>
      <c r="F14" s="312"/>
      <c r="G14" s="313"/>
      <c r="H14" s="314"/>
      <c r="I14" s="260"/>
      <c r="J14" s="260"/>
      <c r="K14" s="263"/>
      <c r="L14" s="305"/>
      <c r="M14" s="278"/>
      <c r="N14" s="290"/>
      <c r="O14" s="275"/>
      <c r="P14" s="282"/>
      <c r="Q14" s="286"/>
      <c r="R14" s="242"/>
    </row>
    <row r="15" spans="1:26" ht="15" customHeight="1" x14ac:dyDescent="0.3">
      <c r="A15" s="220">
        <v>3</v>
      </c>
      <c r="B15" s="223" t="str">
        <f>'Nasazení do skupin'!B19</f>
        <v>SK Liapor - Witte Karlovy Vary z.s. "C" - Jan Schäfer</v>
      </c>
      <c r="C15" s="258"/>
      <c r="D15" s="231"/>
      <c r="E15" s="261"/>
      <c r="F15" s="320"/>
      <c r="G15" s="276"/>
      <c r="H15" s="276"/>
      <c r="I15" s="391"/>
      <c r="J15" s="392"/>
      <c r="K15" s="393"/>
      <c r="L15" s="302"/>
      <c r="M15" s="302"/>
      <c r="N15" s="317"/>
      <c r="O15" s="287"/>
      <c r="P15" s="283"/>
      <c r="Q15" s="264"/>
      <c r="R15" s="233"/>
    </row>
    <row r="16" spans="1:26" ht="15.75" customHeight="1" thickBot="1" x14ac:dyDescent="0.35">
      <c r="A16" s="221"/>
      <c r="B16" s="224"/>
      <c r="C16" s="259"/>
      <c r="D16" s="232"/>
      <c r="E16" s="262"/>
      <c r="F16" s="259"/>
      <c r="G16" s="232"/>
      <c r="H16" s="232"/>
      <c r="I16" s="394"/>
      <c r="J16" s="395"/>
      <c r="K16" s="396"/>
      <c r="L16" s="303"/>
      <c r="M16" s="303"/>
      <c r="N16" s="318"/>
      <c r="O16" s="288"/>
      <c r="P16" s="284"/>
      <c r="Q16" s="265"/>
      <c r="R16" s="234"/>
    </row>
    <row r="17" spans="1:28" ht="15" customHeight="1" x14ac:dyDescent="0.3">
      <c r="A17" s="221"/>
      <c r="B17" s="224"/>
      <c r="C17" s="229"/>
      <c r="D17" s="260"/>
      <c r="E17" s="263"/>
      <c r="F17" s="229"/>
      <c r="G17" s="260"/>
      <c r="H17" s="260"/>
      <c r="I17" s="394"/>
      <c r="J17" s="395"/>
      <c r="K17" s="396"/>
      <c r="L17" s="291"/>
      <c r="M17" s="291"/>
      <c r="N17" s="330"/>
      <c r="O17" s="274"/>
      <c r="P17" s="281"/>
      <c r="Q17" s="285"/>
      <c r="R17" s="241"/>
    </row>
    <row r="18" spans="1:28" ht="15.75" customHeight="1" thickBot="1" x14ac:dyDescent="0.35">
      <c r="A18" s="222"/>
      <c r="B18" s="225"/>
      <c r="C18" s="230"/>
      <c r="D18" s="266"/>
      <c r="E18" s="267"/>
      <c r="F18" s="230"/>
      <c r="G18" s="266"/>
      <c r="H18" s="266"/>
      <c r="I18" s="397"/>
      <c r="J18" s="398"/>
      <c r="K18" s="399"/>
      <c r="L18" s="292"/>
      <c r="M18" s="292"/>
      <c r="N18" s="331"/>
      <c r="O18" s="275"/>
      <c r="P18" s="282"/>
      <c r="Q18" s="286"/>
      <c r="R18" s="242"/>
    </row>
    <row r="19" spans="1:28" ht="15" customHeight="1" x14ac:dyDescent="0.3">
      <c r="A19" s="220"/>
      <c r="B19" s="223"/>
      <c r="C19" s="268"/>
      <c r="D19" s="270"/>
      <c r="E19" s="279"/>
      <c r="F19" s="268"/>
      <c r="G19" s="270"/>
      <c r="H19" s="279"/>
      <c r="I19" s="315"/>
      <c r="J19" s="316"/>
      <c r="K19" s="316"/>
      <c r="L19" s="306">
        <v>2019</v>
      </c>
      <c r="M19" s="307"/>
      <c r="N19" s="308"/>
      <c r="O19" s="270"/>
      <c r="P19" s="270"/>
      <c r="Q19" s="279"/>
      <c r="R19" s="324"/>
    </row>
    <row r="20" spans="1:28" ht="15.75" customHeight="1" thickBot="1" x14ac:dyDescent="0.35">
      <c r="A20" s="221"/>
      <c r="B20" s="224"/>
      <c r="C20" s="269"/>
      <c r="D20" s="271"/>
      <c r="E20" s="280"/>
      <c r="F20" s="269"/>
      <c r="G20" s="271"/>
      <c r="H20" s="280"/>
      <c r="I20" s="269"/>
      <c r="J20" s="271"/>
      <c r="K20" s="271"/>
      <c r="L20" s="309"/>
      <c r="M20" s="310"/>
      <c r="N20" s="311"/>
      <c r="O20" s="271"/>
      <c r="P20" s="271"/>
      <c r="Q20" s="280"/>
      <c r="R20" s="325"/>
    </row>
    <row r="21" spans="1:28" ht="15" customHeight="1" x14ac:dyDescent="0.3">
      <c r="A21" s="221"/>
      <c r="B21" s="224"/>
      <c r="C21" s="304"/>
      <c r="D21" s="277"/>
      <c r="E21" s="289"/>
      <c r="F21" s="304"/>
      <c r="G21" s="277"/>
      <c r="H21" s="289"/>
      <c r="I21" s="304"/>
      <c r="J21" s="277"/>
      <c r="K21" s="277"/>
      <c r="L21" s="309"/>
      <c r="M21" s="310"/>
      <c r="N21" s="311"/>
      <c r="O21" s="332"/>
      <c r="P21" s="277"/>
      <c r="Q21" s="328"/>
      <c r="R21" s="241"/>
    </row>
    <row r="22" spans="1:28" ht="15.75" customHeight="1" thickBot="1" x14ac:dyDescent="0.35">
      <c r="A22" s="222"/>
      <c r="B22" s="225"/>
      <c r="C22" s="305"/>
      <c r="D22" s="278"/>
      <c r="E22" s="290"/>
      <c r="F22" s="305"/>
      <c r="G22" s="278"/>
      <c r="H22" s="290"/>
      <c r="I22" s="305"/>
      <c r="J22" s="278"/>
      <c r="K22" s="278"/>
      <c r="L22" s="312"/>
      <c r="M22" s="313"/>
      <c r="N22" s="314"/>
      <c r="O22" s="333"/>
      <c r="P22" s="278"/>
      <c r="Q22" s="329"/>
      <c r="R22" s="242"/>
    </row>
    <row r="24" spans="1:28" ht="24.9" customHeight="1" x14ac:dyDescent="0.4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3">
      <c r="A25" s="321"/>
      <c r="B25" s="319"/>
      <c r="C25" s="319"/>
      <c r="D25" s="322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3">
      <c r="A26" s="321"/>
      <c r="B26" s="319"/>
      <c r="C26" s="319"/>
      <c r="D26" s="322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3">
      <c r="A27" s="321"/>
      <c r="B27" s="319"/>
      <c r="C27" s="319"/>
      <c r="D27" s="322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3">
      <c r="A28" s="321"/>
      <c r="B28" s="319"/>
      <c r="C28" s="319"/>
      <c r="D28" s="322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2" customHeight="1" x14ac:dyDescent="0.3">
      <c r="A29" s="321"/>
      <c r="B29" s="319"/>
      <c r="C29" s="319"/>
      <c r="D29" s="322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2" customHeight="1" x14ac:dyDescent="0.3">
      <c r="A30" s="321"/>
      <c r="B30" s="319"/>
      <c r="C30" s="319"/>
      <c r="D30" s="322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3">
      <c r="A31" s="321"/>
      <c r="B31" s="319"/>
      <c r="C31" s="319"/>
      <c r="D31" s="322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21.75" customHeight="1" x14ac:dyDescent="0.3">
      <c r="A32" s="321"/>
      <c r="B32" s="319"/>
      <c r="C32" s="319"/>
      <c r="D32" s="322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3">
      <c r="A33" s="321"/>
      <c r="B33" s="319"/>
      <c r="C33" s="319"/>
      <c r="D33" s="322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3">
      <c r="A34" s="321"/>
      <c r="B34" s="319"/>
      <c r="C34" s="319"/>
      <c r="D34" s="322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3">
      <c r="A35" s="321"/>
      <c r="B35" s="319"/>
      <c r="C35" s="319"/>
      <c r="D35" s="322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3">
      <c r="A36" s="321"/>
      <c r="B36" s="319"/>
      <c r="C36" s="319"/>
      <c r="D36" s="322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2.8" x14ac:dyDescent="0.4">
      <c r="P37" s="327"/>
      <c r="Q37" s="327"/>
      <c r="R37" s="4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</row>
    <row r="39" spans="1:54" x14ac:dyDescent="0.3"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  <c r="AI39" s="326"/>
      <c r="AJ39" s="326"/>
      <c r="AK39" s="326"/>
      <c r="AL39" s="326"/>
      <c r="AM39" s="326"/>
      <c r="AN39" s="326"/>
      <c r="AO39" s="326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</row>
    <row r="40" spans="1:54" x14ac:dyDescent="0.3"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6"/>
      <c r="AP40" s="326"/>
      <c r="AQ40" s="326"/>
      <c r="AR40" s="326"/>
      <c r="AS40" s="326"/>
      <c r="AT40" s="326"/>
      <c r="AU40" s="326"/>
      <c r="AV40" s="326"/>
      <c r="AW40" s="326"/>
      <c r="AX40" s="326"/>
      <c r="AY40" s="326"/>
      <c r="AZ40" s="326"/>
      <c r="BA40" s="326"/>
      <c r="BB40" s="326"/>
    </row>
    <row r="41" spans="1:54" ht="21" x14ac:dyDescent="0.4">
      <c r="T41" s="335"/>
      <c r="U41" s="335"/>
      <c r="V41" s="335"/>
      <c r="W41" s="335"/>
      <c r="X41" s="335"/>
      <c r="Y41" s="335"/>
      <c r="Z41" s="335"/>
      <c r="AA41" s="334"/>
      <c r="AB41" s="334"/>
      <c r="AC41" s="334"/>
      <c r="AD41" s="334"/>
      <c r="AE41" s="334"/>
      <c r="AF41" s="334"/>
      <c r="AG41" s="3"/>
      <c r="AH41" s="3"/>
      <c r="AI41" s="335"/>
      <c r="AJ41" s="335"/>
      <c r="AK41" s="335"/>
      <c r="AL41" s="335"/>
      <c r="AM41" s="335"/>
      <c r="AN41" s="335"/>
      <c r="AO41" s="8"/>
      <c r="AP41" s="7"/>
      <c r="AQ41" s="7"/>
      <c r="AR41" s="7"/>
      <c r="AS41" s="7"/>
      <c r="AT41" s="7"/>
      <c r="AU41" s="335"/>
      <c r="AV41" s="335"/>
      <c r="AW41" s="335"/>
      <c r="AX41" s="335"/>
      <c r="AY41" s="3"/>
      <c r="AZ41" s="3"/>
      <c r="BA41" s="3"/>
      <c r="BB41" s="3"/>
    </row>
    <row r="43" spans="1:54" ht="21" x14ac:dyDescent="0.4">
      <c r="T43" s="334"/>
      <c r="U43" s="334"/>
      <c r="V43" s="334"/>
      <c r="W43" s="334"/>
      <c r="X43" s="334"/>
      <c r="Y43" s="334"/>
      <c r="Z43" s="334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"/>
      <c r="AL43" s="334"/>
      <c r="AM43" s="334"/>
      <c r="AN43" s="334"/>
      <c r="AO43" s="334"/>
      <c r="AP43" s="334"/>
      <c r="AQ43" s="334"/>
      <c r="AR43" s="334"/>
      <c r="AS43" s="336"/>
      <c r="AT43" s="336"/>
      <c r="AU43" s="336"/>
      <c r="AV43" s="336"/>
      <c r="AW43" s="336"/>
      <c r="AX43" s="336"/>
      <c r="AY43" s="336"/>
      <c r="AZ43" s="336"/>
      <c r="BA43" s="336"/>
      <c r="BB43" s="336"/>
    </row>
    <row r="46" spans="1:54" ht="15.6" x14ac:dyDescent="0.3">
      <c r="T46" s="337"/>
      <c r="U46" s="337"/>
      <c r="V46" s="337"/>
      <c r="W46" s="337"/>
      <c r="X46" s="337"/>
      <c r="Y46" s="337"/>
      <c r="Z46" s="4"/>
      <c r="AA46" s="337"/>
      <c r="AB46" s="337"/>
      <c r="AC46" s="4"/>
      <c r="AD46" s="4"/>
      <c r="AE46" s="4"/>
      <c r="AF46" s="337"/>
      <c r="AG46" s="337"/>
      <c r="AH46" s="337"/>
      <c r="AI46" s="337"/>
      <c r="AJ46" s="337"/>
      <c r="AK46" s="337"/>
      <c r="AL46" s="4"/>
      <c r="AM46" s="4"/>
      <c r="AN46" s="4"/>
      <c r="AO46" s="4"/>
      <c r="AP46" s="4"/>
      <c r="AQ46" s="4"/>
      <c r="AR46" s="337"/>
      <c r="AS46" s="337"/>
      <c r="AT46" s="337"/>
      <c r="AU46" s="337"/>
      <c r="AV46" s="337"/>
      <c r="AW46" s="337"/>
      <c r="AX46" s="4"/>
      <c r="AY46" s="4"/>
      <c r="AZ46" s="4"/>
      <c r="BA46" s="4"/>
      <c r="BB46" s="4"/>
    </row>
    <row r="49" spans="20:54" ht="15" customHeight="1" x14ac:dyDescent="0.3"/>
    <row r="53" spans="20:54" x14ac:dyDescent="0.3"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</row>
    <row r="54" spans="20:54" x14ac:dyDescent="0.3"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</row>
    <row r="58" spans="20:54" ht="22.8" x14ac:dyDescent="0.4"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326"/>
      <c r="AM58" s="326"/>
      <c r="AN58" s="326"/>
      <c r="AO58" s="326"/>
      <c r="AP58" s="326"/>
      <c r="AQ58" s="326"/>
      <c r="AR58" s="326"/>
      <c r="AS58" s="326"/>
      <c r="AT58" s="326"/>
      <c r="AU58" s="326"/>
      <c r="AV58" s="326"/>
      <c r="AW58" s="326"/>
      <c r="AX58" s="326"/>
      <c r="AY58" s="326"/>
      <c r="AZ58" s="326"/>
      <c r="BA58" s="326"/>
      <c r="BB58" s="326"/>
    </row>
    <row r="59" spans="20:54" ht="21" x14ac:dyDescent="0.4">
      <c r="T59" s="335"/>
      <c r="U59" s="335"/>
      <c r="V59" s="335"/>
      <c r="W59" s="335"/>
      <c r="X59" s="335"/>
      <c r="Y59" s="335"/>
      <c r="Z59" s="335"/>
      <c r="AA59" s="334"/>
      <c r="AB59" s="334"/>
      <c r="AC59" s="334"/>
      <c r="AD59" s="334"/>
      <c r="AE59" s="334"/>
      <c r="AF59" s="334"/>
      <c r="AG59" s="3"/>
      <c r="AH59" s="3"/>
      <c r="AI59" s="335"/>
      <c r="AJ59" s="335"/>
      <c r="AK59" s="335"/>
      <c r="AL59" s="335"/>
      <c r="AM59" s="335"/>
      <c r="AN59" s="335"/>
      <c r="AO59" s="8"/>
      <c r="AP59" s="7"/>
      <c r="AQ59" s="7"/>
      <c r="AR59" s="7"/>
      <c r="AS59" s="7"/>
      <c r="AT59" s="7"/>
      <c r="AU59" s="335"/>
      <c r="AV59" s="335"/>
      <c r="AW59" s="335"/>
      <c r="AX59" s="335"/>
      <c r="AY59" s="3"/>
      <c r="AZ59" s="3"/>
      <c r="BA59" s="3"/>
      <c r="BB59" s="3"/>
    </row>
    <row r="61" spans="20:54" ht="21" x14ac:dyDescent="0.4">
      <c r="T61" s="334"/>
      <c r="U61" s="334"/>
      <c r="V61" s="334"/>
      <c r="W61" s="334"/>
      <c r="X61" s="334"/>
      <c r="Y61" s="334"/>
      <c r="Z61" s="334"/>
      <c r="AA61" s="336"/>
      <c r="AB61" s="336"/>
      <c r="AC61" s="336"/>
      <c r="AD61" s="336"/>
      <c r="AE61" s="336"/>
      <c r="AF61" s="336"/>
      <c r="AG61" s="336"/>
      <c r="AH61" s="336"/>
      <c r="AI61" s="336"/>
      <c r="AJ61" s="336"/>
      <c r="AK61" s="3"/>
      <c r="AL61" s="334"/>
      <c r="AM61" s="334"/>
      <c r="AN61" s="334"/>
      <c r="AO61" s="334"/>
      <c r="AP61" s="334"/>
      <c r="AQ61" s="334"/>
      <c r="AR61" s="334"/>
      <c r="AS61" s="336"/>
      <c r="AT61" s="336"/>
      <c r="AU61" s="336"/>
      <c r="AV61" s="336"/>
      <c r="AW61" s="336"/>
      <c r="AX61" s="336"/>
      <c r="AY61" s="336"/>
      <c r="AZ61" s="336"/>
      <c r="BA61" s="336"/>
      <c r="BB61" s="336"/>
    </row>
    <row r="64" spans="20:54" ht="15.6" x14ac:dyDescent="0.3">
      <c r="T64" s="337"/>
      <c r="U64" s="337"/>
      <c r="V64" s="337"/>
      <c r="W64" s="337"/>
      <c r="X64" s="337"/>
      <c r="Y64" s="337"/>
      <c r="Z64" s="4"/>
      <c r="AA64" s="337"/>
      <c r="AB64" s="337"/>
      <c r="AC64" s="4"/>
      <c r="AD64" s="4"/>
      <c r="AE64" s="4"/>
      <c r="AF64" s="337"/>
      <c r="AG64" s="337"/>
      <c r="AH64" s="337"/>
      <c r="AI64" s="337"/>
      <c r="AJ64" s="337"/>
      <c r="AK64" s="337"/>
      <c r="AL64" s="4"/>
      <c r="AM64" s="4"/>
      <c r="AN64" s="4"/>
      <c r="AO64" s="4"/>
      <c r="AP64" s="4"/>
      <c r="AQ64" s="4"/>
      <c r="AR64" s="337"/>
      <c r="AS64" s="337"/>
      <c r="AT64" s="337"/>
      <c r="AU64" s="337"/>
      <c r="AV64" s="337"/>
      <c r="AW64" s="337"/>
      <c r="AX64" s="4"/>
      <c r="AY64" s="4"/>
      <c r="AZ64" s="4"/>
      <c r="BA64" s="4"/>
      <c r="BB64" s="4"/>
    </row>
    <row r="67" spans="20:54" ht="15" customHeight="1" x14ac:dyDescent="0.3"/>
    <row r="71" spans="20:54" x14ac:dyDescent="0.3"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/>
      <c r="AZ71" s="335"/>
      <c r="BA71" s="335"/>
      <c r="BB71" s="335"/>
    </row>
    <row r="72" spans="20:54" x14ac:dyDescent="0.3">
      <c r="T72" s="335"/>
      <c r="U72" s="335"/>
      <c r="V72" s="335"/>
      <c r="W72" s="335"/>
      <c r="X72" s="335"/>
      <c r="Y72" s="335"/>
      <c r="Z72" s="335"/>
      <c r="AA72" s="335"/>
      <c r="AB72" s="335"/>
      <c r="AC72" s="335"/>
      <c r="AD72" s="335"/>
      <c r="AE72" s="335"/>
      <c r="AF72" s="335"/>
      <c r="AG72" s="335"/>
      <c r="AH72" s="335"/>
      <c r="AI72" s="335"/>
      <c r="AJ72" s="335"/>
      <c r="AK72" s="335"/>
      <c r="AL72" s="335"/>
      <c r="AM72" s="335"/>
      <c r="AN72" s="335"/>
      <c r="AO72" s="335"/>
      <c r="AP72" s="335"/>
      <c r="AQ72" s="335"/>
      <c r="AR72" s="335"/>
      <c r="AS72" s="335"/>
      <c r="AT72" s="335"/>
      <c r="AU72" s="335"/>
      <c r="AV72" s="335"/>
      <c r="AW72" s="335"/>
      <c r="AX72" s="335"/>
      <c r="AY72" s="335"/>
      <c r="AZ72" s="335"/>
      <c r="BA72" s="335"/>
      <c r="BB72" s="335"/>
    </row>
    <row r="76" spans="20:54" ht="22.8" x14ac:dyDescent="0.4">
      <c r="T76" s="326"/>
      <c r="U76" s="326"/>
      <c r="V76" s="326"/>
      <c r="W76" s="326"/>
      <c r="X76" s="326"/>
      <c r="Y76" s="326"/>
      <c r="Z76" s="326"/>
      <c r="AA76" s="326"/>
      <c r="AB76" s="326"/>
      <c r="AC76" s="326"/>
      <c r="AD76" s="326"/>
      <c r="AE76" s="326"/>
      <c r="AF76" s="326"/>
      <c r="AG76" s="326"/>
      <c r="AH76" s="326"/>
      <c r="AI76" s="326"/>
      <c r="AJ76" s="326"/>
      <c r="AK76" s="326"/>
      <c r="AL76" s="326"/>
      <c r="AM76" s="326"/>
      <c r="AN76" s="326"/>
      <c r="AO76" s="326"/>
      <c r="AP76" s="326"/>
      <c r="AQ76" s="326"/>
      <c r="AR76" s="326"/>
      <c r="AS76" s="326"/>
      <c r="AT76" s="326"/>
      <c r="AU76" s="326"/>
      <c r="AV76" s="326"/>
      <c r="AW76" s="326"/>
      <c r="AX76" s="326"/>
      <c r="AY76" s="326"/>
      <c r="AZ76" s="326"/>
      <c r="BA76" s="326"/>
      <c r="BB76" s="326"/>
    </row>
    <row r="78" spans="20:54" ht="22.8" x14ac:dyDescent="0.4">
      <c r="T78" s="326"/>
      <c r="U78" s="326"/>
      <c r="V78" s="326"/>
      <c r="W78" s="326"/>
      <c r="X78" s="326"/>
      <c r="Y78" s="326"/>
      <c r="Z78" s="326"/>
      <c r="AA78" s="326"/>
      <c r="AB78" s="326"/>
      <c r="AC78" s="326"/>
      <c r="AD78" s="326"/>
      <c r="AE78" s="326"/>
      <c r="AF78" s="326"/>
      <c r="AG78" s="326"/>
      <c r="AH78" s="326"/>
      <c r="AI78" s="326"/>
      <c r="AJ78" s="326"/>
      <c r="AK78" s="326"/>
      <c r="AL78" s="326"/>
      <c r="AM78" s="326"/>
      <c r="AN78" s="326"/>
      <c r="AO78" s="326"/>
      <c r="AP78" s="326"/>
      <c r="AQ78" s="326"/>
      <c r="AR78" s="326"/>
      <c r="AS78" s="326"/>
      <c r="AT78" s="326"/>
      <c r="AU78" s="326"/>
      <c r="AV78" s="326"/>
      <c r="AW78" s="326"/>
      <c r="AX78" s="326"/>
      <c r="AY78" s="326"/>
      <c r="AZ78" s="326"/>
      <c r="BA78" s="326"/>
      <c r="BB78" s="326"/>
    </row>
    <row r="79" spans="20:54" ht="21" x14ac:dyDescent="0.4">
      <c r="T79" s="335"/>
      <c r="U79" s="335"/>
      <c r="V79" s="335"/>
      <c r="W79" s="335"/>
      <c r="X79" s="335"/>
      <c r="Y79" s="335"/>
      <c r="Z79" s="335"/>
      <c r="AA79" s="334"/>
      <c r="AB79" s="334"/>
      <c r="AC79" s="334"/>
      <c r="AD79" s="334"/>
      <c r="AE79" s="334"/>
      <c r="AF79" s="334"/>
      <c r="AG79" s="3"/>
      <c r="AH79" s="3"/>
      <c r="AI79" s="335"/>
      <c r="AJ79" s="335"/>
      <c r="AK79" s="335"/>
      <c r="AL79" s="335"/>
      <c r="AM79" s="335"/>
      <c r="AN79" s="335"/>
      <c r="AO79" s="8"/>
      <c r="AP79" s="7"/>
      <c r="AQ79" s="7"/>
      <c r="AR79" s="7"/>
      <c r="AS79" s="7"/>
      <c r="AT79" s="7"/>
      <c r="AU79" s="335"/>
      <c r="AV79" s="335"/>
      <c r="AW79" s="335"/>
      <c r="AX79" s="335"/>
      <c r="AY79" s="3"/>
      <c r="AZ79" s="3"/>
      <c r="BA79" s="3"/>
      <c r="BB79" s="3"/>
    </row>
    <row r="81" spans="20:54" ht="21" x14ac:dyDescent="0.4">
      <c r="T81" s="334"/>
      <c r="U81" s="334"/>
      <c r="V81" s="334"/>
      <c r="W81" s="334"/>
      <c r="X81" s="334"/>
      <c r="Y81" s="334"/>
      <c r="Z81" s="334"/>
      <c r="AA81" s="336"/>
      <c r="AB81" s="336"/>
      <c r="AC81" s="336"/>
      <c r="AD81" s="336"/>
      <c r="AE81" s="336"/>
      <c r="AF81" s="336"/>
      <c r="AG81" s="336"/>
      <c r="AH81" s="336"/>
      <c r="AI81" s="336"/>
      <c r="AJ81" s="336"/>
      <c r="AK81" s="3"/>
      <c r="AL81" s="334"/>
      <c r="AM81" s="334"/>
      <c r="AN81" s="334"/>
      <c r="AO81" s="334"/>
      <c r="AP81" s="334"/>
      <c r="AQ81" s="334"/>
      <c r="AR81" s="334"/>
      <c r="AS81" s="336"/>
      <c r="AT81" s="336"/>
      <c r="AU81" s="336"/>
      <c r="AV81" s="336"/>
      <c r="AW81" s="336"/>
      <c r="AX81" s="336"/>
      <c r="AY81" s="336"/>
      <c r="AZ81" s="336"/>
      <c r="BA81" s="336"/>
      <c r="BB81" s="336"/>
    </row>
    <row r="84" spans="20:54" ht="15.6" x14ac:dyDescent="0.3">
      <c r="T84" s="337"/>
      <c r="U84" s="337"/>
      <c r="V84" s="337"/>
      <c r="W84" s="337"/>
      <c r="X84" s="337"/>
      <c r="Y84" s="337"/>
      <c r="Z84" s="4"/>
      <c r="AA84" s="337"/>
      <c r="AB84" s="337"/>
      <c r="AC84" s="4"/>
      <c r="AD84" s="4"/>
      <c r="AE84" s="4"/>
      <c r="AF84" s="337"/>
      <c r="AG84" s="337"/>
      <c r="AH84" s="337"/>
      <c r="AI84" s="337"/>
      <c r="AJ84" s="337"/>
      <c r="AK84" s="337"/>
      <c r="AL84" s="4"/>
      <c r="AM84" s="4"/>
      <c r="AN84" s="4"/>
      <c r="AO84" s="4"/>
      <c r="AP84" s="4"/>
      <c r="AQ84" s="4"/>
      <c r="AR84" s="337"/>
      <c r="AS84" s="337"/>
      <c r="AT84" s="337"/>
      <c r="AU84" s="337"/>
      <c r="AV84" s="337"/>
      <c r="AW84" s="337"/>
      <c r="AX84" s="4"/>
      <c r="AY84" s="4"/>
      <c r="AZ84" s="4"/>
      <c r="BA84" s="4"/>
      <c r="BB84" s="4"/>
    </row>
    <row r="91" spans="20:54" x14ac:dyDescent="0.3">
      <c r="T91" s="335"/>
      <c r="U91" s="335"/>
      <c r="V91" s="335"/>
      <c r="W91" s="335"/>
      <c r="X91" s="335"/>
      <c r="Y91" s="335"/>
      <c r="Z91" s="335"/>
      <c r="AA91" s="335"/>
      <c r="AB91" s="335"/>
      <c r="AC91" s="335"/>
      <c r="AD91" s="335"/>
      <c r="AE91" s="335"/>
      <c r="AF91" s="335"/>
      <c r="AG91" s="335"/>
      <c r="AH91" s="335"/>
      <c r="AI91" s="335"/>
      <c r="AJ91" s="335"/>
      <c r="AK91" s="335"/>
      <c r="AL91" s="335"/>
      <c r="AM91" s="335"/>
      <c r="AN91" s="335"/>
      <c r="AO91" s="335"/>
      <c r="AP91" s="335"/>
      <c r="AQ91" s="335"/>
      <c r="AR91" s="335"/>
      <c r="AS91" s="335"/>
      <c r="AT91" s="335"/>
      <c r="AU91" s="335"/>
      <c r="AV91" s="335"/>
      <c r="AW91" s="335"/>
      <c r="AX91" s="335"/>
      <c r="AY91" s="335"/>
      <c r="AZ91" s="335"/>
      <c r="BA91" s="335"/>
      <c r="BB91" s="335"/>
    </row>
    <row r="92" spans="20:54" x14ac:dyDescent="0.3">
      <c r="T92" s="335"/>
      <c r="U92" s="335"/>
      <c r="V92" s="335"/>
      <c r="W92" s="335"/>
      <c r="X92" s="335"/>
      <c r="Y92" s="335"/>
      <c r="Z92" s="335"/>
      <c r="AA92" s="335"/>
      <c r="AB92" s="335"/>
      <c r="AC92" s="335"/>
      <c r="AD92" s="335"/>
      <c r="AE92" s="335"/>
      <c r="AF92" s="335"/>
      <c r="AG92" s="335"/>
      <c r="AH92" s="335"/>
      <c r="AI92" s="335"/>
      <c r="AJ92" s="335"/>
      <c r="AK92" s="335"/>
      <c r="AL92" s="335"/>
      <c r="AM92" s="335"/>
      <c r="AN92" s="335"/>
      <c r="AO92" s="335"/>
      <c r="AP92" s="335"/>
      <c r="AQ92" s="335"/>
      <c r="AR92" s="335"/>
      <c r="AS92" s="335"/>
      <c r="AT92" s="335"/>
      <c r="AU92" s="335"/>
      <c r="AV92" s="335"/>
      <c r="AW92" s="335"/>
      <c r="AX92" s="335"/>
      <c r="AY92" s="335"/>
      <c r="AZ92" s="335"/>
      <c r="BA92" s="335"/>
      <c r="BB92" s="335"/>
    </row>
  </sheetData>
  <mergeCells count="195"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46:Y46"/>
    <mergeCell ref="AA46:AB46"/>
    <mergeCell ref="AF46:AK46"/>
    <mergeCell ref="AR46:AW46"/>
    <mergeCell ref="T53:BB54"/>
    <mergeCell ref="T58:BB58"/>
    <mergeCell ref="T39:BB40"/>
    <mergeCell ref="T41:Z41"/>
    <mergeCell ref="AA41:AF41"/>
    <mergeCell ref="AI41:AN41"/>
    <mergeCell ref="AU41:AX41"/>
    <mergeCell ref="T43:Z43"/>
    <mergeCell ref="AA43:AJ43"/>
    <mergeCell ref="AL43:AR43"/>
    <mergeCell ref="AS43:BB43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86"/>
  <sheetViews>
    <sheetView showGridLines="0" topLeftCell="A4" zoomScaleNormal="100" workbookViewId="0">
      <selection activeCell="V14" sqref="V14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 x14ac:dyDescent="0.35"/>
    <row r="2" spans="1:18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18" ht="15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18" ht="32.25" customHeight="1" thickBot="1" x14ac:dyDescent="0.35">
      <c r="A4" s="214" t="s">
        <v>48</v>
      </c>
      <c r="B4" s="215"/>
      <c r="C4" s="407" t="str">
        <f>'Nasazení do skupin'!B3</f>
        <v>Čelákovice 29.6.2019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9"/>
    </row>
    <row r="5" spans="1:18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18" ht="15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8" t="s">
        <v>8</v>
      </c>
    </row>
    <row r="7" spans="1:18" ht="15" customHeight="1" x14ac:dyDescent="0.3">
      <c r="A7" s="346">
        <v>1</v>
      </c>
      <c r="B7" s="223" t="str">
        <f>'Nasazení do skupin'!B17</f>
        <v>NK CLIMAX Vsetín "A" - David Dvořák</v>
      </c>
      <c r="C7" s="293"/>
      <c r="D7" s="294"/>
      <c r="E7" s="295"/>
      <c r="F7" s="367">
        <f>O29</f>
        <v>2</v>
      </c>
      <c r="G7" s="367" t="s">
        <v>9</v>
      </c>
      <c r="H7" s="369">
        <f>Q29</f>
        <v>0</v>
      </c>
      <c r="I7" s="365">
        <f>E15</f>
        <v>2</v>
      </c>
      <c r="J7" s="367" t="s">
        <v>9</v>
      </c>
      <c r="K7" s="369">
        <f>C15</f>
        <v>0</v>
      </c>
      <c r="L7" s="349"/>
      <c r="M7" s="362"/>
      <c r="N7" s="363"/>
      <c r="O7" s="371">
        <f>F7+I7+L7</f>
        <v>4</v>
      </c>
      <c r="P7" s="373" t="s">
        <v>9</v>
      </c>
      <c r="Q7" s="375">
        <f>H7+K7+N7</f>
        <v>0</v>
      </c>
      <c r="R7" s="377">
        <v>4</v>
      </c>
    </row>
    <row r="8" spans="1:18" ht="15.75" customHeight="1" thickBot="1" x14ac:dyDescent="0.35">
      <c r="A8" s="347"/>
      <c r="B8" s="224"/>
      <c r="C8" s="296"/>
      <c r="D8" s="297"/>
      <c r="E8" s="298"/>
      <c r="F8" s="368"/>
      <c r="G8" s="368"/>
      <c r="H8" s="370"/>
      <c r="I8" s="366"/>
      <c r="J8" s="368"/>
      <c r="K8" s="370"/>
      <c r="L8" s="350"/>
      <c r="M8" s="344"/>
      <c r="N8" s="364"/>
      <c r="O8" s="372"/>
      <c r="P8" s="374"/>
      <c r="Q8" s="376"/>
      <c r="R8" s="378"/>
    </row>
    <row r="9" spans="1:18" ht="15" customHeight="1" x14ac:dyDescent="0.3">
      <c r="A9" s="347"/>
      <c r="B9" s="224"/>
      <c r="C9" s="296"/>
      <c r="D9" s="297"/>
      <c r="E9" s="298"/>
      <c r="F9" s="381">
        <f>O30</f>
        <v>20</v>
      </c>
      <c r="G9" s="381" t="s">
        <v>9</v>
      </c>
      <c r="H9" s="404">
        <f>Q30</f>
        <v>9</v>
      </c>
      <c r="I9" s="379">
        <f>E17</f>
        <v>20</v>
      </c>
      <c r="J9" s="381" t="s">
        <v>9</v>
      </c>
      <c r="K9" s="404">
        <f>C17</f>
        <v>6</v>
      </c>
      <c r="L9" s="338"/>
      <c r="M9" s="340"/>
      <c r="N9" s="357"/>
      <c r="O9" s="400">
        <f>F9+I9+L9</f>
        <v>40</v>
      </c>
      <c r="P9" s="402" t="s">
        <v>9</v>
      </c>
      <c r="Q9" s="389">
        <f>H9+K9+N9</f>
        <v>15</v>
      </c>
      <c r="R9" s="405">
        <v>1</v>
      </c>
    </row>
    <row r="10" spans="1:18" ht="15.75" customHeight="1" thickBot="1" x14ac:dyDescent="0.35">
      <c r="A10" s="348"/>
      <c r="B10" s="225"/>
      <c r="C10" s="299"/>
      <c r="D10" s="300"/>
      <c r="E10" s="301"/>
      <c r="F10" s="381"/>
      <c r="G10" s="381"/>
      <c r="H10" s="404"/>
      <c r="I10" s="380"/>
      <c r="J10" s="382"/>
      <c r="K10" s="415"/>
      <c r="L10" s="339"/>
      <c r="M10" s="341"/>
      <c r="N10" s="358"/>
      <c r="O10" s="401"/>
      <c r="P10" s="403"/>
      <c r="Q10" s="390"/>
      <c r="R10" s="406"/>
    </row>
    <row r="11" spans="1:18" ht="15" customHeight="1" x14ac:dyDescent="0.3">
      <c r="A11" s="346">
        <v>2</v>
      </c>
      <c r="B11" s="223" t="str">
        <f>'Nasazení do skupin'!B18</f>
        <v>TJ Avia Čakovice - Václav Kalous</v>
      </c>
      <c r="C11" s="413">
        <f>H7</f>
        <v>0</v>
      </c>
      <c r="D11" s="414" t="s">
        <v>9</v>
      </c>
      <c r="E11" s="414">
        <f>F7</f>
        <v>2</v>
      </c>
      <c r="F11" s="306" t="s">
        <v>69</v>
      </c>
      <c r="G11" s="307"/>
      <c r="H11" s="308"/>
      <c r="I11" s="367">
        <f>O27</f>
        <v>2</v>
      </c>
      <c r="J11" s="367" t="s">
        <v>9</v>
      </c>
      <c r="K11" s="369">
        <f>Q27</f>
        <v>0</v>
      </c>
      <c r="L11" s="349"/>
      <c r="M11" s="362"/>
      <c r="N11" s="363"/>
      <c r="O11" s="371">
        <f>C11+I11+L11</f>
        <v>2</v>
      </c>
      <c r="P11" s="373" t="s">
        <v>9</v>
      </c>
      <c r="Q11" s="375">
        <f>E11+K11+N11</f>
        <v>2</v>
      </c>
      <c r="R11" s="377">
        <v>2</v>
      </c>
    </row>
    <row r="12" spans="1:18" ht="15.75" customHeight="1" thickBot="1" x14ac:dyDescent="0.35">
      <c r="A12" s="347"/>
      <c r="B12" s="224"/>
      <c r="C12" s="366"/>
      <c r="D12" s="368"/>
      <c r="E12" s="368"/>
      <c r="F12" s="309"/>
      <c r="G12" s="310"/>
      <c r="H12" s="311"/>
      <c r="I12" s="368"/>
      <c r="J12" s="368"/>
      <c r="K12" s="370"/>
      <c r="L12" s="350"/>
      <c r="M12" s="344"/>
      <c r="N12" s="364"/>
      <c r="O12" s="372"/>
      <c r="P12" s="374"/>
      <c r="Q12" s="376"/>
      <c r="R12" s="378"/>
    </row>
    <row r="13" spans="1:18" ht="15" customHeight="1" x14ac:dyDescent="0.3">
      <c r="A13" s="347"/>
      <c r="B13" s="224"/>
      <c r="C13" s="379">
        <f>H9</f>
        <v>9</v>
      </c>
      <c r="D13" s="381" t="s">
        <v>9</v>
      </c>
      <c r="E13" s="381">
        <f>F9</f>
        <v>20</v>
      </c>
      <c r="F13" s="309"/>
      <c r="G13" s="310"/>
      <c r="H13" s="311"/>
      <c r="I13" s="381">
        <f>O28</f>
        <v>20</v>
      </c>
      <c r="J13" s="381" t="s">
        <v>9</v>
      </c>
      <c r="K13" s="404">
        <f>Q28</f>
        <v>9</v>
      </c>
      <c r="L13" s="338"/>
      <c r="M13" s="340"/>
      <c r="N13" s="357"/>
      <c r="O13" s="400">
        <f>C13+I13+L13</f>
        <v>29</v>
      </c>
      <c r="P13" s="402" t="s">
        <v>9</v>
      </c>
      <c r="Q13" s="389">
        <f>E13+K13+N13</f>
        <v>29</v>
      </c>
      <c r="R13" s="359">
        <v>2</v>
      </c>
    </row>
    <row r="14" spans="1:18" ht="15.75" customHeight="1" thickBot="1" x14ac:dyDescent="0.35">
      <c r="A14" s="348"/>
      <c r="B14" s="225"/>
      <c r="C14" s="380"/>
      <c r="D14" s="382"/>
      <c r="E14" s="382"/>
      <c r="F14" s="312"/>
      <c r="G14" s="313"/>
      <c r="H14" s="314"/>
      <c r="I14" s="381"/>
      <c r="J14" s="381"/>
      <c r="K14" s="404"/>
      <c r="L14" s="339"/>
      <c r="M14" s="341"/>
      <c r="N14" s="358"/>
      <c r="O14" s="401"/>
      <c r="P14" s="403"/>
      <c r="Q14" s="390"/>
      <c r="R14" s="360"/>
    </row>
    <row r="15" spans="1:18" ht="15" customHeight="1" x14ac:dyDescent="0.3">
      <c r="A15" s="346">
        <v>3</v>
      </c>
      <c r="B15" s="223" t="str">
        <f>'Nasazení do skupin'!B19</f>
        <v>SK Liapor - Witte Karlovy Vary z.s. "C" - Jan Schäfer</v>
      </c>
      <c r="C15" s="365">
        <f>O25</f>
        <v>0</v>
      </c>
      <c r="D15" s="367" t="s">
        <v>9</v>
      </c>
      <c r="E15" s="369">
        <f>Q25</f>
        <v>2</v>
      </c>
      <c r="F15" s="365">
        <f>K11</f>
        <v>0</v>
      </c>
      <c r="G15" s="367" t="s">
        <v>9</v>
      </c>
      <c r="H15" s="369">
        <f>I11</f>
        <v>2</v>
      </c>
      <c r="I15" s="391"/>
      <c r="J15" s="392"/>
      <c r="K15" s="393"/>
      <c r="L15" s="383"/>
      <c r="M15" s="383"/>
      <c r="N15" s="385"/>
      <c r="O15" s="371">
        <f>C15+F15+L15</f>
        <v>0</v>
      </c>
      <c r="P15" s="373" t="s">
        <v>9</v>
      </c>
      <c r="Q15" s="375">
        <f>E15+H15+N15</f>
        <v>4</v>
      </c>
      <c r="R15" s="377">
        <v>3</v>
      </c>
    </row>
    <row r="16" spans="1:18" ht="15.75" customHeight="1" thickBot="1" x14ac:dyDescent="0.35">
      <c r="A16" s="347"/>
      <c r="B16" s="224"/>
      <c r="C16" s="366"/>
      <c r="D16" s="368"/>
      <c r="E16" s="370"/>
      <c r="F16" s="366"/>
      <c r="G16" s="368"/>
      <c r="H16" s="370"/>
      <c r="I16" s="394"/>
      <c r="J16" s="395"/>
      <c r="K16" s="396"/>
      <c r="L16" s="384"/>
      <c r="M16" s="384"/>
      <c r="N16" s="386"/>
      <c r="O16" s="372"/>
      <c r="P16" s="374"/>
      <c r="Q16" s="376"/>
      <c r="R16" s="378"/>
    </row>
    <row r="17" spans="1:19" ht="15" customHeight="1" x14ac:dyDescent="0.3">
      <c r="A17" s="347"/>
      <c r="B17" s="224"/>
      <c r="C17" s="379">
        <f>O26</f>
        <v>6</v>
      </c>
      <c r="D17" s="381" t="s">
        <v>9</v>
      </c>
      <c r="E17" s="381">
        <f>Q26</f>
        <v>20</v>
      </c>
      <c r="F17" s="379">
        <f>K13</f>
        <v>9</v>
      </c>
      <c r="G17" s="381" t="s">
        <v>9</v>
      </c>
      <c r="H17" s="381">
        <f>I13</f>
        <v>20</v>
      </c>
      <c r="I17" s="394"/>
      <c r="J17" s="395"/>
      <c r="K17" s="396"/>
      <c r="L17" s="387"/>
      <c r="M17" s="387"/>
      <c r="N17" s="411"/>
      <c r="O17" s="400">
        <f>C17+F17+L17</f>
        <v>15</v>
      </c>
      <c r="P17" s="402" t="s">
        <v>9</v>
      </c>
      <c r="Q17" s="389">
        <f>E17+H17+N17</f>
        <v>40</v>
      </c>
      <c r="R17" s="359">
        <v>3</v>
      </c>
    </row>
    <row r="18" spans="1:19" ht="15.75" customHeight="1" thickBot="1" x14ac:dyDescent="0.35">
      <c r="A18" s="348"/>
      <c r="B18" s="225"/>
      <c r="C18" s="380"/>
      <c r="D18" s="382"/>
      <c r="E18" s="382"/>
      <c r="F18" s="380"/>
      <c r="G18" s="382"/>
      <c r="H18" s="382"/>
      <c r="I18" s="397"/>
      <c r="J18" s="398"/>
      <c r="K18" s="399"/>
      <c r="L18" s="388"/>
      <c r="M18" s="388"/>
      <c r="N18" s="412"/>
      <c r="O18" s="401"/>
      <c r="P18" s="403"/>
      <c r="Q18" s="390"/>
      <c r="R18" s="360"/>
    </row>
    <row r="19" spans="1:19" ht="15" customHeight="1" x14ac:dyDescent="0.3">
      <c r="A19" s="346"/>
      <c r="B19" s="223"/>
      <c r="C19" s="349"/>
      <c r="D19" s="362"/>
      <c r="E19" s="363"/>
      <c r="F19" s="349"/>
      <c r="G19" s="362"/>
      <c r="H19" s="363"/>
      <c r="I19" s="416"/>
      <c r="J19" s="343"/>
      <c r="K19" s="343"/>
      <c r="L19" s="306">
        <v>2019</v>
      </c>
      <c r="M19" s="307"/>
      <c r="N19" s="308"/>
      <c r="O19" s="236"/>
      <c r="P19" s="236"/>
      <c r="Q19" s="237"/>
      <c r="R19" s="353"/>
    </row>
    <row r="20" spans="1:19" ht="15.75" customHeight="1" thickBot="1" x14ac:dyDescent="0.35">
      <c r="A20" s="347"/>
      <c r="B20" s="224"/>
      <c r="C20" s="350"/>
      <c r="D20" s="344"/>
      <c r="E20" s="364"/>
      <c r="F20" s="350"/>
      <c r="G20" s="344"/>
      <c r="H20" s="364"/>
      <c r="I20" s="350"/>
      <c r="J20" s="344"/>
      <c r="K20" s="344"/>
      <c r="L20" s="309"/>
      <c r="M20" s="310"/>
      <c r="N20" s="311"/>
      <c r="O20" s="351"/>
      <c r="P20" s="351"/>
      <c r="Q20" s="352"/>
      <c r="R20" s="354"/>
    </row>
    <row r="21" spans="1:19" ht="15" customHeight="1" x14ac:dyDescent="0.3">
      <c r="A21" s="347"/>
      <c r="B21" s="224"/>
      <c r="C21" s="338"/>
      <c r="D21" s="340"/>
      <c r="E21" s="357"/>
      <c r="F21" s="338"/>
      <c r="G21" s="340"/>
      <c r="H21" s="357"/>
      <c r="I21" s="338"/>
      <c r="J21" s="340"/>
      <c r="K21" s="340"/>
      <c r="L21" s="309"/>
      <c r="M21" s="310"/>
      <c r="N21" s="311"/>
      <c r="O21" s="340"/>
      <c r="P21" s="355"/>
      <c r="Q21" s="357"/>
      <c r="R21" s="359"/>
    </row>
    <row r="22" spans="1:19" ht="15.75" customHeight="1" thickBot="1" x14ac:dyDescent="0.35">
      <c r="A22" s="348"/>
      <c r="B22" s="225"/>
      <c r="C22" s="339"/>
      <c r="D22" s="341"/>
      <c r="E22" s="358"/>
      <c r="F22" s="339"/>
      <c r="G22" s="341"/>
      <c r="H22" s="358"/>
      <c r="I22" s="339"/>
      <c r="J22" s="341"/>
      <c r="K22" s="341"/>
      <c r="L22" s="312"/>
      <c r="M22" s="313"/>
      <c r="N22" s="314"/>
      <c r="O22" s="341"/>
      <c r="P22" s="356"/>
      <c r="Q22" s="358"/>
      <c r="R22" s="360"/>
    </row>
    <row r="24" spans="1:19" ht="24.9" customHeight="1" x14ac:dyDescent="0.4">
      <c r="A24" s="361" t="s">
        <v>28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1:19" ht="15" customHeight="1" x14ac:dyDescent="0.3">
      <c r="A25" s="345">
        <v>1</v>
      </c>
      <c r="B25" s="342" t="str">
        <f>B15</f>
        <v>SK Liapor - Witte Karlovy Vary z.s. "C" - Jan Schäfer</v>
      </c>
      <c r="C25" s="342"/>
      <c r="D25" s="342" t="s">
        <v>9</v>
      </c>
      <c r="E25" s="342" t="str">
        <f>B7</f>
        <v>NK CLIMAX Vsetín "A" - David Dvořák</v>
      </c>
      <c r="F25" s="342"/>
      <c r="G25" s="342"/>
      <c r="H25" s="342"/>
      <c r="I25" s="342"/>
      <c r="J25" s="342"/>
      <c r="K25" s="342"/>
      <c r="L25" s="342"/>
      <c r="M25" s="342"/>
      <c r="N25" s="342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3">
      <c r="A26" s="345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54">
        <v>6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3">
      <c r="A27" s="345">
        <v>2</v>
      </c>
      <c r="B27" s="342" t="str">
        <f>B11</f>
        <v>TJ Avia Čakovice - Václav Kalous</v>
      </c>
      <c r="C27" s="342"/>
      <c r="D27" s="342" t="s">
        <v>9</v>
      </c>
      <c r="E27" s="342" t="str">
        <f>B15</f>
        <v>SK Liapor - Witte Karlovy Vary z.s. "C" - Jan Schäfer</v>
      </c>
      <c r="F27" s="342"/>
      <c r="G27" s="342"/>
      <c r="H27" s="342"/>
      <c r="I27" s="342"/>
      <c r="J27" s="342"/>
      <c r="K27" s="342"/>
      <c r="L27" s="342"/>
      <c r="M27" s="342"/>
      <c r="N27" s="342"/>
      <c r="O27" s="55">
        <v>2</v>
      </c>
      <c r="P27" s="56" t="s">
        <v>9</v>
      </c>
      <c r="Q27" s="56">
        <v>0</v>
      </c>
      <c r="R27" s="9" t="s">
        <v>27</v>
      </c>
    </row>
    <row r="28" spans="1:19" ht="15" customHeight="1" x14ac:dyDescent="0.3">
      <c r="A28" s="345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54">
        <v>20</v>
      </c>
      <c r="P28" s="56" t="s">
        <v>9</v>
      </c>
      <c r="Q28" s="42">
        <v>9</v>
      </c>
      <c r="R28" s="9" t="s">
        <v>26</v>
      </c>
    </row>
    <row r="29" spans="1:19" ht="15" customHeight="1" x14ac:dyDescent="0.3">
      <c r="A29" s="345">
        <v>3</v>
      </c>
      <c r="B29" s="342" t="str">
        <f>B7</f>
        <v>NK CLIMAX Vsetín "A" - David Dvořák</v>
      </c>
      <c r="C29" s="342"/>
      <c r="D29" s="342" t="s">
        <v>9</v>
      </c>
      <c r="E29" s="342" t="str">
        <f>B11</f>
        <v>TJ Avia Čakovice - Václav Kalous</v>
      </c>
      <c r="F29" s="342"/>
      <c r="G29" s="342"/>
      <c r="H29" s="342"/>
      <c r="I29" s="342"/>
      <c r="J29" s="342"/>
      <c r="K29" s="342"/>
      <c r="L29" s="342"/>
      <c r="M29" s="342"/>
      <c r="N29" s="342"/>
      <c r="O29" s="55">
        <v>2</v>
      </c>
      <c r="P29" s="56" t="s">
        <v>9</v>
      </c>
      <c r="Q29" s="56">
        <v>0</v>
      </c>
      <c r="R29" s="9" t="s">
        <v>27</v>
      </c>
    </row>
    <row r="30" spans="1:19" ht="15" customHeight="1" x14ac:dyDescent="0.3">
      <c r="A30" s="345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54">
        <v>20</v>
      </c>
      <c r="P30" s="56" t="s">
        <v>9</v>
      </c>
      <c r="Q30" s="42">
        <v>9</v>
      </c>
      <c r="R30" s="9" t="s">
        <v>26</v>
      </c>
    </row>
    <row r="31" spans="1:19" x14ac:dyDescent="0.3">
      <c r="P31" s="327"/>
      <c r="Q31" s="327"/>
      <c r="R31" s="46"/>
    </row>
    <row r="33" ht="14.4" customHeight="1" x14ac:dyDescent="0.3"/>
    <row r="34" ht="14.4" customHeight="1" x14ac:dyDescent="0.3"/>
    <row r="43" ht="15" customHeight="1" x14ac:dyDescent="0.3"/>
    <row r="47" ht="14.4" customHeight="1" x14ac:dyDescent="0.3"/>
    <row r="48" ht="14.4" customHeight="1" x14ac:dyDescent="0.3"/>
    <row r="61" ht="15" customHeight="1" x14ac:dyDescent="0.3"/>
    <row r="65" ht="14.4" customHeight="1" x14ac:dyDescent="0.3"/>
    <row r="66" ht="14.4" customHeight="1" x14ac:dyDescent="0.3"/>
    <row r="85" ht="14.4" customHeight="1" x14ac:dyDescent="0.3"/>
    <row r="86" ht="14.4" customHeight="1" x14ac:dyDescent="0.3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B140"/>
  <sheetViews>
    <sheetView showGridLines="0" zoomScaleNormal="100" workbookViewId="0">
      <selection activeCell="T5" sqref="T5"/>
    </sheetView>
  </sheetViews>
  <sheetFormatPr defaultRowHeight="14.4" x14ac:dyDescent="0.3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ht="15" customHeight="1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26" ht="15.75" customHeight="1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6" ht="32.25" customHeight="1" thickBot="1" x14ac:dyDescent="0.35">
      <c r="A4" s="214" t="s">
        <v>49</v>
      </c>
      <c r="B4" s="215"/>
      <c r="C4" s="226" t="str">
        <f>'Nasazení do skupin'!B3</f>
        <v>Čelákovice 29.6.2019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26" ht="15" customHeight="1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26" ht="15.75" customHeight="1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58" t="s">
        <v>8</v>
      </c>
    </row>
    <row r="7" spans="1:26" ht="15" customHeight="1" x14ac:dyDescent="0.3">
      <c r="A7" s="220">
        <v>1</v>
      </c>
      <c r="B7" s="223" t="str">
        <f>'Nasazení do skupin'!B20</f>
        <v>TJ Peklo nad Zdobnicí "B" - Josef Čižinský</v>
      </c>
      <c r="C7" s="293"/>
      <c r="D7" s="294"/>
      <c r="E7" s="295"/>
      <c r="F7" s="231"/>
      <c r="G7" s="231"/>
      <c r="H7" s="261"/>
      <c r="I7" s="258"/>
      <c r="J7" s="231"/>
      <c r="K7" s="261"/>
      <c r="L7" s="268"/>
      <c r="M7" s="270"/>
      <c r="N7" s="279"/>
      <c r="O7" s="287"/>
      <c r="P7" s="283"/>
      <c r="Q7" s="264"/>
      <c r="R7" s="233"/>
      <c r="Y7" s="48"/>
    </row>
    <row r="8" spans="1:26" ht="15.75" customHeight="1" thickBot="1" x14ac:dyDescent="0.35">
      <c r="A8" s="221"/>
      <c r="B8" s="224"/>
      <c r="C8" s="296"/>
      <c r="D8" s="297"/>
      <c r="E8" s="298"/>
      <c r="F8" s="232"/>
      <c r="G8" s="232"/>
      <c r="H8" s="262"/>
      <c r="I8" s="259"/>
      <c r="J8" s="232"/>
      <c r="K8" s="262"/>
      <c r="L8" s="269"/>
      <c r="M8" s="271"/>
      <c r="N8" s="280"/>
      <c r="O8" s="288"/>
      <c r="P8" s="284"/>
      <c r="Q8" s="265"/>
      <c r="R8" s="234"/>
    </row>
    <row r="9" spans="1:26" ht="15" customHeight="1" x14ac:dyDescent="0.3">
      <c r="A9" s="221"/>
      <c r="B9" s="224"/>
      <c r="C9" s="296"/>
      <c r="D9" s="297"/>
      <c r="E9" s="298"/>
      <c r="F9" s="260"/>
      <c r="G9" s="260"/>
      <c r="H9" s="263"/>
      <c r="I9" s="229"/>
      <c r="J9" s="260"/>
      <c r="K9" s="263"/>
      <c r="L9" s="304"/>
      <c r="M9" s="277"/>
      <c r="N9" s="289"/>
      <c r="O9" s="274"/>
      <c r="P9" s="281"/>
      <c r="Q9" s="285"/>
      <c r="R9" s="241"/>
      <c r="X9" s="48"/>
      <c r="Y9" s="48"/>
      <c r="Z9" s="48"/>
    </row>
    <row r="10" spans="1:26" ht="15.75" customHeight="1" thickBot="1" x14ac:dyDescent="0.35">
      <c r="A10" s="222"/>
      <c r="B10" s="225"/>
      <c r="C10" s="299"/>
      <c r="D10" s="300"/>
      <c r="E10" s="301"/>
      <c r="F10" s="260"/>
      <c r="G10" s="260"/>
      <c r="H10" s="263"/>
      <c r="I10" s="230"/>
      <c r="J10" s="266"/>
      <c r="K10" s="267"/>
      <c r="L10" s="305"/>
      <c r="M10" s="278"/>
      <c r="N10" s="290"/>
      <c r="O10" s="275"/>
      <c r="P10" s="282"/>
      <c r="Q10" s="286"/>
      <c r="R10" s="242"/>
      <c r="X10" s="48"/>
      <c r="Y10" s="48"/>
      <c r="Z10" s="48"/>
    </row>
    <row r="11" spans="1:26" ht="15" customHeight="1" x14ac:dyDescent="0.3">
      <c r="A11" s="220">
        <v>2</v>
      </c>
      <c r="B11" s="223" t="str">
        <f>'Nasazení do skupin'!B21</f>
        <v>MNK Modřice, z.s. "C" - Ondřej Jurka</v>
      </c>
      <c r="C11" s="320"/>
      <c r="D11" s="276"/>
      <c r="E11" s="276"/>
      <c r="F11" s="306" t="s">
        <v>69</v>
      </c>
      <c r="G11" s="307"/>
      <c r="H11" s="308"/>
      <c r="I11" s="231"/>
      <c r="J11" s="231"/>
      <c r="K11" s="261"/>
      <c r="L11" s="268"/>
      <c r="M11" s="270"/>
      <c r="N11" s="279"/>
      <c r="O11" s="287"/>
      <c r="P11" s="283"/>
      <c r="Q11" s="264"/>
      <c r="R11" s="233"/>
    </row>
    <row r="12" spans="1:26" ht="15.75" customHeight="1" thickBot="1" x14ac:dyDescent="0.35">
      <c r="A12" s="221"/>
      <c r="B12" s="224"/>
      <c r="C12" s="259"/>
      <c r="D12" s="232"/>
      <c r="E12" s="232"/>
      <c r="F12" s="309"/>
      <c r="G12" s="310"/>
      <c r="H12" s="311"/>
      <c r="I12" s="232"/>
      <c r="J12" s="232"/>
      <c r="K12" s="262"/>
      <c r="L12" s="269"/>
      <c r="M12" s="271"/>
      <c r="N12" s="280"/>
      <c r="O12" s="288"/>
      <c r="P12" s="284"/>
      <c r="Q12" s="265"/>
      <c r="R12" s="234"/>
    </row>
    <row r="13" spans="1:26" ht="15" customHeight="1" x14ac:dyDescent="0.3">
      <c r="A13" s="221"/>
      <c r="B13" s="224"/>
      <c r="C13" s="229"/>
      <c r="D13" s="260"/>
      <c r="E13" s="260"/>
      <c r="F13" s="309"/>
      <c r="G13" s="310"/>
      <c r="H13" s="311"/>
      <c r="I13" s="260"/>
      <c r="J13" s="260"/>
      <c r="K13" s="263"/>
      <c r="L13" s="304"/>
      <c r="M13" s="277"/>
      <c r="N13" s="289"/>
      <c r="O13" s="274"/>
      <c r="P13" s="281"/>
      <c r="Q13" s="285"/>
      <c r="R13" s="241"/>
    </row>
    <row r="14" spans="1:26" ht="15.75" customHeight="1" thickBot="1" x14ac:dyDescent="0.35">
      <c r="A14" s="222"/>
      <c r="B14" s="225"/>
      <c r="C14" s="230"/>
      <c r="D14" s="266"/>
      <c r="E14" s="266"/>
      <c r="F14" s="312"/>
      <c r="G14" s="313"/>
      <c r="H14" s="314"/>
      <c r="I14" s="260"/>
      <c r="J14" s="260"/>
      <c r="K14" s="263"/>
      <c r="L14" s="305"/>
      <c r="M14" s="278"/>
      <c r="N14" s="290"/>
      <c r="O14" s="275"/>
      <c r="P14" s="282"/>
      <c r="Q14" s="286"/>
      <c r="R14" s="242"/>
    </row>
    <row r="15" spans="1:26" ht="15" customHeight="1" x14ac:dyDescent="0.3">
      <c r="A15" s="220">
        <v>3</v>
      </c>
      <c r="B15" s="223" t="str">
        <f>'Nasazení do skupin'!B22</f>
        <v>TJ Dynamo České Budějovice z.s. "B" - Petr Škoda</v>
      </c>
      <c r="C15" s="258"/>
      <c r="D15" s="231"/>
      <c r="E15" s="261"/>
      <c r="F15" s="320"/>
      <c r="G15" s="276"/>
      <c r="H15" s="276"/>
      <c r="I15" s="391"/>
      <c r="J15" s="392"/>
      <c r="K15" s="393"/>
      <c r="L15" s="302"/>
      <c r="M15" s="302"/>
      <c r="N15" s="317"/>
      <c r="O15" s="287"/>
      <c r="P15" s="283"/>
      <c r="Q15" s="264"/>
      <c r="R15" s="233"/>
    </row>
    <row r="16" spans="1:26" ht="15.75" customHeight="1" thickBot="1" x14ac:dyDescent="0.35">
      <c r="A16" s="221"/>
      <c r="B16" s="224"/>
      <c r="C16" s="259"/>
      <c r="D16" s="232"/>
      <c r="E16" s="262"/>
      <c r="F16" s="259"/>
      <c r="G16" s="232"/>
      <c r="H16" s="232"/>
      <c r="I16" s="394"/>
      <c r="J16" s="395"/>
      <c r="K16" s="396"/>
      <c r="L16" s="303"/>
      <c r="M16" s="303"/>
      <c r="N16" s="318"/>
      <c r="O16" s="288"/>
      <c r="P16" s="284"/>
      <c r="Q16" s="265"/>
      <c r="R16" s="234"/>
    </row>
    <row r="17" spans="1:28" ht="15" customHeight="1" x14ac:dyDescent="0.3">
      <c r="A17" s="221"/>
      <c r="B17" s="224"/>
      <c r="C17" s="229"/>
      <c r="D17" s="260"/>
      <c r="E17" s="263"/>
      <c r="F17" s="229"/>
      <c r="G17" s="260"/>
      <c r="H17" s="260"/>
      <c r="I17" s="394"/>
      <c r="J17" s="395"/>
      <c r="K17" s="396"/>
      <c r="L17" s="291"/>
      <c r="M17" s="291"/>
      <c r="N17" s="330"/>
      <c r="O17" s="274"/>
      <c r="P17" s="281"/>
      <c r="Q17" s="285"/>
      <c r="R17" s="241"/>
    </row>
    <row r="18" spans="1:28" ht="15.75" customHeight="1" thickBot="1" x14ac:dyDescent="0.35">
      <c r="A18" s="222"/>
      <c r="B18" s="225"/>
      <c r="C18" s="230"/>
      <c r="D18" s="266"/>
      <c r="E18" s="267"/>
      <c r="F18" s="230"/>
      <c r="G18" s="266"/>
      <c r="H18" s="266"/>
      <c r="I18" s="397"/>
      <c r="J18" s="398"/>
      <c r="K18" s="399"/>
      <c r="L18" s="292"/>
      <c r="M18" s="292"/>
      <c r="N18" s="331"/>
      <c r="O18" s="275"/>
      <c r="P18" s="282"/>
      <c r="Q18" s="286"/>
      <c r="R18" s="242"/>
    </row>
    <row r="19" spans="1:28" ht="15" customHeight="1" x14ac:dyDescent="0.3">
      <c r="A19" s="220"/>
      <c r="B19" s="223"/>
      <c r="C19" s="268"/>
      <c r="D19" s="270"/>
      <c r="E19" s="279"/>
      <c r="F19" s="268"/>
      <c r="G19" s="270"/>
      <c r="H19" s="279"/>
      <c r="I19" s="315"/>
      <c r="J19" s="316"/>
      <c r="K19" s="316"/>
      <c r="L19" s="306">
        <v>2019</v>
      </c>
      <c r="M19" s="307"/>
      <c r="N19" s="308"/>
      <c r="O19" s="270"/>
      <c r="P19" s="270"/>
      <c r="Q19" s="279"/>
      <c r="R19" s="324"/>
    </row>
    <row r="20" spans="1:28" ht="15.75" customHeight="1" thickBot="1" x14ac:dyDescent="0.35">
      <c r="A20" s="221"/>
      <c r="B20" s="224"/>
      <c r="C20" s="269"/>
      <c r="D20" s="271"/>
      <c r="E20" s="280"/>
      <c r="F20" s="269"/>
      <c r="G20" s="271"/>
      <c r="H20" s="280"/>
      <c r="I20" s="269"/>
      <c r="J20" s="271"/>
      <c r="K20" s="271"/>
      <c r="L20" s="309"/>
      <c r="M20" s="310"/>
      <c r="N20" s="311"/>
      <c r="O20" s="271"/>
      <c r="P20" s="271"/>
      <c r="Q20" s="280"/>
      <c r="R20" s="325"/>
    </row>
    <row r="21" spans="1:28" ht="15" customHeight="1" x14ac:dyDescent="0.3">
      <c r="A21" s="221"/>
      <c r="B21" s="224"/>
      <c r="C21" s="304"/>
      <c r="D21" s="277"/>
      <c r="E21" s="289"/>
      <c r="F21" s="304"/>
      <c r="G21" s="277"/>
      <c r="H21" s="289"/>
      <c r="I21" s="304"/>
      <c r="J21" s="277"/>
      <c r="K21" s="277"/>
      <c r="L21" s="309"/>
      <c r="M21" s="310"/>
      <c r="N21" s="311"/>
      <c r="O21" s="332"/>
      <c r="P21" s="277"/>
      <c r="Q21" s="328"/>
      <c r="R21" s="241"/>
    </row>
    <row r="22" spans="1:28" ht="15.75" customHeight="1" thickBot="1" x14ac:dyDescent="0.35">
      <c r="A22" s="222"/>
      <c r="B22" s="225"/>
      <c r="C22" s="305"/>
      <c r="D22" s="278"/>
      <c r="E22" s="290"/>
      <c r="F22" s="305"/>
      <c r="G22" s="278"/>
      <c r="H22" s="290"/>
      <c r="I22" s="305"/>
      <c r="J22" s="278"/>
      <c r="K22" s="278"/>
      <c r="L22" s="312"/>
      <c r="M22" s="313"/>
      <c r="N22" s="314"/>
      <c r="O22" s="333"/>
      <c r="P22" s="278"/>
      <c r="Q22" s="329"/>
      <c r="R22" s="242"/>
    </row>
    <row r="24" spans="1:28" ht="24.9" customHeight="1" x14ac:dyDescent="0.4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3">
      <c r="A25" s="321"/>
      <c r="B25" s="319"/>
      <c r="C25" s="319"/>
      <c r="D25" s="322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3">
      <c r="A26" s="321"/>
      <c r="B26" s="319"/>
      <c r="C26" s="319"/>
      <c r="D26" s="322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3">
      <c r="A27" s="321"/>
      <c r="B27" s="319"/>
      <c r="C27" s="319"/>
      <c r="D27" s="322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3">
      <c r="A28" s="321"/>
      <c r="B28" s="319"/>
      <c r="C28" s="319"/>
      <c r="D28" s="322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2" customHeight="1" x14ac:dyDescent="0.3">
      <c r="A29" s="321"/>
      <c r="B29" s="319"/>
      <c r="C29" s="319"/>
      <c r="D29" s="322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2" customHeight="1" x14ac:dyDescent="0.3">
      <c r="A30" s="321"/>
      <c r="B30" s="319"/>
      <c r="C30" s="319"/>
      <c r="D30" s="322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3">
      <c r="A31" s="321"/>
      <c r="B31" s="319"/>
      <c r="C31" s="319"/>
      <c r="D31" s="322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5.75" customHeight="1" x14ac:dyDescent="0.3">
      <c r="A32" s="321"/>
      <c r="B32" s="319"/>
      <c r="C32" s="319"/>
      <c r="D32" s="322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3">
      <c r="A33" s="321"/>
      <c r="B33" s="319"/>
      <c r="C33" s="319"/>
      <c r="D33" s="322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3">
      <c r="A34" s="321"/>
      <c r="B34" s="319"/>
      <c r="C34" s="319"/>
      <c r="D34" s="322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3">
      <c r="A35" s="321"/>
      <c r="B35" s="319"/>
      <c r="C35" s="319"/>
      <c r="D35" s="322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3">
      <c r="A36" s="321"/>
      <c r="B36" s="319"/>
      <c r="C36" s="319"/>
      <c r="D36" s="322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2.8" x14ac:dyDescent="0.4">
      <c r="P37" s="327"/>
      <c r="Q37" s="327"/>
      <c r="R37" s="4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</row>
    <row r="38" spans="1:54" ht="21" x14ac:dyDescent="0.4">
      <c r="T38" s="335"/>
      <c r="U38" s="335"/>
      <c r="V38" s="335"/>
      <c r="W38" s="335"/>
      <c r="X38" s="335"/>
      <c r="Y38" s="335"/>
      <c r="Z38" s="335"/>
      <c r="AA38" s="334"/>
      <c r="AB38" s="334"/>
      <c r="AC38" s="334"/>
      <c r="AD38" s="334"/>
      <c r="AE38" s="334"/>
      <c r="AF38" s="334"/>
      <c r="AH38" s="3"/>
      <c r="AI38" s="335"/>
      <c r="AJ38" s="335"/>
      <c r="AK38" s="335"/>
      <c r="AL38" s="335"/>
      <c r="AM38" s="335"/>
      <c r="AN38" s="335"/>
      <c r="AO38" s="8"/>
      <c r="AP38" s="7"/>
      <c r="AQ38" s="7"/>
      <c r="AR38" s="7"/>
      <c r="AS38" s="7"/>
      <c r="AT38" s="7"/>
      <c r="AU38" s="335"/>
      <c r="AV38" s="335"/>
      <c r="AW38" s="335"/>
      <c r="AX38" s="335"/>
      <c r="AY38" s="3"/>
      <c r="AZ38" s="3"/>
      <c r="BA38" s="3"/>
      <c r="BB38" s="3"/>
    </row>
    <row r="40" spans="1:54" ht="21" x14ac:dyDescent="0.4">
      <c r="T40" s="334"/>
      <c r="U40" s="334"/>
      <c r="V40" s="334"/>
      <c r="W40" s="334"/>
      <c r="X40" s="334"/>
      <c r="Y40" s="334"/>
      <c r="Z40" s="334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"/>
      <c r="AL40" s="334"/>
      <c r="AM40" s="334"/>
      <c r="AN40" s="334"/>
      <c r="AO40" s="334"/>
      <c r="AP40" s="334"/>
      <c r="AQ40" s="334"/>
      <c r="AR40" s="334"/>
      <c r="AS40" s="336"/>
      <c r="AT40" s="336"/>
      <c r="AU40" s="336"/>
      <c r="AV40" s="336"/>
      <c r="AW40" s="336"/>
      <c r="AX40" s="336"/>
      <c r="AY40" s="336"/>
      <c r="AZ40" s="336"/>
      <c r="BA40" s="336"/>
      <c r="BB40" s="336"/>
    </row>
    <row r="43" spans="1:54" ht="15.6" x14ac:dyDescent="0.3">
      <c r="T43" s="337"/>
      <c r="U43" s="337"/>
      <c r="V43" s="337"/>
      <c r="W43" s="337"/>
      <c r="X43" s="337"/>
      <c r="Y43" s="337"/>
      <c r="Z43" s="4"/>
      <c r="AA43" s="337"/>
      <c r="AB43" s="337"/>
      <c r="AC43" s="4"/>
      <c r="AD43" s="4"/>
      <c r="AE43" s="4"/>
      <c r="AF43" s="337"/>
      <c r="AG43" s="337"/>
      <c r="AH43" s="337"/>
      <c r="AI43" s="337"/>
      <c r="AJ43" s="337"/>
      <c r="AK43" s="337"/>
      <c r="AL43" s="4"/>
      <c r="AM43" s="4"/>
      <c r="AN43" s="4"/>
      <c r="AO43" s="4"/>
      <c r="AP43" s="4"/>
      <c r="AQ43" s="4"/>
      <c r="AR43" s="337"/>
      <c r="AS43" s="337"/>
      <c r="AT43" s="337"/>
      <c r="AU43" s="337"/>
      <c r="AV43" s="337"/>
      <c r="AW43" s="337"/>
      <c r="AX43" s="4"/>
      <c r="AY43" s="4"/>
      <c r="AZ43" s="4"/>
      <c r="BA43" s="4"/>
      <c r="BB43" s="4"/>
    </row>
    <row r="44" spans="1:54" ht="15" customHeight="1" x14ac:dyDescent="0.3"/>
    <row r="50" spans="20:54" ht="15" customHeight="1" x14ac:dyDescent="0.3"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</row>
    <row r="51" spans="20:54" ht="15" customHeight="1" x14ac:dyDescent="0.3"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</row>
    <row r="53" spans="20:54" ht="15" customHeight="1" x14ac:dyDescent="0.3"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6"/>
      <c r="AW53" s="326"/>
      <c r="AX53" s="326"/>
      <c r="AY53" s="326"/>
      <c r="AZ53" s="326"/>
      <c r="BA53" s="326"/>
      <c r="BB53" s="326"/>
    </row>
    <row r="54" spans="20:54" ht="15" customHeight="1" x14ac:dyDescent="0.3"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6"/>
      <c r="AW54" s="326"/>
      <c r="AX54" s="326"/>
      <c r="AY54" s="326"/>
      <c r="AZ54" s="326"/>
      <c r="BA54" s="326"/>
      <c r="BB54" s="326"/>
    </row>
    <row r="55" spans="20:54" ht="21" x14ac:dyDescent="0.4">
      <c r="T55" s="335"/>
      <c r="U55" s="335"/>
      <c r="V55" s="335"/>
      <c r="W55" s="335"/>
      <c r="X55" s="335"/>
      <c r="Y55" s="335"/>
      <c r="Z55" s="335"/>
      <c r="AA55" s="334"/>
      <c r="AB55" s="334"/>
      <c r="AC55" s="334"/>
      <c r="AD55" s="334"/>
      <c r="AE55" s="334"/>
      <c r="AF55" s="334"/>
      <c r="AG55" s="3"/>
      <c r="AH55" s="3"/>
      <c r="AI55" s="335"/>
      <c r="AJ55" s="335"/>
      <c r="AK55" s="335"/>
      <c r="AL55" s="335"/>
      <c r="AM55" s="335"/>
      <c r="AN55" s="335"/>
      <c r="AO55" s="8"/>
      <c r="AP55" s="7"/>
      <c r="AQ55" s="7"/>
      <c r="AR55" s="7"/>
      <c r="AS55" s="7"/>
      <c r="AT55" s="7"/>
      <c r="AU55" s="335"/>
      <c r="AV55" s="335"/>
      <c r="AW55" s="335"/>
      <c r="AX55" s="335"/>
      <c r="AY55" s="3"/>
      <c r="AZ55" s="3"/>
      <c r="BA55" s="3"/>
      <c r="BB55" s="3"/>
    </row>
    <row r="57" spans="20:54" ht="21" x14ac:dyDescent="0.4">
      <c r="T57" s="334"/>
      <c r="U57" s="334"/>
      <c r="V57" s="334"/>
      <c r="W57" s="334"/>
      <c r="X57" s="334"/>
      <c r="Y57" s="334"/>
      <c r="Z57" s="334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"/>
      <c r="AL57" s="334"/>
      <c r="AM57" s="334"/>
      <c r="AN57" s="334"/>
      <c r="AO57" s="334"/>
      <c r="AP57" s="334"/>
      <c r="AQ57" s="334"/>
      <c r="AR57" s="334"/>
      <c r="AS57" s="336"/>
      <c r="AT57" s="336"/>
      <c r="AU57" s="336"/>
      <c r="AV57" s="336"/>
      <c r="AW57" s="336"/>
      <c r="AX57" s="336"/>
      <c r="AY57" s="336"/>
      <c r="AZ57" s="336"/>
      <c r="BA57" s="336"/>
      <c r="BB57" s="336"/>
    </row>
    <row r="60" spans="20:54" ht="15.6" x14ac:dyDescent="0.3">
      <c r="T60" s="337"/>
      <c r="U60" s="337"/>
      <c r="V60" s="337"/>
      <c r="W60" s="337"/>
      <c r="X60" s="337"/>
      <c r="Y60" s="337"/>
      <c r="Z60" s="4"/>
      <c r="AA60" s="337"/>
      <c r="AB60" s="337"/>
      <c r="AC60" s="4"/>
      <c r="AD60" s="4"/>
      <c r="AE60" s="4"/>
      <c r="AF60" s="337"/>
      <c r="AG60" s="337"/>
      <c r="AH60" s="337"/>
      <c r="AI60" s="337"/>
      <c r="AJ60" s="337"/>
      <c r="AK60" s="337"/>
      <c r="AL60" s="4"/>
      <c r="AM60" s="4"/>
      <c r="AN60" s="4"/>
      <c r="AO60" s="4"/>
      <c r="AP60" s="4"/>
      <c r="AQ60" s="4"/>
      <c r="AR60" s="337"/>
      <c r="AS60" s="337"/>
      <c r="AT60" s="337"/>
      <c r="AU60" s="337"/>
      <c r="AV60" s="337"/>
      <c r="AW60" s="337"/>
      <c r="AX60" s="4"/>
      <c r="AY60" s="4"/>
      <c r="AZ60" s="4"/>
      <c r="BA60" s="4"/>
      <c r="BB60" s="4"/>
    </row>
    <row r="62" spans="20:54" ht="15" customHeight="1" x14ac:dyDescent="0.3"/>
    <row r="67" spans="20:54" ht="15" customHeight="1" x14ac:dyDescent="0.3"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5"/>
      <c r="AZ67" s="335"/>
      <c r="BA67" s="335"/>
      <c r="BB67" s="335"/>
    </row>
    <row r="68" spans="20:54" ht="15" customHeight="1" x14ac:dyDescent="0.3"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5"/>
      <c r="AZ68" s="335"/>
      <c r="BA68" s="335"/>
      <c r="BB68" s="335"/>
    </row>
    <row r="72" spans="20:54" ht="22.8" x14ac:dyDescent="0.4"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326"/>
      <c r="AH72" s="326"/>
      <c r="AI72" s="326"/>
      <c r="AJ72" s="326"/>
      <c r="AK72" s="326"/>
      <c r="AL72" s="326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6"/>
      <c r="AY72" s="326"/>
      <c r="AZ72" s="326"/>
      <c r="BA72" s="326"/>
      <c r="BB72" s="326"/>
    </row>
    <row r="73" spans="20:54" ht="21" x14ac:dyDescent="0.4">
      <c r="T73" s="335"/>
      <c r="U73" s="335"/>
      <c r="V73" s="335"/>
      <c r="W73" s="335"/>
      <c r="X73" s="335"/>
      <c r="Y73" s="335"/>
      <c r="Z73" s="335"/>
      <c r="AA73" s="334"/>
      <c r="AB73" s="334"/>
      <c r="AC73" s="334"/>
      <c r="AD73" s="334"/>
      <c r="AE73" s="334"/>
      <c r="AF73" s="334"/>
      <c r="AG73" s="3"/>
      <c r="AH73" s="3"/>
      <c r="AI73" s="335"/>
      <c r="AJ73" s="335"/>
      <c r="AK73" s="335"/>
      <c r="AL73" s="335"/>
      <c r="AM73" s="335"/>
      <c r="AN73" s="335"/>
      <c r="AO73" s="8"/>
      <c r="AP73" s="7"/>
      <c r="AQ73" s="7"/>
      <c r="AR73" s="7"/>
      <c r="AS73" s="7"/>
      <c r="AT73" s="7"/>
      <c r="AU73" s="335"/>
      <c r="AV73" s="335"/>
      <c r="AW73" s="335"/>
      <c r="AX73" s="335"/>
      <c r="AY73" s="3"/>
      <c r="AZ73" s="3"/>
      <c r="BA73" s="3"/>
      <c r="BB73" s="3"/>
    </row>
    <row r="75" spans="20:54" ht="21" x14ac:dyDescent="0.4">
      <c r="T75" s="334"/>
      <c r="U75" s="334"/>
      <c r="V75" s="334"/>
      <c r="W75" s="334"/>
      <c r="X75" s="334"/>
      <c r="Y75" s="334"/>
      <c r="Z75" s="334"/>
      <c r="AA75" s="336"/>
      <c r="AB75" s="336"/>
      <c r="AC75" s="336"/>
      <c r="AD75" s="336"/>
      <c r="AE75" s="336"/>
      <c r="AF75" s="336"/>
      <c r="AG75" s="336"/>
      <c r="AH75" s="336"/>
      <c r="AI75" s="336"/>
      <c r="AJ75" s="336"/>
      <c r="AK75" s="3"/>
      <c r="AL75" s="334"/>
      <c r="AM75" s="334"/>
      <c r="AN75" s="334"/>
      <c r="AO75" s="334"/>
      <c r="AP75" s="334"/>
      <c r="AQ75" s="334"/>
      <c r="AR75" s="334"/>
      <c r="AS75" s="336"/>
      <c r="AT75" s="336"/>
      <c r="AU75" s="336"/>
      <c r="AV75" s="336"/>
      <c r="AW75" s="336"/>
      <c r="AX75" s="336"/>
      <c r="AY75" s="336"/>
      <c r="AZ75" s="336"/>
      <c r="BA75" s="336"/>
      <c r="BB75" s="336"/>
    </row>
    <row r="78" spans="20:54" ht="15.6" x14ac:dyDescent="0.3">
      <c r="T78" s="337"/>
      <c r="U78" s="337"/>
      <c r="V78" s="337"/>
      <c r="W78" s="337"/>
      <c r="X78" s="337"/>
      <c r="Y78" s="337"/>
      <c r="Z78" s="4"/>
      <c r="AA78" s="337"/>
      <c r="AB78" s="337"/>
      <c r="AC78" s="4"/>
      <c r="AD78" s="4"/>
      <c r="AE78" s="4"/>
      <c r="AF78" s="337"/>
      <c r="AG78" s="337"/>
      <c r="AH78" s="337"/>
      <c r="AI78" s="337"/>
      <c r="AJ78" s="337"/>
      <c r="AK78" s="337"/>
      <c r="AL78" s="4"/>
      <c r="AM78" s="4"/>
      <c r="AN78" s="4"/>
      <c r="AO78" s="4"/>
      <c r="AP78" s="4"/>
      <c r="AQ78" s="4"/>
      <c r="AR78" s="337"/>
      <c r="AS78" s="337"/>
      <c r="AT78" s="337"/>
      <c r="AU78" s="337"/>
      <c r="AV78" s="337"/>
      <c r="AW78" s="337"/>
      <c r="AX78" s="4"/>
      <c r="AY78" s="4"/>
      <c r="AZ78" s="4"/>
      <c r="BA78" s="4"/>
      <c r="BB78" s="4"/>
    </row>
    <row r="80" spans="20:54" ht="15" customHeight="1" x14ac:dyDescent="0.3"/>
    <row r="85" spans="20:54" ht="15" customHeight="1" x14ac:dyDescent="0.3"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5"/>
      <c r="AZ85" s="335"/>
      <c r="BA85" s="335"/>
      <c r="BB85" s="335"/>
    </row>
    <row r="86" spans="20:54" ht="15" customHeight="1" x14ac:dyDescent="0.3">
      <c r="T86" s="335"/>
      <c r="U86" s="335"/>
      <c r="V86" s="335"/>
      <c r="W86" s="335"/>
      <c r="X86" s="335"/>
      <c r="Y86" s="335"/>
      <c r="Z86" s="335"/>
      <c r="AA86" s="335"/>
      <c r="AB86" s="335"/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AX86" s="335"/>
      <c r="AY86" s="335"/>
      <c r="AZ86" s="335"/>
      <c r="BA86" s="335"/>
      <c r="BB86" s="335"/>
    </row>
    <row r="90" spans="20:54" ht="22.8" x14ac:dyDescent="0.4">
      <c r="T90" s="326"/>
      <c r="U90" s="326"/>
      <c r="V90" s="326"/>
      <c r="W90" s="326"/>
      <c r="X90" s="326"/>
      <c r="Y90" s="326"/>
      <c r="Z90" s="326"/>
      <c r="AA90" s="326"/>
      <c r="AB90" s="326"/>
      <c r="AC90" s="326"/>
      <c r="AD90" s="326"/>
      <c r="AE90" s="326"/>
      <c r="AF90" s="326"/>
      <c r="AG90" s="326"/>
      <c r="AH90" s="326"/>
      <c r="AI90" s="326"/>
      <c r="AJ90" s="326"/>
      <c r="AK90" s="326"/>
      <c r="AL90" s="326"/>
      <c r="AM90" s="326"/>
      <c r="AN90" s="326"/>
      <c r="AO90" s="326"/>
      <c r="AP90" s="326"/>
      <c r="AQ90" s="326"/>
      <c r="AR90" s="326"/>
      <c r="AS90" s="326"/>
      <c r="AT90" s="326"/>
      <c r="AU90" s="326"/>
      <c r="AV90" s="326"/>
      <c r="AW90" s="326"/>
      <c r="AX90" s="326"/>
      <c r="AY90" s="326"/>
      <c r="AZ90" s="326"/>
      <c r="BA90" s="326"/>
      <c r="BB90" s="326"/>
    </row>
    <row r="91" spans="20:54" ht="21" x14ac:dyDescent="0.4">
      <c r="T91" s="335"/>
      <c r="U91" s="335"/>
      <c r="V91" s="335"/>
      <c r="W91" s="335"/>
      <c r="X91" s="335"/>
      <c r="Y91" s="335"/>
      <c r="Z91" s="335"/>
      <c r="AA91" s="334"/>
      <c r="AB91" s="334"/>
      <c r="AC91" s="334"/>
      <c r="AD91" s="334"/>
      <c r="AE91" s="334"/>
      <c r="AF91" s="334"/>
      <c r="AG91" s="3"/>
      <c r="AH91" s="3"/>
      <c r="AI91" s="335"/>
      <c r="AJ91" s="335"/>
      <c r="AK91" s="335"/>
      <c r="AL91" s="335"/>
      <c r="AM91" s="335"/>
      <c r="AN91" s="335"/>
      <c r="AO91" s="8"/>
      <c r="AP91" s="7"/>
      <c r="AQ91" s="7"/>
      <c r="AR91" s="7"/>
      <c r="AS91" s="7"/>
      <c r="AT91" s="7"/>
      <c r="AU91" s="335"/>
      <c r="AV91" s="335"/>
      <c r="AW91" s="335"/>
      <c r="AX91" s="335"/>
      <c r="AY91" s="3"/>
      <c r="AZ91" s="3"/>
      <c r="BA91" s="3"/>
      <c r="BB91" s="3"/>
    </row>
    <row r="93" spans="20:54" ht="21" x14ac:dyDescent="0.4">
      <c r="T93" s="334"/>
      <c r="U93" s="334"/>
      <c r="V93" s="334"/>
      <c r="W93" s="334"/>
      <c r="X93" s="334"/>
      <c r="Y93" s="334"/>
      <c r="Z93" s="334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"/>
      <c r="AL93" s="334"/>
      <c r="AM93" s="334"/>
      <c r="AN93" s="334"/>
      <c r="AO93" s="334"/>
      <c r="AP93" s="334"/>
      <c r="AQ93" s="334"/>
      <c r="AR93" s="334"/>
      <c r="AS93" s="336"/>
      <c r="AT93" s="336"/>
      <c r="AU93" s="336"/>
      <c r="AV93" s="336"/>
      <c r="AW93" s="336"/>
      <c r="AX93" s="336"/>
      <c r="AY93" s="336"/>
      <c r="AZ93" s="336"/>
      <c r="BA93" s="336"/>
      <c r="BB93" s="336"/>
    </row>
    <row r="96" spans="20:54" ht="15.6" x14ac:dyDescent="0.3">
      <c r="T96" s="337"/>
      <c r="U96" s="337"/>
      <c r="V96" s="337"/>
      <c r="W96" s="337"/>
      <c r="X96" s="337"/>
      <c r="Y96" s="337"/>
      <c r="Z96" s="4"/>
      <c r="AA96" s="337"/>
      <c r="AB96" s="337"/>
      <c r="AC96" s="4"/>
      <c r="AD96" s="4"/>
      <c r="AE96" s="4"/>
      <c r="AF96" s="337"/>
      <c r="AG96" s="337"/>
      <c r="AH96" s="337"/>
      <c r="AI96" s="337"/>
      <c r="AJ96" s="337"/>
      <c r="AK96" s="337"/>
      <c r="AL96" s="4"/>
      <c r="AM96" s="4"/>
      <c r="AN96" s="4"/>
      <c r="AO96" s="4"/>
      <c r="AP96" s="4"/>
      <c r="AQ96" s="5"/>
      <c r="AR96" s="337"/>
      <c r="AS96" s="337"/>
      <c r="AT96" s="337"/>
      <c r="AU96" s="337"/>
      <c r="AV96" s="337"/>
      <c r="AW96" s="337"/>
      <c r="AX96" s="4"/>
      <c r="AY96" s="4"/>
      <c r="AZ96" s="4"/>
      <c r="BA96" s="4"/>
      <c r="BB96" s="4"/>
    </row>
    <row r="98" spans="20:54" ht="15" customHeight="1" x14ac:dyDescent="0.3"/>
    <row r="103" spans="20:54" ht="15" customHeight="1" x14ac:dyDescent="0.3">
      <c r="T103" s="335" t="s">
        <v>22</v>
      </c>
      <c r="U103" s="335"/>
      <c r="V103" s="335"/>
      <c r="W103" s="335"/>
      <c r="X103" s="335"/>
      <c r="Y103" s="335"/>
      <c r="Z103" s="335"/>
      <c r="AA103" s="335"/>
      <c r="AB103" s="335"/>
      <c r="AC103" s="335"/>
      <c r="AD103" s="335"/>
      <c r="AE103" s="335"/>
      <c r="AF103" s="335"/>
      <c r="AG103" s="335"/>
      <c r="AH103" s="335"/>
      <c r="AI103" s="335"/>
      <c r="AJ103" s="335"/>
      <c r="AK103" s="335"/>
      <c r="AL103" s="335"/>
      <c r="AM103" s="335"/>
      <c r="AN103" s="335"/>
      <c r="AO103" s="335"/>
      <c r="AP103" s="335"/>
      <c r="AQ103" s="335"/>
      <c r="AR103" s="335"/>
      <c r="AS103" s="335"/>
      <c r="AT103" s="335"/>
      <c r="AU103" s="335"/>
      <c r="AV103" s="335"/>
      <c r="AW103" s="335"/>
      <c r="AX103" s="335"/>
      <c r="AY103" s="335"/>
      <c r="AZ103" s="335"/>
      <c r="BA103" s="335"/>
      <c r="BB103" s="335"/>
    </row>
    <row r="104" spans="20:54" ht="15" customHeight="1" x14ac:dyDescent="0.3">
      <c r="T104" s="335"/>
      <c r="U104" s="335"/>
      <c r="V104" s="335"/>
      <c r="W104" s="335"/>
      <c r="X104" s="335"/>
      <c r="Y104" s="335"/>
      <c r="Z104" s="335"/>
      <c r="AA104" s="335"/>
      <c r="AB104" s="335"/>
      <c r="AC104" s="335"/>
      <c r="AD104" s="335"/>
      <c r="AE104" s="335"/>
      <c r="AF104" s="335"/>
      <c r="AG104" s="335"/>
      <c r="AH104" s="335"/>
      <c r="AI104" s="335"/>
      <c r="AJ104" s="335"/>
      <c r="AK104" s="335"/>
      <c r="AL104" s="335"/>
      <c r="AM104" s="335"/>
      <c r="AN104" s="335"/>
      <c r="AO104" s="335"/>
      <c r="AP104" s="335"/>
      <c r="AQ104" s="335"/>
      <c r="AR104" s="335"/>
      <c r="AS104" s="335"/>
      <c r="AT104" s="335"/>
      <c r="AU104" s="335"/>
      <c r="AV104" s="335"/>
      <c r="AW104" s="335"/>
      <c r="AX104" s="335"/>
      <c r="AY104" s="335"/>
      <c r="AZ104" s="335"/>
      <c r="BA104" s="335"/>
      <c r="BB104" s="335"/>
    </row>
    <row r="107" spans="20:54" ht="22.8" x14ac:dyDescent="0.4">
      <c r="T107" s="326" t="s">
        <v>11</v>
      </c>
      <c r="U107" s="326"/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  <c r="AM107" s="326"/>
      <c r="AN107" s="326"/>
      <c r="AO107" s="326"/>
      <c r="AP107" s="326"/>
      <c r="AQ107" s="326"/>
      <c r="AR107" s="326"/>
      <c r="AS107" s="326"/>
      <c r="AT107" s="326"/>
      <c r="AU107" s="326"/>
      <c r="AV107" s="326"/>
      <c r="AW107" s="326"/>
      <c r="AX107" s="326"/>
      <c r="AY107" s="326"/>
      <c r="AZ107" s="326"/>
      <c r="BA107" s="326"/>
      <c r="BB107" s="326"/>
    </row>
    <row r="108" spans="20:54" ht="21" x14ac:dyDescent="0.4">
      <c r="T108" s="335" t="s">
        <v>12</v>
      </c>
      <c r="U108" s="335"/>
      <c r="V108" s="335"/>
      <c r="W108" s="335"/>
      <c r="X108" s="335"/>
      <c r="Y108" s="335"/>
      <c r="Z108" s="335"/>
      <c r="AA108" s="334" t="str">
        <f>C4</f>
        <v>Čelákovice 29.6.2019</v>
      </c>
      <c r="AB108" s="334"/>
      <c r="AC108" s="334"/>
      <c r="AD108" s="334"/>
      <c r="AE108" s="334"/>
      <c r="AF108" s="334"/>
      <c r="AG108" s="3"/>
      <c r="AH108" s="3"/>
      <c r="AI108" s="335" t="s">
        <v>13</v>
      </c>
      <c r="AJ108" s="335"/>
      <c r="AK108" s="335"/>
      <c r="AL108" s="335"/>
      <c r="AM108" s="335"/>
      <c r="AN108" s="335"/>
      <c r="AO108" s="8" t="str">
        <f>CONCATENATE("(",P4,"-5)")</f>
        <v>(-5)</v>
      </c>
      <c r="AP108" s="7"/>
      <c r="AQ108" s="7"/>
      <c r="AR108" s="7"/>
      <c r="AS108" s="7"/>
      <c r="AT108" s="7"/>
      <c r="AU108" s="335" t="s">
        <v>14</v>
      </c>
      <c r="AV108" s="335"/>
      <c r="AW108" s="335"/>
      <c r="AX108" s="335"/>
      <c r="AY108" s="3"/>
      <c r="AZ108" s="3"/>
      <c r="BA108" s="3"/>
      <c r="BB108" s="3"/>
    </row>
    <row r="110" spans="20:54" ht="21" x14ac:dyDescent="0.4">
      <c r="T110" s="334" t="s">
        <v>15</v>
      </c>
      <c r="U110" s="334"/>
      <c r="V110" s="334"/>
      <c r="W110" s="334"/>
      <c r="X110" s="334"/>
      <c r="Y110" s="334"/>
      <c r="Z110" s="334"/>
      <c r="AA110" s="336" t="e">
        <f>#REF!</f>
        <v>#REF!</v>
      </c>
      <c r="AB110" s="336"/>
      <c r="AC110" s="336"/>
      <c r="AD110" s="336"/>
      <c r="AE110" s="336"/>
      <c r="AF110" s="336"/>
      <c r="AG110" s="336"/>
      <c r="AH110" s="336"/>
      <c r="AI110" s="336"/>
      <c r="AJ110" s="336"/>
      <c r="AK110" s="3"/>
      <c r="AL110" s="334" t="s">
        <v>16</v>
      </c>
      <c r="AM110" s="334"/>
      <c r="AN110" s="334"/>
      <c r="AO110" s="334"/>
      <c r="AP110" s="334"/>
      <c r="AQ110" s="334"/>
      <c r="AR110" s="334"/>
      <c r="AS110" s="336" t="e">
        <f>#REF!</f>
        <v>#REF!</v>
      </c>
      <c r="AT110" s="336"/>
      <c r="AU110" s="336"/>
      <c r="AV110" s="336"/>
      <c r="AW110" s="336"/>
      <c r="AX110" s="336"/>
      <c r="AY110" s="336"/>
      <c r="AZ110" s="336"/>
      <c r="BA110" s="336"/>
      <c r="BB110" s="336"/>
    </row>
    <row r="113" spans="20:54" ht="15.6" x14ac:dyDescent="0.3">
      <c r="T113" s="337" t="s">
        <v>17</v>
      </c>
      <c r="U113" s="337"/>
      <c r="V113" s="337"/>
      <c r="W113" s="337"/>
      <c r="X113" s="337"/>
      <c r="Y113" s="337"/>
      <c r="Z113" s="4"/>
      <c r="AA113" s="337"/>
      <c r="AB113" s="337"/>
      <c r="AC113" s="4"/>
      <c r="AD113" s="4"/>
      <c r="AE113" s="4"/>
      <c r="AF113" s="337" t="s">
        <v>18</v>
      </c>
      <c r="AG113" s="337"/>
      <c r="AH113" s="337"/>
      <c r="AI113" s="337"/>
      <c r="AJ113" s="337"/>
      <c r="AK113" s="337"/>
      <c r="AL113" s="4"/>
      <c r="AM113" s="4"/>
      <c r="AN113" s="4"/>
      <c r="AO113" s="4"/>
      <c r="AP113" s="4"/>
      <c r="AQ113" s="4"/>
      <c r="AR113" s="337" t="s">
        <v>19</v>
      </c>
      <c r="AS113" s="337"/>
      <c r="AT113" s="337"/>
      <c r="AU113" s="337"/>
      <c r="AV113" s="337"/>
      <c r="AW113" s="337"/>
      <c r="AX113" s="4"/>
      <c r="AY113" s="4"/>
      <c r="AZ113" s="4"/>
      <c r="BA113" s="4"/>
      <c r="BB113" s="4"/>
    </row>
    <row r="115" spans="20:54" x14ac:dyDescent="0.3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3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3">
      <c r="T121" s="335" t="s">
        <v>22</v>
      </c>
      <c r="U121" s="335"/>
      <c r="V121" s="335"/>
      <c r="W121" s="335"/>
      <c r="X121" s="335"/>
      <c r="Y121" s="335"/>
      <c r="Z121" s="335"/>
      <c r="AA121" s="335"/>
      <c r="AB121" s="335"/>
      <c r="AC121" s="335"/>
      <c r="AD121" s="335"/>
      <c r="AE121" s="335"/>
      <c r="AF121" s="335"/>
      <c r="AG121" s="335"/>
      <c r="AH121" s="335"/>
      <c r="AI121" s="335"/>
      <c r="AJ121" s="335"/>
      <c r="AK121" s="335"/>
      <c r="AL121" s="335"/>
      <c r="AM121" s="335"/>
      <c r="AN121" s="335"/>
      <c r="AO121" s="335"/>
      <c r="AP121" s="335"/>
      <c r="AQ121" s="335"/>
      <c r="AR121" s="335"/>
      <c r="AS121" s="335"/>
      <c r="AT121" s="335"/>
      <c r="AU121" s="335"/>
      <c r="AV121" s="335"/>
      <c r="AW121" s="335"/>
      <c r="AX121" s="335"/>
      <c r="AY121" s="335"/>
      <c r="AZ121" s="335"/>
      <c r="BA121" s="335"/>
      <c r="BB121" s="335"/>
    </row>
    <row r="122" spans="20:54" ht="15" customHeight="1" x14ac:dyDescent="0.3"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5"/>
      <c r="AO122" s="335"/>
      <c r="AP122" s="335"/>
      <c r="AQ122" s="335"/>
      <c r="AR122" s="335"/>
      <c r="AS122" s="335"/>
      <c r="AT122" s="335"/>
      <c r="AU122" s="335"/>
      <c r="AV122" s="335"/>
      <c r="AW122" s="335"/>
      <c r="AX122" s="335"/>
      <c r="AY122" s="335"/>
      <c r="AZ122" s="335"/>
      <c r="BA122" s="335"/>
      <c r="BB122" s="335"/>
    </row>
    <row r="126" spans="20:54" ht="22.8" x14ac:dyDescent="0.4">
      <c r="T126" s="326" t="s">
        <v>11</v>
      </c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26"/>
      <c r="AF126" s="326"/>
      <c r="AG126" s="326"/>
      <c r="AH126" s="326"/>
      <c r="AI126" s="326"/>
      <c r="AJ126" s="326"/>
      <c r="AK126" s="326"/>
      <c r="AL126" s="326"/>
      <c r="AM126" s="326"/>
      <c r="AN126" s="326"/>
      <c r="AO126" s="326"/>
      <c r="AP126" s="326"/>
      <c r="AQ126" s="326"/>
      <c r="AR126" s="326"/>
      <c r="AS126" s="326"/>
      <c r="AT126" s="326"/>
      <c r="AU126" s="326"/>
      <c r="AV126" s="326"/>
      <c r="AW126" s="326"/>
      <c r="AX126" s="326"/>
      <c r="AY126" s="326"/>
      <c r="AZ126" s="326"/>
      <c r="BA126" s="326"/>
      <c r="BB126" s="326"/>
    </row>
    <row r="127" spans="20:54" ht="21" x14ac:dyDescent="0.4">
      <c r="T127" s="335" t="s">
        <v>12</v>
      </c>
      <c r="U127" s="335"/>
      <c r="V127" s="335"/>
      <c r="W127" s="335"/>
      <c r="X127" s="335"/>
      <c r="Y127" s="335"/>
      <c r="Z127" s="335"/>
      <c r="AA127" s="334" t="str">
        <f>C4</f>
        <v>Čelákovice 29.6.2019</v>
      </c>
      <c r="AB127" s="334"/>
      <c r="AC127" s="334"/>
      <c r="AD127" s="334"/>
      <c r="AE127" s="334"/>
      <c r="AF127" s="334"/>
      <c r="AG127" s="3"/>
      <c r="AH127" s="3"/>
      <c r="AI127" s="335" t="s">
        <v>13</v>
      </c>
      <c r="AJ127" s="335"/>
      <c r="AK127" s="335"/>
      <c r="AL127" s="335"/>
      <c r="AM127" s="335"/>
      <c r="AN127" s="335"/>
      <c r="AO127" s="8" t="str">
        <f>CONCATENATE("(",P4,"-6)")</f>
        <v>(-6)</v>
      </c>
      <c r="AP127" s="7"/>
      <c r="AQ127" s="7"/>
      <c r="AR127" s="7"/>
      <c r="AS127" s="7"/>
      <c r="AT127" s="7"/>
      <c r="AU127" s="335" t="s">
        <v>14</v>
      </c>
      <c r="AV127" s="335"/>
      <c r="AW127" s="335"/>
      <c r="AX127" s="335"/>
      <c r="AY127" s="3"/>
      <c r="AZ127" s="3"/>
      <c r="BA127" s="3"/>
      <c r="BB127" s="3"/>
    </row>
    <row r="129" spans="20:54" ht="21" x14ac:dyDescent="0.4">
      <c r="T129" s="334" t="s">
        <v>15</v>
      </c>
      <c r="U129" s="334"/>
      <c r="V129" s="334"/>
      <c r="W129" s="334"/>
      <c r="X129" s="334"/>
      <c r="Y129" s="334"/>
      <c r="Z129" s="334"/>
      <c r="AA129" s="336" t="e">
        <f>#REF!</f>
        <v>#REF!</v>
      </c>
      <c r="AB129" s="336"/>
      <c r="AC129" s="336"/>
      <c r="AD129" s="336"/>
      <c r="AE129" s="336"/>
      <c r="AF129" s="336"/>
      <c r="AG129" s="336"/>
      <c r="AH129" s="336"/>
      <c r="AI129" s="336"/>
      <c r="AJ129" s="336"/>
      <c r="AK129" s="3"/>
      <c r="AL129" s="334" t="s">
        <v>16</v>
      </c>
      <c r="AM129" s="334"/>
      <c r="AN129" s="334"/>
      <c r="AO129" s="334"/>
      <c r="AP129" s="334"/>
      <c r="AQ129" s="334"/>
      <c r="AR129" s="334"/>
      <c r="AS129" s="336" t="e">
        <f>#REF!</f>
        <v>#REF!</v>
      </c>
      <c r="AT129" s="336"/>
      <c r="AU129" s="336"/>
      <c r="AV129" s="336"/>
      <c r="AW129" s="336"/>
      <c r="AX129" s="336"/>
      <c r="AY129" s="336"/>
      <c r="AZ129" s="336"/>
      <c r="BA129" s="336"/>
      <c r="BB129" s="336"/>
    </row>
    <row r="132" spans="20:54" ht="15.6" x14ac:dyDescent="0.3">
      <c r="T132" s="337" t="s">
        <v>17</v>
      </c>
      <c r="U132" s="337"/>
      <c r="V132" s="337"/>
      <c r="W132" s="337"/>
      <c r="X132" s="337"/>
      <c r="Y132" s="337"/>
      <c r="Z132" s="4"/>
      <c r="AA132" s="337"/>
      <c r="AB132" s="337"/>
      <c r="AC132" s="4"/>
      <c r="AD132" s="4"/>
      <c r="AE132" s="4"/>
      <c r="AF132" s="337" t="s">
        <v>18</v>
      </c>
      <c r="AG132" s="337"/>
      <c r="AH132" s="337"/>
      <c r="AI132" s="337"/>
      <c r="AJ132" s="337"/>
      <c r="AK132" s="337"/>
      <c r="AL132" s="4"/>
      <c r="AM132" s="4"/>
      <c r="AN132" s="4"/>
      <c r="AO132" s="4"/>
      <c r="AP132" s="4"/>
      <c r="AQ132" s="4"/>
      <c r="AR132" s="337" t="s">
        <v>19</v>
      </c>
      <c r="AS132" s="337"/>
      <c r="AT132" s="337"/>
      <c r="AU132" s="337"/>
      <c r="AV132" s="337"/>
      <c r="AW132" s="337"/>
      <c r="AX132" s="4"/>
      <c r="AY132" s="4"/>
      <c r="AZ132" s="4"/>
      <c r="BA132" s="4"/>
      <c r="BB132" s="4"/>
    </row>
    <row r="134" spans="20:54" x14ac:dyDescent="0.3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 x14ac:dyDescent="0.3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 x14ac:dyDescent="0.3">
      <c r="T139" s="335" t="s">
        <v>22</v>
      </c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/>
      <c r="AP139" s="335"/>
      <c r="AQ139" s="335"/>
      <c r="AR139" s="335"/>
      <c r="AS139" s="335"/>
      <c r="AT139" s="335"/>
      <c r="AU139" s="335"/>
      <c r="AV139" s="335"/>
      <c r="AW139" s="335"/>
      <c r="AX139" s="335"/>
      <c r="AY139" s="335"/>
      <c r="AZ139" s="335"/>
      <c r="BA139" s="335"/>
      <c r="BB139" s="335"/>
    </row>
    <row r="140" spans="20:54" ht="15" customHeight="1" x14ac:dyDescent="0.3"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5"/>
      <c r="AZ140" s="335"/>
      <c r="BA140" s="335"/>
      <c r="BB140" s="335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scale="98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34"/>
  <sheetViews>
    <sheetView showGridLines="0" zoomScaleNormal="100" workbookViewId="0">
      <selection activeCell="W10" sqref="W10"/>
    </sheetView>
  </sheetViews>
  <sheetFormatPr defaultRowHeight="14.4" x14ac:dyDescent="0.3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 x14ac:dyDescent="0.35"/>
    <row r="2" spans="1:18" ht="15" customHeight="1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18" ht="15.75" customHeight="1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18" ht="32.25" customHeight="1" thickBot="1" x14ac:dyDescent="0.35">
      <c r="A4" s="214" t="s">
        <v>49</v>
      </c>
      <c r="B4" s="215"/>
      <c r="C4" s="407" t="str">
        <f>'Nasazení do skupin'!B3</f>
        <v>Čelákovice 29.6.2019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9"/>
    </row>
    <row r="5" spans="1:18" ht="15" customHeight="1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18" ht="15.75" customHeight="1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8" t="s">
        <v>8</v>
      </c>
    </row>
    <row r="7" spans="1:18" ht="15" customHeight="1" x14ac:dyDescent="0.3">
      <c r="A7" s="346">
        <v>1</v>
      </c>
      <c r="B7" s="223" t="str">
        <f>'Nasazení do skupin'!B20</f>
        <v>TJ Peklo nad Zdobnicí "B" - Josef Čižinský</v>
      </c>
      <c r="C7" s="293"/>
      <c r="D7" s="294"/>
      <c r="E7" s="295"/>
      <c r="F7" s="367">
        <f>O29</f>
        <v>2</v>
      </c>
      <c r="G7" s="367" t="s">
        <v>9</v>
      </c>
      <c r="H7" s="369">
        <f>Q29</f>
        <v>1</v>
      </c>
      <c r="I7" s="365">
        <f>E15</f>
        <v>2</v>
      </c>
      <c r="J7" s="367" t="s">
        <v>9</v>
      </c>
      <c r="K7" s="369">
        <f>C15</f>
        <v>0</v>
      </c>
      <c r="L7" s="349"/>
      <c r="M7" s="362"/>
      <c r="N7" s="363"/>
      <c r="O7" s="371">
        <f>F7+I7+L7</f>
        <v>4</v>
      </c>
      <c r="P7" s="373" t="s">
        <v>9</v>
      </c>
      <c r="Q7" s="375">
        <f>H7+K7+N7</f>
        <v>1</v>
      </c>
      <c r="R7" s="377">
        <v>4</v>
      </c>
    </row>
    <row r="8" spans="1:18" ht="15.75" customHeight="1" thickBot="1" x14ac:dyDescent="0.35">
      <c r="A8" s="347"/>
      <c r="B8" s="224"/>
      <c r="C8" s="296"/>
      <c r="D8" s="297"/>
      <c r="E8" s="298"/>
      <c r="F8" s="368"/>
      <c r="G8" s="368"/>
      <c r="H8" s="370"/>
      <c r="I8" s="366"/>
      <c r="J8" s="368"/>
      <c r="K8" s="370"/>
      <c r="L8" s="350"/>
      <c r="M8" s="344"/>
      <c r="N8" s="364"/>
      <c r="O8" s="372"/>
      <c r="P8" s="374"/>
      <c r="Q8" s="376"/>
      <c r="R8" s="378"/>
    </row>
    <row r="9" spans="1:18" ht="15" customHeight="1" x14ac:dyDescent="0.3">
      <c r="A9" s="347"/>
      <c r="B9" s="224"/>
      <c r="C9" s="296"/>
      <c r="D9" s="297"/>
      <c r="E9" s="298"/>
      <c r="F9" s="381">
        <f>O30</f>
        <v>28</v>
      </c>
      <c r="G9" s="381" t="s">
        <v>9</v>
      </c>
      <c r="H9" s="404">
        <f>Q30</f>
        <v>24</v>
      </c>
      <c r="I9" s="379">
        <f>E17</f>
        <v>20</v>
      </c>
      <c r="J9" s="381" t="s">
        <v>9</v>
      </c>
      <c r="K9" s="404">
        <f>C17</f>
        <v>8</v>
      </c>
      <c r="L9" s="338"/>
      <c r="M9" s="340"/>
      <c r="N9" s="357"/>
      <c r="O9" s="400">
        <f>F9+I9+L9</f>
        <v>48</v>
      </c>
      <c r="P9" s="402" t="s">
        <v>9</v>
      </c>
      <c r="Q9" s="389">
        <f>H9+K9+N9</f>
        <v>32</v>
      </c>
      <c r="R9" s="405">
        <v>1</v>
      </c>
    </row>
    <row r="10" spans="1:18" ht="15.75" customHeight="1" thickBot="1" x14ac:dyDescent="0.35">
      <c r="A10" s="348"/>
      <c r="B10" s="225"/>
      <c r="C10" s="299"/>
      <c r="D10" s="300"/>
      <c r="E10" s="301"/>
      <c r="F10" s="381"/>
      <c r="G10" s="381"/>
      <c r="H10" s="404"/>
      <c r="I10" s="380"/>
      <c r="J10" s="382"/>
      <c r="K10" s="415"/>
      <c r="L10" s="339"/>
      <c r="M10" s="341"/>
      <c r="N10" s="358"/>
      <c r="O10" s="401"/>
      <c r="P10" s="403"/>
      <c r="Q10" s="390"/>
      <c r="R10" s="406"/>
    </row>
    <row r="11" spans="1:18" ht="15" customHeight="1" x14ac:dyDescent="0.3">
      <c r="A11" s="346">
        <v>2</v>
      </c>
      <c r="B11" s="223" t="str">
        <f>'Nasazení do skupin'!B21</f>
        <v>MNK Modřice, z.s. "C" - Ondřej Jurka</v>
      </c>
      <c r="C11" s="413">
        <f>H7</f>
        <v>1</v>
      </c>
      <c r="D11" s="414" t="s">
        <v>9</v>
      </c>
      <c r="E11" s="414">
        <f>F7</f>
        <v>2</v>
      </c>
      <c r="F11" s="306" t="s">
        <v>69</v>
      </c>
      <c r="G11" s="307"/>
      <c r="H11" s="308"/>
      <c r="I11" s="367">
        <f>O27</f>
        <v>2</v>
      </c>
      <c r="J11" s="367" t="s">
        <v>9</v>
      </c>
      <c r="K11" s="369">
        <f>Q27</f>
        <v>1</v>
      </c>
      <c r="L11" s="349"/>
      <c r="M11" s="362"/>
      <c r="N11" s="363"/>
      <c r="O11" s="371">
        <f>C11+I11+L11</f>
        <v>3</v>
      </c>
      <c r="P11" s="373" t="s">
        <v>9</v>
      </c>
      <c r="Q11" s="375">
        <f>E11+K11+N11</f>
        <v>3</v>
      </c>
      <c r="R11" s="377">
        <v>2</v>
      </c>
    </row>
    <row r="12" spans="1:18" ht="15.75" customHeight="1" thickBot="1" x14ac:dyDescent="0.35">
      <c r="A12" s="347"/>
      <c r="B12" s="224"/>
      <c r="C12" s="366"/>
      <c r="D12" s="368"/>
      <c r="E12" s="368"/>
      <c r="F12" s="309"/>
      <c r="G12" s="310"/>
      <c r="H12" s="311"/>
      <c r="I12" s="368"/>
      <c r="J12" s="368"/>
      <c r="K12" s="370"/>
      <c r="L12" s="350"/>
      <c r="M12" s="344"/>
      <c r="N12" s="364"/>
      <c r="O12" s="372"/>
      <c r="P12" s="374"/>
      <c r="Q12" s="376"/>
      <c r="R12" s="378"/>
    </row>
    <row r="13" spans="1:18" ht="15" customHeight="1" x14ac:dyDescent="0.3">
      <c r="A13" s="347"/>
      <c r="B13" s="224"/>
      <c r="C13" s="379">
        <f>H9</f>
        <v>24</v>
      </c>
      <c r="D13" s="381" t="s">
        <v>9</v>
      </c>
      <c r="E13" s="381">
        <f>F9</f>
        <v>28</v>
      </c>
      <c r="F13" s="309"/>
      <c r="G13" s="310"/>
      <c r="H13" s="311"/>
      <c r="I13" s="381">
        <f>O28</f>
        <v>28</v>
      </c>
      <c r="J13" s="381" t="s">
        <v>9</v>
      </c>
      <c r="K13" s="404">
        <f>Q28</f>
        <v>23</v>
      </c>
      <c r="L13" s="338"/>
      <c r="M13" s="340"/>
      <c r="N13" s="357"/>
      <c r="O13" s="400">
        <f>C13+I13+L13</f>
        <v>52</v>
      </c>
      <c r="P13" s="402" t="s">
        <v>9</v>
      </c>
      <c r="Q13" s="389">
        <f>E13+K13+N13</f>
        <v>51</v>
      </c>
      <c r="R13" s="359">
        <v>2</v>
      </c>
    </row>
    <row r="14" spans="1:18" ht="15.75" customHeight="1" thickBot="1" x14ac:dyDescent="0.35">
      <c r="A14" s="348"/>
      <c r="B14" s="225"/>
      <c r="C14" s="380"/>
      <c r="D14" s="382"/>
      <c r="E14" s="382"/>
      <c r="F14" s="312"/>
      <c r="G14" s="313"/>
      <c r="H14" s="314"/>
      <c r="I14" s="381"/>
      <c r="J14" s="381"/>
      <c r="K14" s="404"/>
      <c r="L14" s="339"/>
      <c r="M14" s="341"/>
      <c r="N14" s="358"/>
      <c r="O14" s="401"/>
      <c r="P14" s="403"/>
      <c r="Q14" s="390"/>
      <c r="R14" s="360"/>
    </row>
    <row r="15" spans="1:18" ht="15" customHeight="1" x14ac:dyDescent="0.3">
      <c r="A15" s="346">
        <v>3</v>
      </c>
      <c r="B15" s="223" t="str">
        <f>'Nasazení do skupin'!B22</f>
        <v>TJ Dynamo České Budějovice z.s. "B" - Petr Škoda</v>
      </c>
      <c r="C15" s="365">
        <f>O25</f>
        <v>0</v>
      </c>
      <c r="D15" s="367" t="s">
        <v>9</v>
      </c>
      <c r="E15" s="369">
        <f>Q25</f>
        <v>2</v>
      </c>
      <c r="F15" s="365">
        <f>K11</f>
        <v>1</v>
      </c>
      <c r="G15" s="367" t="s">
        <v>9</v>
      </c>
      <c r="H15" s="369">
        <f>I11</f>
        <v>2</v>
      </c>
      <c r="I15" s="391"/>
      <c r="J15" s="392"/>
      <c r="K15" s="393"/>
      <c r="L15" s="383"/>
      <c r="M15" s="383"/>
      <c r="N15" s="385"/>
      <c r="O15" s="371">
        <f>C15+F15+L15</f>
        <v>1</v>
      </c>
      <c r="P15" s="373" t="s">
        <v>9</v>
      </c>
      <c r="Q15" s="375">
        <f>E15+H15+N15</f>
        <v>4</v>
      </c>
      <c r="R15" s="377">
        <v>0</v>
      </c>
    </row>
    <row r="16" spans="1:18" ht="15.75" customHeight="1" thickBot="1" x14ac:dyDescent="0.35">
      <c r="A16" s="347"/>
      <c r="B16" s="224"/>
      <c r="C16" s="366"/>
      <c r="D16" s="368"/>
      <c r="E16" s="370"/>
      <c r="F16" s="366"/>
      <c r="G16" s="368"/>
      <c r="H16" s="370"/>
      <c r="I16" s="394"/>
      <c r="J16" s="395"/>
      <c r="K16" s="396"/>
      <c r="L16" s="384"/>
      <c r="M16" s="384"/>
      <c r="N16" s="386"/>
      <c r="O16" s="372"/>
      <c r="P16" s="374"/>
      <c r="Q16" s="376"/>
      <c r="R16" s="378"/>
    </row>
    <row r="17" spans="1:19" ht="15" customHeight="1" x14ac:dyDescent="0.3">
      <c r="A17" s="347"/>
      <c r="B17" s="224"/>
      <c r="C17" s="379">
        <f>O26</f>
        <v>8</v>
      </c>
      <c r="D17" s="381" t="s">
        <v>9</v>
      </c>
      <c r="E17" s="381">
        <f>Q26</f>
        <v>20</v>
      </c>
      <c r="F17" s="379">
        <f>K13</f>
        <v>23</v>
      </c>
      <c r="G17" s="381" t="s">
        <v>9</v>
      </c>
      <c r="H17" s="381">
        <f>I13</f>
        <v>28</v>
      </c>
      <c r="I17" s="394"/>
      <c r="J17" s="395"/>
      <c r="K17" s="396"/>
      <c r="L17" s="387"/>
      <c r="M17" s="387"/>
      <c r="N17" s="411"/>
      <c r="O17" s="400">
        <f>C17+F17+L17</f>
        <v>31</v>
      </c>
      <c r="P17" s="402" t="s">
        <v>9</v>
      </c>
      <c r="Q17" s="389">
        <f>E17+H17+N17</f>
        <v>48</v>
      </c>
      <c r="R17" s="359">
        <v>3</v>
      </c>
    </row>
    <row r="18" spans="1:19" ht="15.75" customHeight="1" thickBot="1" x14ac:dyDescent="0.35">
      <c r="A18" s="348"/>
      <c r="B18" s="225"/>
      <c r="C18" s="380"/>
      <c r="D18" s="382"/>
      <c r="E18" s="382"/>
      <c r="F18" s="380"/>
      <c r="G18" s="382"/>
      <c r="H18" s="382"/>
      <c r="I18" s="397"/>
      <c r="J18" s="398"/>
      <c r="K18" s="399"/>
      <c r="L18" s="388"/>
      <c r="M18" s="388"/>
      <c r="N18" s="412"/>
      <c r="O18" s="401"/>
      <c r="P18" s="403"/>
      <c r="Q18" s="390"/>
      <c r="R18" s="360"/>
    </row>
    <row r="19" spans="1:19" ht="15" customHeight="1" x14ac:dyDescent="0.3">
      <c r="A19" s="346"/>
      <c r="B19" s="223"/>
      <c r="C19" s="349"/>
      <c r="D19" s="362"/>
      <c r="E19" s="363"/>
      <c r="F19" s="349"/>
      <c r="G19" s="362"/>
      <c r="H19" s="363"/>
      <c r="I19" s="416"/>
      <c r="J19" s="343"/>
      <c r="K19" s="343"/>
      <c r="L19" s="306">
        <v>2019</v>
      </c>
      <c r="M19" s="307"/>
      <c r="N19" s="308"/>
      <c r="O19" s="236"/>
      <c r="P19" s="236"/>
      <c r="Q19" s="237"/>
      <c r="R19" s="353"/>
    </row>
    <row r="20" spans="1:19" ht="15.75" customHeight="1" thickBot="1" x14ac:dyDescent="0.35">
      <c r="A20" s="347"/>
      <c r="B20" s="224"/>
      <c r="C20" s="350"/>
      <c r="D20" s="344"/>
      <c r="E20" s="364"/>
      <c r="F20" s="350"/>
      <c r="G20" s="344"/>
      <c r="H20" s="364"/>
      <c r="I20" s="350"/>
      <c r="J20" s="344"/>
      <c r="K20" s="344"/>
      <c r="L20" s="309"/>
      <c r="M20" s="310"/>
      <c r="N20" s="311"/>
      <c r="O20" s="351"/>
      <c r="P20" s="351"/>
      <c r="Q20" s="352"/>
      <c r="R20" s="354"/>
    </row>
    <row r="21" spans="1:19" ht="15" customHeight="1" x14ac:dyDescent="0.3">
      <c r="A21" s="347"/>
      <c r="B21" s="224"/>
      <c r="C21" s="338"/>
      <c r="D21" s="340"/>
      <c r="E21" s="357"/>
      <c r="F21" s="338"/>
      <c r="G21" s="340"/>
      <c r="H21" s="357"/>
      <c r="I21" s="338"/>
      <c r="J21" s="340"/>
      <c r="K21" s="340"/>
      <c r="L21" s="309"/>
      <c r="M21" s="310"/>
      <c r="N21" s="311"/>
      <c r="O21" s="340"/>
      <c r="P21" s="355"/>
      <c r="Q21" s="357"/>
      <c r="R21" s="359"/>
    </row>
    <row r="22" spans="1:19" ht="15.75" customHeight="1" thickBot="1" x14ac:dyDescent="0.35">
      <c r="A22" s="348"/>
      <c r="B22" s="225"/>
      <c r="C22" s="339"/>
      <c r="D22" s="341"/>
      <c r="E22" s="358"/>
      <c r="F22" s="339"/>
      <c r="G22" s="341"/>
      <c r="H22" s="358"/>
      <c r="I22" s="339"/>
      <c r="J22" s="341"/>
      <c r="K22" s="341"/>
      <c r="L22" s="312"/>
      <c r="M22" s="313"/>
      <c r="N22" s="314"/>
      <c r="O22" s="341"/>
      <c r="P22" s="356"/>
      <c r="Q22" s="358"/>
      <c r="R22" s="360"/>
    </row>
    <row r="24" spans="1:19" ht="24.9" customHeight="1" x14ac:dyDescent="0.4">
      <c r="A24" s="361" t="s">
        <v>28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1:19" ht="15" customHeight="1" x14ac:dyDescent="0.3">
      <c r="A25" s="345">
        <v>1</v>
      </c>
      <c r="B25" s="342" t="str">
        <f>B15</f>
        <v>TJ Dynamo České Budějovice z.s. "B" - Petr Škoda</v>
      </c>
      <c r="C25" s="342"/>
      <c r="D25" s="342" t="s">
        <v>9</v>
      </c>
      <c r="E25" s="342" t="str">
        <f>B7</f>
        <v>TJ Peklo nad Zdobnicí "B" - Josef Čižinský</v>
      </c>
      <c r="F25" s="342"/>
      <c r="G25" s="342"/>
      <c r="H25" s="342"/>
      <c r="I25" s="342"/>
      <c r="J25" s="342"/>
      <c r="K25" s="342"/>
      <c r="L25" s="342"/>
      <c r="M25" s="342"/>
      <c r="N25" s="342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3">
      <c r="A26" s="345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54">
        <v>8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3">
      <c r="A27" s="345">
        <v>2</v>
      </c>
      <c r="B27" s="342" t="str">
        <f>B11</f>
        <v>MNK Modřice, z.s. "C" - Ondřej Jurka</v>
      </c>
      <c r="C27" s="342"/>
      <c r="D27" s="342" t="s">
        <v>9</v>
      </c>
      <c r="E27" s="342" t="str">
        <f>B15</f>
        <v>TJ Dynamo České Budějovice z.s. "B" - Petr Škoda</v>
      </c>
      <c r="F27" s="342"/>
      <c r="G27" s="342"/>
      <c r="H27" s="342"/>
      <c r="I27" s="342"/>
      <c r="J27" s="342"/>
      <c r="K27" s="342"/>
      <c r="L27" s="342"/>
      <c r="M27" s="342"/>
      <c r="N27" s="342"/>
      <c r="O27" s="55">
        <v>2</v>
      </c>
      <c r="P27" s="56" t="s">
        <v>9</v>
      </c>
      <c r="Q27" s="56">
        <v>1</v>
      </c>
      <c r="R27" s="9" t="s">
        <v>27</v>
      </c>
    </row>
    <row r="28" spans="1:19" ht="15" customHeight="1" x14ac:dyDescent="0.3">
      <c r="A28" s="345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54">
        <v>28</v>
      </c>
      <c r="P28" s="56">
        <v>23</v>
      </c>
      <c r="Q28" s="42">
        <v>23</v>
      </c>
      <c r="R28" s="9" t="s">
        <v>26</v>
      </c>
    </row>
    <row r="29" spans="1:19" ht="13.2" customHeight="1" x14ac:dyDescent="0.3">
      <c r="A29" s="345">
        <v>3</v>
      </c>
      <c r="B29" s="342" t="str">
        <f>B7</f>
        <v>TJ Peklo nad Zdobnicí "B" - Josef Čižinský</v>
      </c>
      <c r="C29" s="342"/>
      <c r="D29" s="342" t="s">
        <v>9</v>
      </c>
      <c r="E29" s="342" t="str">
        <f>B11</f>
        <v>MNK Modřice, z.s. "C" - Ondřej Jurka</v>
      </c>
      <c r="F29" s="342"/>
      <c r="G29" s="342"/>
      <c r="H29" s="342"/>
      <c r="I29" s="342"/>
      <c r="J29" s="342"/>
      <c r="K29" s="342"/>
      <c r="L29" s="342"/>
      <c r="M29" s="342"/>
      <c r="N29" s="342"/>
      <c r="O29" s="55">
        <v>2</v>
      </c>
      <c r="P29" s="56" t="s">
        <v>9</v>
      </c>
      <c r="Q29" s="56">
        <v>1</v>
      </c>
      <c r="R29" s="9" t="s">
        <v>27</v>
      </c>
    </row>
    <row r="30" spans="1:19" ht="13.2" customHeight="1" x14ac:dyDescent="0.3">
      <c r="A30" s="345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54">
        <v>28</v>
      </c>
      <c r="P30" s="56" t="s">
        <v>9</v>
      </c>
      <c r="Q30" s="42">
        <v>24</v>
      </c>
      <c r="R30" s="9" t="s">
        <v>26</v>
      </c>
    </row>
    <row r="31" spans="1:19" x14ac:dyDescent="0.3">
      <c r="P31" s="327"/>
      <c r="Q31" s="327"/>
      <c r="R31" s="46"/>
    </row>
    <row r="38" ht="15" customHeight="1" x14ac:dyDescent="0.3"/>
    <row r="44" ht="14.4" customHeight="1" x14ac:dyDescent="0.3"/>
    <row r="45" ht="14.4" customHeight="1" x14ac:dyDescent="0.3"/>
    <row r="47" ht="14.4" customHeight="1" x14ac:dyDescent="0.3"/>
    <row r="48" ht="14.4" customHeight="1" x14ac:dyDescent="0.3"/>
    <row r="56" ht="15" customHeight="1" x14ac:dyDescent="0.3"/>
    <row r="61" ht="14.4" customHeight="1" x14ac:dyDescent="0.3"/>
    <row r="62" ht="14.4" customHeight="1" x14ac:dyDescent="0.3"/>
    <row r="74" ht="15" customHeight="1" x14ac:dyDescent="0.3"/>
    <row r="79" ht="14.4" customHeight="1" x14ac:dyDescent="0.3"/>
    <row r="80" ht="14.4" customHeight="1" x14ac:dyDescent="0.3"/>
    <row r="92" ht="15" customHeight="1" x14ac:dyDescent="0.3"/>
    <row r="97" ht="14.4" customHeight="1" x14ac:dyDescent="0.3"/>
    <row r="98" ht="14.4" customHeight="1" x14ac:dyDescent="0.3"/>
    <row r="115" ht="14.4" customHeight="1" x14ac:dyDescent="0.3"/>
    <row r="116" ht="14.4" customHeight="1" x14ac:dyDescent="0.3"/>
    <row r="133" ht="14.4" customHeight="1" x14ac:dyDescent="0.3"/>
    <row r="134" ht="14.4" customHeight="1" x14ac:dyDescent="0.3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B92"/>
  <sheetViews>
    <sheetView showGridLines="0" zoomScaleNormal="100" workbookViewId="0">
      <selection activeCell="V6" sqref="V6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26" ht="15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6" ht="32.25" customHeight="1" thickBot="1" x14ac:dyDescent="0.35">
      <c r="A4" s="214" t="s">
        <v>50</v>
      </c>
      <c r="B4" s="215"/>
      <c r="C4" s="226" t="str">
        <f>'Nasazení do skupin'!B3</f>
        <v>Čelákovice 29.6.2019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26" x14ac:dyDescent="0.3">
      <c r="A5" s="216"/>
      <c r="B5" s="217"/>
      <c r="C5" s="236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26" ht="15" thickBot="1" x14ac:dyDescent="0.35">
      <c r="A6" s="218"/>
      <c r="B6" s="219"/>
      <c r="C6" s="272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58" t="s">
        <v>8</v>
      </c>
    </row>
    <row r="7" spans="1:26" ht="15" customHeight="1" x14ac:dyDescent="0.3">
      <c r="A7" s="220">
        <v>1</v>
      </c>
      <c r="B7" s="223" t="str">
        <f>'Nasazení do skupin'!B23</f>
        <v>MNK Modřice, z.s. "A" - Michael Svoboda</v>
      </c>
      <c r="C7" s="293"/>
      <c r="D7" s="294"/>
      <c r="E7" s="295"/>
      <c r="F7" s="231"/>
      <c r="G7" s="231"/>
      <c r="H7" s="261"/>
      <c r="I7" s="258"/>
      <c r="J7" s="231"/>
      <c r="K7" s="261"/>
      <c r="L7" s="268"/>
      <c r="M7" s="270"/>
      <c r="N7" s="279"/>
      <c r="O7" s="287"/>
      <c r="P7" s="283"/>
      <c r="Q7" s="264"/>
      <c r="R7" s="233"/>
      <c r="Y7" s="48"/>
    </row>
    <row r="8" spans="1:26" ht="15.75" customHeight="1" thickBot="1" x14ac:dyDescent="0.35">
      <c r="A8" s="221"/>
      <c r="B8" s="224"/>
      <c r="C8" s="296"/>
      <c r="D8" s="297"/>
      <c r="E8" s="298"/>
      <c r="F8" s="232"/>
      <c r="G8" s="232"/>
      <c r="H8" s="262"/>
      <c r="I8" s="259"/>
      <c r="J8" s="232"/>
      <c r="K8" s="262"/>
      <c r="L8" s="269"/>
      <c r="M8" s="271"/>
      <c r="N8" s="280"/>
      <c r="O8" s="288"/>
      <c r="P8" s="284"/>
      <c r="Q8" s="265"/>
      <c r="R8" s="234"/>
    </row>
    <row r="9" spans="1:26" ht="15" customHeight="1" x14ac:dyDescent="0.3">
      <c r="A9" s="221"/>
      <c r="B9" s="224"/>
      <c r="C9" s="296"/>
      <c r="D9" s="297"/>
      <c r="E9" s="298"/>
      <c r="F9" s="260"/>
      <c r="G9" s="260"/>
      <c r="H9" s="263"/>
      <c r="I9" s="229"/>
      <c r="J9" s="260"/>
      <c r="K9" s="263"/>
      <c r="L9" s="304"/>
      <c r="M9" s="277"/>
      <c r="N9" s="289"/>
      <c r="O9" s="274"/>
      <c r="P9" s="281"/>
      <c r="Q9" s="285"/>
      <c r="R9" s="241"/>
      <c r="X9" s="48"/>
      <c r="Y9" s="48"/>
      <c r="Z9" s="48"/>
    </row>
    <row r="10" spans="1:26" ht="15.75" customHeight="1" thickBot="1" x14ac:dyDescent="0.35">
      <c r="A10" s="222"/>
      <c r="B10" s="225"/>
      <c r="C10" s="299"/>
      <c r="D10" s="300"/>
      <c r="E10" s="301"/>
      <c r="F10" s="260"/>
      <c r="G10" s="260"/>
      <c r="H10" s="263"/>
      <c r="I10" s="230"/>
      <c r="J10" s="266"/>
      <c r="K10" s="267"/>
      <c r="L10" s="305"/>
      <c r="M10" s="278"/>
      <c r="N10" s="290"/>
      <c r="O10" s="275"/>
      <c r="P10" s="282"/>
      <c r="Q10" s="286"/>
      <c r="R10" s="242"/>
      <c r="X10" s="48"/>
      <c r="Y10" s="48"/>
      <c r="Z10" s="48"/>
    </row>
    <row r="11" spans="1:26" ht="15" customHeight="1" x14ac:dyDescent="0.3">
      <c r="A11" s="220">
        <v>2</v>
      </c>
      <c r="B11" s="223" t="str">
        <f>'Nasazení do skupin'!B24</f>
        <v>TJ SLAVOJ Český Brod "B" - Martin Jedlička</v>
      </c>
      <c r="C11" s="320"/>
      <c r="D11" s="276"/>
      <c r="E11" s="276"/>
      <c r="F11" s="306" t="s">
        <v>69</v>
      </c>
      <c r="G11" s="307"/>
      <c r="H11" s="308"/>
      <c r="I11" s="231"/>
      <c r="J11" s="231"/>
      <c r="K11" s="261"/>
      <c r="L11" s="268"/>
      <c r="M11" s="270"/>
      <c r="N11" s="279"/>
      <c r="O11" s="287"/>
      <c r="P11" s="283"/>
      <c r="Q11" s="264"/>
      <c r="R11" s="233"/>
    </row>
    <row r="12" spans="1:26" ht="15.75" customHeight="1" thickBot="1" x14ac:dyDescent="0.35">
      <c r="A12" s="221"/>
      <c r="B12" s="224"/>
      <c r="C12" s="259"/>
      <c r="D12" s="232"/>
      <c r="E12" s="232"/>
      <c r="F12" s="309"/>
      <c r="G12" s="310"/>
      <c r="H12" s="311"/>
      <c r="I12" s="232"/>
      <c r="J12" s="232"/>
      <c r="K12" s="262"/>
      <c r="L12" s="269"/>
      <c r="M12" s="271"/>
      <c r="N12" s="280"/>
      <c r="O12" s="288"/>
      <c r="P12" s="284"/>
      <c r="Q12" s="265"/>
      <c r="R12" s="234"/>
    </row>
    <row r="13" spans="1:26" ht="15" customHeight="1" x14ac:dyDescent="0.3">
      <c r="A13" s="221"/>
      <c r="B13" s="224"/>
      <c r="C13" s="229"/>
      <c r="D13" s="260"/>
      <c r="E13" s="260"/>
      <c r="F13" s="309"/>
      <c r="G13" s="310"/>
      <c r="H13" s="311"/>
      <c r="I13" s="260"/>
      <c r="J13" s="260"/>
      <c r="K13" s="263"/>
      <c r="L13" s="304"/>
      <c r="M13" s="277"/>
      <c r="N13" s="289"/>
      <c r="O13" s="274"/>
      <c r="P13" s="281"/>
      <c r="Q13" s="285"/>
      <c r="R13" s="241"/>
    </row>
    <row r="14" spans="1:26" ht="15.75" customHeight="1" thickBot="1" x14ac:dyDescent="0.35">
      <c r="A14" s="222"/>
      <c r="B14" s="225"/>
      <c r="C14" s="230"/>
      <c r="D14" s="266"/>
      <c r="E14" s="266"/>
      <c r="F14" s="312"/>
      <c r="G14" s="313"/>
      <c r="H14" s="314"/>
      <c r="I14" s="260"/>
      <c r="J14" s="260"/>
      <c r="K14" s="263"/>
      <c r="L14" s="305"/>
      <c r="M14" s="278"/>
      <c r="N14" s="290"/>
      <c r="O14" s="275"/>
      <c r="P14" s="282"/>
      <c r="Q14" s="286"/>
      <c r="R14" s="242"/>
    </row>
    <row r="15" spans="1:26" ht="15" customHeight="1" x14ac:dyDescent="0.3">
      <c r="A15" s="220">
        <v>3</v>
      </c>
      <c r="B15" s="223" t="str">
        <f>'Nasazení do skupin'!B25</f>
        <v>TJ Peklo nad Zdobnicí "D" - Vojtěch Kopecký</v>
      </c>
      <c r="C15" s="258"/>
      <c r="D15" s="231"/>
      <c r="E15" s="261"/>
      <c r="F15" s="320"/>
      <c r="G15" s="276"/>
      <c r="H15" s="276"/>
      <c r="I15" s="391"/>
      <c r="J15" s="392"/>
      <c r="K15" s="393"/>
      <c r="L15" s="302"/>
      <c r="M15" s="302"/>
      <c r="N15" s="317"/>
      <c r="O15" s="287"/>
      <c r="P15" s="283"/>
      <c r="Q15" s="264"/>
      <c r="R15" s="233"/>
    </row>
    <row r="16" spans="1:26" ht="15.75" customHeight="1" thickBot="1" x14ac:dyDescent="0.35">
      <c r="A16" s="221"/>
      <c r="B16" s="224"/>
      <c r="C16" s="259"/>
      <c r="D16" s="232"/>
      <c r="E16" s="262"/>
      <c r="F16" s="259"/>
      <c r="G16" s="232"/>
      <c r="H16" s="232"/>
      <c r="I16" s="394"/>
      <c r="J16" s="395"/>
      <c r="K16" s="396"/>
      <c r="L16" s="303"/>
      <c r="M16" s="303"/>
      <c r="N16" s="318"/>
      <c r="O16" s="288"/>
      <c r="P16" s="284"/>
      <c r="Q16" s="265"/>
      <c r="R16" s="234"/>
    </row>
    <row r="17" spans="1:28" ht="15" customHeight="1" x14ac:dyDescent="0.3">
      <c r="A17" s="221"/>
      <c r="B17" s="224"/>
      <c r="C17" s="229"/>
      <c r="D17" s="260"/>
      <c r="E17" s="263"/>
      <c r="F17" s="229"/>
      <c r="G17" s="260"/>
      <c r="H17" s="260"/>
      <c r="I17" s="394"/>
      <c r="J17" s="395"/>
      <c r="K17" s="396"/>
      <c r="L17" s="291"/>
      <c r="M17" s="291"/>
      <c r="N17" s="330"/>
      <c r="O17" s="274"/>
      <c r="P17" s="281"/>
      <c r="Q17" s="285"/>
      <c r="R17" s="241"/>
    </row>
    <row r="18" spans="1:28" ht="15.75" customHeight="1" thickBot="1" x14ac:dyDescent="0.35">
      <c r="A18" s="222"/>
      <c r="B18" s="225"/>
      <c r="C18" s="230"/>
      <c r="D18" s="266"/>
      <c r="E18" s="267"/>
      <c r="F18" s="230"/>
      <c r="G18" s="266"/>
      <c r="H18" s="266"/>
      <c r="I18" s="397"/>
      <c r="J18" s="398"/>
      <c r="K18" s="399"/>
      <c r="L18" s="292"/>
      <c r="M18" s="292"/>
      <c r="N18" s="331"/>
      <c r="O18" s="275"/>
      <c r="P18" s="282"/>
      <c r="Q18" s="286"/>
      <c r="R18" s="242"/>
    </row>
    <row r="19" spans="1:28" ht="15" customHeight="1" x14ac:dyDescent="0.3">
      <c r="A19" s="220"/>
      <c r="B19" s="223"/>
      <c r="C19" s="268"/>
      <c r="D19" s="270"/>
      <c r="E19" s="279"/>
      <c r="F19" s="268"/>
      <c r="G19" s="270"/>
      <c r="H19" s="279"/>
      <c r="I19" s="315"/>
      <c r="J19" s="316"/>
      <c r="K19" s="316"/>
      <c r="L19" s="306">
        <v>2019</v>
      </c>
      <c r="M19" s="307"/>
      <c r="N19" s="308"/>
      <c r="O19" s="270"/>
      <c r="P19" s="270"/>
      <c r="Q19" s="279"/>
      <c r="R19" s="324"/>
    </row>
    <row r="20" spans="1:28" ht="15.75" customHeight="1" thickBot="1" x14ac:dyDescent="0.35">
      <c r="A20" s="221"/>
      <c r="B20" s="224"/>
      <c r="C20" s="269"/>
      <c r="D20" s="271"/>
      <c r="E20" s="280"/>
      <c r="F20" s="269"/>
      <c r="G20" s="271"/>
      <c r="H20" s="280"/>
      <c r="I20" s="269"/>
      <c r="J20" s="271"/>
      <c r="K20" s="271"/>
      <c r="L20" s="309"/>
      <c r="M20" s="310"/>
      <c r="N20" s="311"/>
      <c r="O20" s="271"/>
      <c r="P20" s="271"/>
      <c r="Q20" s="280"/>
      <c r="R20" s="325"/>
    </row>
    <row r="21" spans="1:28" ht="15" customHeight="1" x14ac:dyDescent="0.3">
      <c r="A21" s="221"/>
      <c r="B21" s="224"/>
      <c r="C21" s="304"/>
      <c r="D21" s="277"/>
      <c r="E21" s="289"/>
      <c r="F21" s="304"/>
      <c r="G21" s="277"/>
      <c r="H21" s="289"/>
      <c r="I21" s="304"/>
      <c r="J21" s="277"/>
      <c r="K21" s="277"/>
      <c r="L21" s="309"/>
      <c r="M21" s="310"/>
      <c r="N21" s="311"/>
      <c r="O21" s="332"/>
      <c r="P21" s="277"/>
      <c r="Q21" s="328"/>
      <c r="R21" s="241"/>
    </row>
    <row r="22" spans="1:28" ht="15.75" customHeight="1" thickBot="1" x14ac:dyDescent="0.35">
      <c r="A22" s="222"/>
      <c r="B22" s="225"/>
      <c r="C22" s="305"/>
      <c r="D22" s="278"/>
      <c r="E22" s="290"/>
      <c r="F22" s="305"/>
      <c r="G22" s="278"/>
      <c r="H22" s="290"/>
      <c r="I22" s="305"/>
      <c r="J22" s="278"/>
      <c r="K22" s="278"/>
      <c r="L22" s="312"/>
      <c r="M22" s="313"/>
      <c r="N22" s="314"/>
      <c r="O22" s="333"/>
      <c r="P22" s="278"/>
      <c r="Q22" s="329"/>
      <c r="R22" s="242"/>
    </row>
    <row r="24" spans="1:28" ht="24.9" customHeight="1" x14ac:dyDescent="0.4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3">
      <c r="A25" s="321"/>
      <c r="B25" s="319"/>
      <c r="C25" s="319"/>
      <c r="D25" s="322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3">
      <c r="A26" s="321"/>
      <c r="B26" s="319"/>
      <c r="C26" s="319"/>
      <c r="D26" s="322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3">
      <c r="A27" s="321"/>
      <c r="B27" s="319"/>
      <c r="C27" s="319"/>
      <c r="D27" s="322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3">
      <c r="A28" s="321"/>
      <c r="B28" s="319"/>
      <c r="C28" s="319"/>
      <c r="D28" s="322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2" customHeight="1" x14ac:dyDescent="0.3">
      <c r="A29" s="321"/>
      <c r="B29" s="319"/>
      <c r="C29" s="319"/>
      <c r="D29" s="322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2" customHeight="1" x14ac:dyDescent="0.3">
      <c r="A30" s="321"/>
      <c r="B30" s="319"/>
      <c r="C30" s="319"/>
      <c r="D30" s="322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3">
      <c r="A31" s="321"/>
      <c r="B31" s="319"/>
      <c r="C31" s="319"/>
      <c r="D31" s="322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21.75" customHeight="1" x14ac:dyDescent="0.3">
      <c r="A32" s="321"/>
      <c r="B32" s="319"/>
      <c r="C32" s="319"/>
      <c r="D32" s="322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3">
      <c r="A33" s="321"/>
      <c r="B33" s="319"/>
      <c r="C33" s="319"/>
      <c r="D33" s="322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3">
      <c r="A34" s="321"/>
      <c r="B34" s="319"/>
      <c r="C34" s="319"/>
      <c r="D34" s="322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3">
      <c r="A35" s="321"/>
      <c r="B35" s="319"/>
      <c r="C35" s="319"/>
      <c r="D35" s="322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3">
      <c r="A36" s="321"/>
      <c r="B36" s="319"/>
      <c r="C36" s="319"/>
      <c r="D36" s="322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2.8" x14ac:dyDescent="0.4">
      <c r="P37" s="327"/>
      <c r="Q37" s="327"/>
      <c r="R37" s="4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</row>
    <row r="39" spans="1:54" x14ac:dyDescent="0.3"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  <c r="AI39" s="326"/>
      <c r="AJ39" s="326"/>
      <c r="AK39" s="326"/>
      <c r="AL39" s="326"/>
      <c r="AM39" s="326"/>
      <c r="AN39" s="326"/>
      <c r="AO39" s="326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</row>
    <row r="40" spans="1:54" x14ac:dyDescent="0.3"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6"/>
      <c r="AP40" s="326"/>
      <c r="AQ40" s="326"/>
      <c r="AR40" s="326"/>
      <c r="AS40" s="326"/>
      <c r="AT40" s="326"/>
      <c r="AU40" s="326"/>
      <c r="AV40" s="326"/>
      <c r="AW40" s="326"/>
      <c r="AX40" s="326"/>
      <c r="AY40" s="326"/>
      <c r="AZ40" s="326"/>
      <c r="BA40" s="326"/>
      <c r="BB40" s="326"/>
    </row>
    <row r="41" spans="1:54" ht="21" x14ac:dyDescent="0.4">
      <c r="T41" s="335"/>
      <c r="U41" s="335"/>
      <c r="V41" s="335"/>
      <c r="W41" s="335"/>
      <c r="X41" s="335"/>
      <c r="Y41" s="335"/>
      <c r="Z41" s="335"/>
      <c r="AA41" s="334"/>
      <c r="AB41" s="334"/>
      <c r="AC41" s="334"/>
      <c r="AD41" s="334"/>
      <c r="AE41" s="334"/>
      <c r="AF41" s="334"/>
      <c r="AG41" s="3"/>
      <c r="AH41" s="3"/>
      <c r="AI41" s="335"/>
      <c r="AJ41" s="335"/>
      <c r="AK41" s="335"/>
      <c r="AL41" s="335"/>
      <c r="AM41" s="335"/>
      <c r="AN41" s="335"/>
      <c r="AO41" s="8"/>
      <c r="AP41" s="7"/>
      <c r="AQ41" s="7"/>
      <c r="AR41" s="7"/>
      <c r="AS41" s="7"/>
      <c r="AT41" s="7"/>
      <c r="AU41" s="335"/>
      <c r="AV41" s="335"/>
      <c r="AW41" s="335"/>
      <c r="AX41" s="335"/>
      <c r="AY41" s="3"/>
      <c r="AZ41" s="3"/>
      <c r="BA41" s="3"/>
      <c r="BB41" s="3"/>
    </row>
    <row r="43" spans="1:54" ht="21" x14ac:dyDescent="0.4">
      <c r="T43" s="334"/>
      <c r="U43" s="334"/>
      <c r="V43" s="334"/>
      <c r="W43" s="334"/>
      <c r="X43" s="334"/>
      <c r="Y43" s="334"/>
      <c r="Z43" s="334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"/>
      <c r="AL43" s="334"/>
      <c r="AM43" s="334"/>
      <c r="AN43" s="334"/>
      <c r="AO43" s="334"/>
      <c r="AP43" s="334"/>
      <c r="AQ43" s="334"/>
      <c r="AR43" s="334"/>
      <c r="AS43" s="336"/>
      <c r="AT43" s="336"/>
      <c r="AU43" s="336"/>
      <c r="AV43" s="336"/>
      <c r="AW43" s="336"/>
      <c r="AX43" s="336"/>
      <c r="AY43" s="336"/>
      <c r="AZ43" s="336"/>
      <c r="BA43" s="336"/>
      <c r="BB43" s="336"/>
    </row>
    <row r="46" spans="1:54" ht="15.6" x14ac:dyDescent="0.3">
      <c r="T46" s="337"/>
      <c r="U46" s="337"/>
      <c r="V46" s="337"/>
      <c r="W46" s="337"/>
      <c r="X46" s="337"/>
      <c r="Y46" s="337"/>
      <c r="Z46" s="4"/>
      <c r="AA46" s="337"/>
      <c r="AB46" s="337"/>
      <c r="AC46" s="4"/>
      <c r="AD46" s="4"/>
      <c r="AE46" s="4"/>
      <c r="AF46" s="337"/>
      <c r="AG46" s="337"/>
      <c r="AH46" s="337"/>
      <c r="AI46" s="337"/>
      <c r="AJ46" s="337"/>
      <c r="AK46" s="337"/>
      <c r="AL46" s="4"/>
      <c r="AM46" s="4"/>
      <c r="AN46" s="4"/>
      <c r="AO46" s="4"/>
      <c r="AP46" s="4"/>
      <c r="AQ46" s="4"/>
      <c r="AR46" s="337"/>
      <c r="AS46" s="337"/>
      <c r="AT46" s="337"/>
      <c r="AU46" s="337"/>
      <c r="AV46" s="337"/>
      <c r="AW46" s="337"/>
      <c r="AX46" s="4"/>
      <c r="AY46" s="4"/>
      <c r="AZ46" s="4"/>
      <c r="BA46" s="4"/>
      <c r="BB46" s="4"/>
    </row>
    <row r="49" spans="20:54" ht="15" customHeight="1" x14ac:dyDescent="0.3"/>
    <row r="53" spans="20:54" x14ac:dyDescent="0.3"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</row>
    <row r="54" spans="20:54" x14ac:dyDescent="0.3"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</row>
    <row r="58" spans="20:54" ht="22.8" x14ac:dyDescent="0.4"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326"/>
      <c r="AM58" s="326"/>
      <c r="AN58" s="326"/>
      <c r="AO58" s="326"/>
      <c r="AP58" s="326"/>
      <c r="AQ58" s="326"/>
      <c r="AR58" s="326"/>
      <c r="AS58" s="326"/>
      <c r="AT58" s="326"/>
      <c r="AU58" s="326"/>
      <c r="AV58" s="326"/>
      <c r="AW58" s="326"/>
      <c r="AX58" s="326"/>
      <c r="AY58" s="326"/>
      <c r="AZ58" s="326"/>
      <c r="BA58" s="326"/>
      <c r="BB58" s="326"/>
    </row>
    <row r="59" spans="20:54" ht="21" x14ac:dyDescent="0.4">
      <c r="T59" s="335"/>
      <c r="U59" s="335"/>
      <c r="V59" s="335"/>
      <c r="W59" s="335"/>
      <c r="X59" s="335"/>
      <c r="Y59" s="335"/>
      <c r="Z59" s="335"/>
      <c r="AA59" s="334"/>
      <c r="AB59" s="334"/>
      <c r="AC59" s="334"/>
      <c r="AD59" s="334"/>
      <c r="AE59" s="334"/>
      <c r="AF59" s="334"/>
      <c r="AG59" s="3"/>
      <c r="AH59" s="3"/>
      <c r="AI59" s="335"/>
      <c r="AJ59" s="335"/>
      <c r="AK59" s="335"/>
      <c r="AL59" s="335"/>
      <c r="AM59" s="335"/>
      <c r="AN59" s="335"/>
      <c r="AO59" s="8"/>
      <c r="AP59" s="7"/>
      <c r="AQ59" s="7"/>
      <c r="AR59" s="7"/>
      <c r="AS59" s="7"/>
      <c r="AT59" s="7"/>
      <c r="AU59" s="335"/>
      <c r="AV59" s="335"/>
      <c r="AW59" s="335"/>
      <c r="AX59" s="335"/>
      <c r="AY59" s="3"/>
      <c r="AZ59" s="3"/>
      <c r="BA59" s="3"/>
      <c r="BB59" s="3"/>
    </row>
    <row r="61" spans="20:54" ht="21" x14ac:dyDescent="0.4">
      <c r="T61" s="334"/>
      <c r="U61" s="334"/>
      <c r="V61" s="334"/>
      <c r="W61" s="334"/>
      <c r="X61" s="334"/>
      <c r="Y61" s="334"/>
      <c r="Z61" s="334"/>
      <c r="AA61" s="336"/>
      <c r="AB61" s="336"/>
      <c r="AC61" s="336"/>
      <c r="AD61" s="336"/>
      <c r="AE61" s="336"/>
      <c r="AF61" s="336"/>
      <c r="AG61" s="336"/>
      <c r="AH61" s="336"/>
      <c r="AI61" s="336"/>
      <c r="AJ61" s="336"/>
      <c r="AK61" s="3"/>
      <c r="AL61" s="334"/>
      <c r="AM61" s="334"/>
      <c r="AN61" s="334"/>
      <c r="AO61" s="334"/>
      <c r="AP61" s="334"/>
      <c r="AQ61" s="334"/>
      <c r="AR61" s="334"/>
      <c r="AS61" s="336"/>
      <c r="AT61" s="336"/>
      <c r="AU61" s="336"/>
      <c r="AV61" s="336"/>
      <c r="AW61" s="336"/>
      <c r="AX61" s="336"/>
      <c r="AY61" s="336"/>
      <c r="AZ61" s="336"/>
      <c r="BA61" s="336"/>
      <c r="BB61" s="336"/>
    </row>
    <row r="64" spans="20:54" ht="15.6" x14ac:dyDescent="0.3">
      <c r="T64" s="337"/>
      <c r="U64" s="337"/>
      <c r="V64" s="337"/>
      <c r="W64" s="337"/>
      <c r="X64" s="337"/>
      <c r="Y64" s="337"/>
      <c r="Z64" s="4"/>
      <c r="AA64" s="337"/>
      <c r="AB64" s="337"/>
      <c r="AC64" s="4"/>
      <c r="AD64" s="4"/>
      <c r="AE64" s="4"/>
      <c r="AF64" s="337"/>
      <c r="AG64" s="337"/>
      <c r="AH64" s="337"/>
      <c r="AI64" s="337"/>
      <c r="AJ64" s="337"/>
      <c r="AK64" s="337"/>
      <c r="AL64" s="4"/>
      <c r="AM64" s="4"/>
      <c r="AN64" s="4"/>
      <c r="AO64" s="4"/>
      <c r="AP64" s="4"/>
      <c r="AQ64" s="4"/>
      <c r="AR64" s="337"/>
      <c r="AS64" s="337"/>
      <c r="AT64" s="337"/>
      <c r="AU64" s="337"/>
      <c r="AV64" s="337"/>
      <c r="AW64" s="337"/>
      <c r="AX64" s="4"/>
      <c r="AY64" s="4"/>
      <c r="AZ64" s="4"/>
      <c r="BA64" s="4"/>
      <c r="BB64" s="4"/>
    </row>
    <row r="67" spans="20:54" ht="15" customHeight="1" x14ac:dyDescent="0.3"/>
    <row r="71" spans="20:54" x14ac:dyDescent="0.3"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/>
      <c r="AZ71" s="335"/>
      <c r="BA71" s="335"/>
      <c r="BB71" s="335"/>
    </row>
    <row r="72" spans="20:54" x14ac:dyDescent="0.3">
      <c r="T72" s="335"/>
      <c r="U72" s="335"/>
      <c r="V72" s="335"/>
      <c r="W72" s="335"/>
      <c r="X72" s="335"/>
      <c r="Y72" s="335"/>
      <c r="Z72" s="335"/>
      <c r="AA72" s="335"/>
      <c r="AB72" s="335"/>
      <c r="AC72" s="335"/>
      <c r="AD72" s="335"/>
      <c r="AE72" s="335"/>
      <c r="AF72" s="335"/>
      <c r="AG72" s="335"/>
      <c r="AH72" s="335"/>
      <c r="AI72" s="335"/>
      <c r="AJ72" s="335"/>
      <c r="AK72" s="335"/>
      <c r="AL72" s="335"/>
      <c r="AM72" s="335"/>
      <c r="AN72" s="335"/>
      <c r="AO72" s="335"/>
      <c r="AP72" s="335"/>
      <c r="AQ72" s="335"/>
      <c r="AR72" s="335"/>
      <c r="AS72" s="335"/>
      <c r="AT72" s="335"/>
      <c r="AU72" s="335"/>
      <c r="AV72" s="335"/>
      <c r="AW72" s="335"/>
      <c r="AX72" s="335"/>
      <c r="AY72" s="335"/>
      <c r="AZ72" s="335"/>
      <c r="BA72" s="335"/>
      <c r="BB72" s="335"/>
    </row>
    <row r="76" spans="20:54" ht="22.8" x14ac:dyDescent="0.4">
      <c r="T76" s="326"/>
      <c r="U76" s="326"/>
      <c r="V76" s="326"/>
      <c r="W76" s="326"/>
      <c r="X76" s="326"/>
      <c r="Y76" s="326"/>
      <c r="Z76" s="326"/>
      <c r="AA76" s="326"/>
      <c r="AB76" s="326"/>
      <c r="AC76" s="326"/>
      <c r="AD76" s="326"/>
      <c r="AE76" s="326"/>
      <c r="AF76" s="326"/>
      <c r="AG76" s="326"/>
      <c r="AH76" s="326"/>
      <c r="AI76" s="326"/>
      <c r="AJ76" s="326"/>
      <c r="AK76" s="326"/>
      <c r="AL76" s="326"/>
      <c r="AM76" s="326"/>
      <c r="AN76" s="326"/>
      <c r="AO76" s="326"/>
      <c r="AP76" s="326"/>
      <c r="AQ76" s="326"/>
      <c r="AR76" s="326"/>
      <c r="AS76" s="326"/>
      <c r="AT76" s="326"/>
      <c r="AU76" s="326"/>
      <c r="AV76" s="326"/>
      <c r="AW76" s="326"/>
      <c r="AX76" s="326"/>
      <c r="AY76" s="326"/>
      <c r="AZ76" s="326"/>
      <c r="BA76" s="326"/>
      <c r="BB76" s="326"/>
    </row>
    <row r="78" spans="20:54" ht="22.8" x14ac:dyDescent="0.4">
      <c r="T78" s="326"/>
      <c r="U78" s="326"/>
      <c r="V78" s="326"/>
      <c r="W78" s="326"/>
      <c r="X78" s="326"/>
      <c r="Y78" s="326"/>
      <c r="Z78" s="326"/>
      <c r="AA78" s="326"/>
      <c r="AB78" s="326"/>
      <c r="AC78" s="326"/>
      <c r="AD78" s="326"/>
      <c r="AE78" s="326"/>
      <c r="AF78" s="326"/>
      <c r="AG78" s="326"/>
      <c r="AH78" s="326"/>
      <c r="AI78" s="326"/>
      <c r="AJ78" s="326"/>
      <c r="AK78" s="326"/>
      <c r="AL78" s="326"/>
      <c r="AM78" s="326"/>
      <c r="AN78" s="326"/>
      <c r="AO78" s="326"/>
      <c r="AP78" s="326"/>
      <c r="AQ78" s="326"/>
      <c r="AR78" s="326"/>
      <c r="AS78" s="326"/>
      <c r="AT78" s="326"/>
      <c r="AU78" s="326"/>
      <c r="AV78" s="326"/>
      <c r="AW78" s="326"/>
      <c r="AX78" s="326"/>
      <c r="AY78" s="326"/>
      <c r="AZ78" s="326"/>
      <c r="BA78" s="326"/>
      <c r="BB78" s="326"/>
    </row>
    <row r="79" spans="20:54" ht="21" x14ac:dyDescent="0.4">
      <c r="T79" s="335"/>
      <c r="U79" s="335"/>
      <c r="V79" s="335"/>
      <c r="W79" s="335"/>
      <c r="X79" s="335"/>
      <c r="Y79" s="335"/>
      <c r="Z79" s="335"/>
      <c r="AA79" s="334"/>
      <c r="AB79" s="334"/>
      <c r="AC79" s="334"/>
      <c r="AD79" s="334"/>
      <c r="AE79" s="334"/>
      <c r="AF79" s="334"/>
      <c r="AG79" s="3"/>
      <c r="AH79" s="3"/>
      <c r="AI79" s="335"/>
      <c r="AJ79" s="335"/>
      <c r="AK79" s="335"/>
      <c r="AL79" s="335"/>
      <c r="AM79" s="335"/>
      <c r="AN79" s="335"/>
      <c r="AO79" s="8"/>
      <c r="AP79" s="7"/>
      <c r="AQ79" s="7"/>
      <c r="AR79" s="7"/>
      <c r="AS79" s="7"/>
      <c r="AT79" s="7"/>
      <c r="AU79" s="335"/>
      <c r="AV79" s="335"/>
      <c r="AW79" s="335"/>
      <c r="AX79" s="335"/>
      <c r="AY79" s="3"/>
      <c r="AZ79" s="3"/>
      <c r="BA79" s="3"/>
      <c r="BB79" s="3"/>
    </row>
    <row r="81" spans="20:54" ht="21" x14ac:dyDescent="0.4">
      <c r="T81" s="334"/>
      <c r="U81" s="334"/>
      <c r="V81" s="334"/>
      <c r="W81" s="334"/>
      <c r="X81" s="334"/>
      <c r="Y81" s="334"/>
      <c r="Z81" s="334"/>
      <c r="AA81" s="336"/>
      <c r="AB81" s="336"/>
      <c r="AC81" s="336"/>
      <c r="AD81" s="336"/>
      <c r="AE81" s="336"/>
      <c r="AF81" s="336"/>
      <c r="AG81" s="336"/>
      <c r="AH81" s="336"/>
      <c r="AI81" s="336"/>
      <c r="AJ81" s="336"/>
      <c r="AK81" s="3"/>
      <c r="AL81" s="334"/>
      <c r="AM81" s="334"/>
      <c r="AN81" s="334"/>
      <c r="AO81" s="334"/>
      <c r="AP81" s="334"/>
      <c r="AQ81" s="334"/>
      <c r="AR81" s="334"/>
      <c r="AS81" s="336"/>
      <c r="AT81" s="336"/>
      <c r="AU81" s="336"/>
      <c r="AV81" s="336"/>
      <c r="AW81" s="336"/>
      <c r="AX81" s="336"/>
      <c r="AY81" s="336"/>
      <c r="AZ81" s="336"/>
      <c r="BA81" s="336"/>
      <c r="BB81" s="336"/>
    </row>
    <row r="84" spans="20:54" ht="15.6" x14ac:dyDescent="0.3">
      <c r="T84" s="337"/>
      <c r="U84" s="337"/>
      <c r="V84" s="337"/>
      <c r="W84" s="337"/>
      <c r="X84" s="337"/>
      <c r="Y84" s="337"/>
      <c r="Z84" s="4"/>
      <c r="AA84" s="337"/>
      <c r="AB84" s="337"/>
      <c r="AC84" s="4"/>
      <c r="AD84" s="4"/>
      <c r="AE84" s="4"/>
      <c r="AF84" s="337"/>
      <c r="AG84" s="337"/>
      <c r="AH84" s="337"/>
      <c r="AI84" s="337"/>
      <c r="AJ84" s="337"/>
      <c r="AK84" s="337"/>
      <c r="AL84" s="4"/>
      <c r="AM84" s="4"/>
      <c r="AN84" s="4"/>
      <c r="AO84" s="4"/>
      <c r="AP84" s="4"/>
      <c r="AQ84" s="4"/>
      <c r="AR84" s="337"/>
      <c r="AS84" s="337"/>
      <c r="AT84" s="337"/>
      <c r="AU84" s="337"/>
      <c r="AV84" s="337"/>
      <c r="AW84" s="337"/>
      <c r="AX84" s="4"/>
      <c r="AY84" s="4"/>
      <c r="AZ84" s="4"/>
      <c r="BA84" s="4"/>
      <c r="BB84" s="4"/>
    </row>
    <row r="91" spans="20:54" x14ac:dyDescent="0.3">
      <c r="T91" s="335"/>
      <c r="U91" s="335"/>
      <c r="V91" s="335"/>
      <c r="W91" s="335"/>
      <c r="X91" s="335"/>
      <c r="Y91" s="335"/>
      <c r="Z91" s="335"/>
      <c r="AA91" s="335"/>
      <c r="AB91" s="335"/>
      <c r="AC91" s="335"/>
      <c r="AD91" s="335"/>
      <c r="AE91" s="335"/>
      <c r="AF91" s="335"/>
      <c r="AG91" s="335"/>
      <c r="AH91" s="335"/>
      <c r="AI91" s="335"/>
      <c r="AJ91" s="335"/>
      <c r="AK91" s="335"/>
      <c r="AL91" s="335"/>
      <c r="AM91" s="335"/>
      <c r="AN91" s="335"/>
      <c r="AO91" s="335"/>
      <c r="AP91" s="335"/>
      <c r="AQ91" s="335"/>
      <c r="AR91" s="335"/>
      <c r="AS91" s="335"/>
      <c r="AT91" s="335"/>
      <c r="AU91" s="335"/>
      <c r="AV91" s="335"/>
      <c r="AW91" s="335"/>
      <c r="AX91" s="335"/>
      <c r="AY91" s="335"/>
      <c r="AZ91" s="335"/>
      <c r="BA91" s="335"/>
      <c r="BB91" s="335"/>
    </row>
    <row r="92" spans="20:54" x14ac:dyDescent="0.3">
      <c r="T92" s="335"/>
      <c r="U92" s="335"/>
      <c r="V92" s="335"/>
      <c r="W92" s="335"/>
      <c r="X92" s="335"/>
      <c r="Y92" s="335"/>
      <c r="Z92" s="335"/>
      <c r="AA92" s="335"/>
      <c r="AB92" s="335"/>
      <c r="AC92" s="335"/>
      <c r="AD92" s="335"/>
      <c r="AE92" s="335"/>
      <c r="AF92" s="335"/>
      <c r="AG92" s="335"/>
      <c r="AH92" s="335"/>
      <c r="AI92" s="335"/>
      <c r="AJ92" s="335"/>
      <c r="AK92" s="335"/>
      <c r="AL92" s="335"/>
      <c r="AM92" s="335"/>
      <c r="AN92" s="335"/>
      <c r="AO92" s="335"/>
      <c r="AP92" s="335"/>
      <c r="AQ92" s="335"/>
      <c r="AR92" s="335"/>
      <c r="AS92" s="335"/>
      <c r="AT92" s="335"/>
      <c r="AU92" s="335"/>
      <c r="AV92" s="335"/>
      <c r="AW92" s="335"/>
      <c r="AX92" s="335"/>
      <c r="AY92" s="335"/>
      <c r="AZ92" s="335"/>
      <c r="BA92" s="335"/>
      <c r="BB92" s="335"/>
    </row>
  </sheetData>
  <mergeCells count="195"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46:Y46"/>
    <mergeCell ref="AA46:AB46"/>
    <mergeCell ref="AF46:AK46"/>
    <mergeCell ref="AR46:AW46"/>
    <mergeCell ref="T53:BB54"/>
    <mergeCell ref="T58:BB58"/>
    <mergeCell ref="T39:BB40"/>
    <mergeCell ref="T41:Z41"/>
    <mergeCell ref="AA41:AF41"/>
    <mergeCell ref="AI41:AN41"/>
    <mergeCell ref="AU41:AX41"/>
    <mergeCell ref="T43:Z43"/>
    <mergeCell ref="AA43:AJ43"/>
    <mergeCell ref="AL43:AR43"/>
    <mergeCell ref="AS43:BB43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86"/>
  <sheetViews>
    <sheetView showGridLines="0" zoomScaleNormal="100" workbookViewId="0">
      <selection activeCell="W10" sqref="W10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 x14ac:dyDescent="0.35"/>
    <row r="2" spans="1:18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18" ht="15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18" ht="32.25" customHeight="1" thickBot="1" x14ac:dyDescent="0.35">
      <c r="A4" s="214" t="s">
        <v>50</v>
      </c>
      <c r="B4" s="215"/>
      <c r="C4" s="407" t="str">
        <f>'Nasazení do skupin'!B3</f>
        <v>Čelákovice 29.6.2019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9"/>
    </row>
    <row r="5" spans="1:18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18" ht="15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8" t="s">
        <v>8</v>
      </c>
    </row>
    <row r="7" spans="1:18" ht="15" customHeight="1" x14ac:dyDescent="0.3">
      <c r="A7" s="346">
        <v>1</v>
      </c>
      <c r="B7" s="223" t="str">
        <f>'Nasazení do skupin'!B23</f>
        <v>MNK Modřice, z.s. "A" - Michael Svoboda</v>
      </c>
      <c r="C7" s="293"/>
      <c r="D7" s="294"/>
      <c r="E7" s="295"/>
      <c r="F7" s="367">
        <f>O29</f>
        <v>2</v>
      </c>
      <c r="G7" s="367" t="s">
        <v>9</v>
      </c>
      <c r="H7" s="369">
        <f>Q29</f>
        <v>1</v>
      </c>
      <c r="I7" s="365">
        <f>E15</f>
        <v>2</v>
      </c>
      <c r="J7" s="367" t="s">
        <v>9</v>
      </c>
      <c r="K7" s="369">
        <f>C15</f>
        <v>0</v>
      </c>
      <c r="L7" s="349"/>
      <c r="M7" s="362"/>
      <c r="N7" s="363"/>
      <c r="O7" s="371">
        <f>F7+I7+L7</f>
        <v>4</v>
      </c>
      <c r="P7" s="373" t="s">
        <v>9</v>
      </c>
      <c r="Q7" s="375">
        <f>H7+K7+N7</f>
        <v>1</v>
      </c>
      <c r="R7" s="377">
        <v>4</v>
      </c>
    </row>
    <row r="8" spans="1:18" ht="15.75" customHeight="1" thickBot="1" x14ac:dyDescent="0.35">
      <c r="A8" s="347"/>
      <c r="B8" s="224"/>
      <c r="C8" s="296"/>
      <c r="D8" s="297"/>
      <c r="E8" s="298"/>
      <c r="F8" s="368"/>
      <c r="G8" s="368"/>
      <c r="H8" s="370"/>
      <c r="I8" s="366"/>
      <c r="J8" s="368"/>
      <c r="K8" s="370"/>
      <c r="L8" s="350"/>
      <c r="M8" s="344"/>
      <c r="N8" s="364"/>
      <c r="O8" s="372"/>
      <c r="P8" s="374"/>
      <c r="Q8" s="376"/>
      <c r="R8" s="378"/>
    </row>
    <row r="9" spans="1:18" ht="15" customHeight="1" x14ac:dyDescent="0.3">
      <c r="A9" s="347"/>
      <c r="B9" s="224"/>
      <c r="C9" s="296"/>
      <c r="D9" s="297"/>
      <c r="E9" s="298"/>
      <c r="F9" s="381">
        <f>O30</f>
        <v>22</v>
      </c>
      <c r="G9" s="381" t="s">
        <v>9</v>
      </c>
      <c r="H9" s="404">
        <f>Q30</f>
        <v>20</v>
      </c>
      <c r="I9" s="379">
        <f>E17</f>
        <v>20</v>
      </c>
      <c r="J9" s="381" t="s">
        <v>9</v>
      </c>
      <c r="K9" s="404">
        <f>C17</f>
        <v>11</v>
      </c>
      <c r="L9" s="338"/>
      <c r="M9" s="340"/>
      <c r="N9" s="357"/>
      <c r="O9" s="400">
        <f>F9+I9+L9</f>
        <v>42</v>
      </c>
      <c r="P9" s="402" t="s">
        <v>9</v>
      </c>
      <c r="Q9" s="389">
        <f>H9+K9+N9</f>
        <v>31</v>
      </c>
      <c r="R9" s="405">
        <v>1</v>
      </c>
    </row>
    <row r="10" spans="1:18" ht="15.75" customHeight="1" thickBot="1" x14ac:dyDescent="0.35">
      <c r="A10" s="348"/>
      <c r="B10" s="225"/>
      <c r="C10" s="299"/>
      <c r="D10" s="300"/>
      <c r="E10" s="301"/>
      <c r="F10" s="381"/>
      <c r="G10" s="381"/>
      <c r="H10" s="404"/>
      <c r="I10" s="380"/>
      <c r="J10" s="382"/>
      <c r="K10" s="415"/>
      <c r="L10" s="339"/>
      <c r="M10" s="341"/>
      <c r="N10" s="358"/>
      <c r="O10" s="401"/>
      <c r="P10" s="403"/>
      <c r="Q10" s="390"/>
      <c r="R10" s="406"/>
    </row>
    <row r="11" spans="1:18" ht="15" customHeight="1" x14ac:dyDescent="0.3">
      <c r="A11" s="346">
        <v>2</v>
      </c>
      <c r="B11" s="223" t="str">
        <f>'Nasazení do skupin'!B24</f>
        <v>TJ SLAVOJ Český Brod "B" - Martin Jedlička</v>
      </c>
      <c r="C11" s="413">
        <f>H7</f>
        <v>1</v>
      </c>
      <c r="D11" s="414" t="s">
        <v>9</v>
      </c>
      <c r="E11" s="414">
        <f>F7</f>
        <v>2</v>
      </c>
      <c r="F11" s="306" t="s">
        <v>69</v>
      </c>
      <c r="G11" s="307"/>
      <c r="H11" s="308"/>
      <c r="I11" s="367">
        <f>O27</f>
        <v>2</v>
      </c>
      <c r="J11" s="367" t="s">
        <v>9</v>
      </c>
      <c r="K11" s="369">
        <f>Q27</f>
        <v>1</v>
      </c>
      <c r="L11" s="349"/>
      <c r="M11" s="362"/>
      <c r="N11" s="363"/>
      <c r="O11" s="371">
        <f>C11+I11+L11</f>
        <v>3</v>
      </c>
      <c r="P11" s="373" t="s">
        <v>9</v>
      </c>
      <c r="Q11" s="375">
        <f>E11+K11+N11</f>
        <v>3</v>
      </c>
      <c r="R11" s="377">
        <v>2</v>
      </c>
    </row>
    <row r="12" spans="1:18" ht="15.75" customHeight="1" thickBot="1" x14ac:dyDescent="0.35">
      <c r="A12" s="347"/>
      <c r="B12" s="224"/>
      <c r="C12" s="366"/>
      <c r="D12" s="368"/>
      <c r="E12" s="368"/>
      <c r="F12" s="309"/>
      <c r="G12" s="310"/>
      <c r="H12" s="311"/>
      <c r="I12" s="368"/>
      <c r="J12" s="368"/>
      <c r="K12" s="370"/>
      <c r="L12" s="350"/>
      <c r="M12" s="344"/>
      <c r="N12" s="364"/>
      <c r="O12" s="372"/>
      <c r="P12" s="374"/>
      <c r="Q12" s="376"/>
      <c r="R12" s="378"/>
    </row>
    <row r="13" spans="1:18" ht="15" customHeight="1" x14ac:dyDescent="0.3">
      <c r="A13" s="347"/>
      <c r="B13" s="224"/>
      <c r="C13" s="379">
        <f>H9</f>
        <v>20</v>
      </c>
      <c r="D13" s="381" t="s">
        <v>9</v>
      </c>
      <c r="E13" s="381">
        <f>F9</f>
        <v>22</v>
      </c>
      <c r="F13" s="309"/>
      <c r="G13" s="310"/>
      <c r="H13" s="311"/>
      <c r="I13" s="381">
        <f>O28</f>
        <v>28</v>
      </c>
      <c r="J13" s="381" t="s">
        <v>9</v>
      </c>
      <c r="K13" s="404">
        <f>Q28</f>
        <v>22</v>
      </c>
      <c r="L13" s="338"/>
      <c r="M13" s="340"/>
      <c r="N13" s="357"/>
      <c r="O13" s="400">
        <f>C13+I13+L13</f>
        <v>48</v>
      </c>
      <c r="P13" s="402" t="s">
        <v>9</v>
      </c>
      <c r="Q13" s="389">
        <f>E13+K13+N13</f>
        <v>44</v>
      </c>
      <c r="R13" s="359">
        <v>2</v>
      </c>
    </row>
    <row r="14" spans="1:18" ht="15.75" customHeight="1" thickBot="1" x14ac:dyDescent="0.35">
      <c r="A14" s="348"/>
      <c r="B14" s="225"/>
      <c r="C14" s="380"/>
      <c r="D14" s="382"/>
      <c r="E14" s="382"/>
      <c r="F14" s="312"/>
      <c r="G14" s="313"/>
      <c r="H14" s="314"/>
      <c r="I14" s="381"/>
      <c r="J14" s="381"/>
      <c r="K14" s="404"/>
      <c r="L14" s="339"/>
      <c r="M14" s="341"/>
      <c r="N14" s="358"/>
      <c r="O14" s="401"/>
      <c r="P14" s="403"/>
      <c r="Q14" s="390"/>
      <c r="R14" s="360"/>
    </row>
    <row r="15" spans="1:18" ht="15" customHeight="1" x14ac:dyDescent="0.3">
      <c r="A15" s="346">
        <v>3</v>
      </c>
      <c r="B15" s="223" t="str">
        <f>'Nasazení do skupin'!B25</f>
        <v>TJ Peklo nad Zdobnicí "D" - Vojtěch Kopecký</v>
      </c>
      <c r="C15" s="365">
        <f>O25</f>
        <v>0</v>
      </c>
      <c r="D15" s="367" t="s">
        <v>9</v>
      </c>
      <c r="E15" s="369">
        <f>Q25</f>
        <v>2</v>
      </c>
      <c r="F15" s="365">
        <f>K11</f>
        <v>1</v>
      </c>
      <c r="G15" s="367" t="s">
        <v>9</v>
      </c>
      <c r="H15" s="369">
        <f>I11</f>
        <v>2</v>
      </c>
      <c r="I15" s="391"/>
      <c r="J15" s="392"/>
      <c r="K15" s="393"/>
      <c r="L15" s="383"/>
      <c r="M15" s="383"/>
      <c r="N15" s="385"/>
      <c r="O15" s="371">
        <f>C15+F15+L15</f>
        <v>1</v>
      </c>
      <c r="P15" s="373" t="s">
        <v>9</v>
      </c>
      <c r="Q15" s="375">
        <f>E15+H15+N15</f>
        <v>4</v>
      </c>
      <c r="R15" s="377">
        <v>0</v>
      </c>
    </row>
    <row r="16" spans="1:18" ht="15.75" customHeight="1" thickBot="1" x14ac:dyDescent="0.35">
      <c r="A16" s="347"/>
      <c r="B16" s="224"/>
      <c r="C16" s="366"/>
      <c r="D16" s="368"/>
      <c r="E16" s="370"/>
      <c r="F16" s="366"/>
      <c r="G16" s="368"/>
      <c r="H16" s="370"/>
      <c r="I16" s="394"/>
      <c r="J16" s="395"/>
      <c r="K16" s="396"/>
      <c r="L16" s="384"/>
      <c r="M16" s="384"/>
      <c r="N16" s="386"/>
      <c r="O16" s="372"/>
      <c r="P16" s="374"/>
      <c r="Q16" s="376"/>
      <c r="R16" s="378"/>
    </row>
    <row r="17" spans="1:19" ht="15" customHeight="1" x14ac:dyDescent="0.3">
      <c r="A17" s="347"/>
      <c r="B17" s="224"/>
      <c r="C17" s="379">
        <f>O26</f>
        <v>11</v>
      </c>
      <c r="D17" s="381" t="s">
        <v>9</v>
      </c>
      <c r="E17" s="381">
        <f>Q26</f>
        <v>20</v>
      </c>
      <c r="F17" s="379">
        <f>K13</f>
        <v>22</v>
      </c>
      <c r="G17" s="381" t="s">
        <v>9</v>
      </c>
      <c r="H17" s="381">
        <f>I13</f>
        <v>28</v>
      </c>
      <c r="I17" s="394"/>
      <c r="J17" s="395"/>
      <c r="K17" s="396"/>
      <c r="L17" s="387"/>
      <c r="M17" s="387"/>
      <c r="N17" s="411"/>
      <c r="O17" s="400">
        <f>C17+F17+L17</f>
        <v>33</v>
      </c>
      <c r="P17" s="402" t="s">
        <v>9</v>
      </c>
      <c r="Q17" s="389">
        <f>E17+H17+N17</f>
        <v>48</v>
      </c>
      <c r="R17" s="359">
        <v>3</v>
      </c>
    </row>
    <row r="18" spans="1:19" ht="15.75" customHeight="1" thickBot="1" x14ac:dyDescent="0.35">
      <c r="A18" s="348"/>
      <c r="B18" s="225"/>
      <c r="C18" s="380"/>
      <c r="D18" s="382"/>
      <c r="E18" s="382"/>
      <c r="F18" s="380"/>
      <c r="G18" s="382"/>
      <c r="H18" s="382"/>
      <c r="I18" s="397"/>
      <c r="J18" s="398"/>
      <c r="K18" s="399"/>
      <c r="L18" s="388"/>
      <c r="M18" s="388"/>
      <c r="N18" s="412"/>
      <c r="O18" s="401"/>
      <c r="P18" s="403"/>
      <c r="Q18" s="390"/>
      <c r="R18" s="360"/>
    </row>
    <row r="19" spans="1:19" ht="15" customHeight="1" x14ac:dyDescent="0.3">
      <c r="A19" s="346"/>
      <c r="B19" s="223"/>
      <c r="C19" s="349"/>
      <c r="D19" s="362"/>
      <c r="E19" s="363"/>
      <c r="F19" s="349"/>
      <c r="G19" s="362"/>
      <c r="H19" s="363"/>
      <c r="I19" s="416"/>
      <c r="J19" s="343"/>
      <c r="K19" s="343"/>
      <c r="L19" s="306">
        <v>2019</v>
      </c>
      <c r="M19" s="307"/>
      <c r="N19" s="308"/>
      <c r="O19" s="236"/>
      <c r="P19" s="236"/>
      <c r="Q19" s="237"/>
      <c r="R19" s="353"/>
    </row>
    <row r="20" spans="1:19" ht="15.75" customHeight="1" thickBot="1" x14ac:dyDescent="0.35">
      <c r="A20" s="347"/>
      <c r="B20" s="224"/>
      <c r="C20" s="350"/>
      <c r="D20" s="344"/>
      <c r="E20" s="364"/>
      <c r="F20" s="350"/>
      <c r="G20" s="344"/>
      <c r="H20" s="364"/>
      <c r="I20" s="350"/>
      <c r="J20" s="344"/>
      <c r="K20" s="344"/>
      <c r="L20" s="309"/>
      <c r="M20" s="310"/>
      <c r="N20" s="311"/>
      <c r="O20" s="351"/>
      <c r="P20" s="351"/>
      <c r="Q20" s="352"/>
      <c r="R20" s="354"/>
    </row>
    <row r="21" spans="1:19" ht="15" customHeight="1" x14ac:dyDescent="0.3">
      <c r="A21" s="347"/>
      <c r="B21" s="224"/>
      <c r="C21" s="338"/>
      <c r="D21" s="340"/>
      <c r="E21" s="357"/>
      <c r="F21" s="338"/>
      <c r="G21" s="340"/>
      <c r="H21" s="357"/>
      <c r="I21" s="338"/>
      <c r="J21" s="340"/>
      <c r="K21" s="340"/>
      <c r="L21" s="309"/>
      <c r="M21" s="310"/>
      <c r="N21" s="311"/>
      <c r="O21" s="340"/>
      <c r="P21" s="355"/>
      <c r="Q21" s="357"/>
      <c r="R21" s="359"/>
    </row>
    <row r="22" spans="1:19" ht="15.75" customHeight="1" thickBot="1" x14ac:dyDescent="0.35">
      <c r="A22" s="348"/>
      <c r="B22" s="225"/>
      <c r="C22" s="339"/>
      <c r="D22" s="341"/>
      <c r="E22" s="358"/>
      <c r="F22" s="339"/>
      <c r="G22" s="341"/>
      <c r="H22" s="358"/>
      <c r="I22" s="339"/>
      <c r="J22" s="341"/>
      <c r="K22" s="341"/>
      <c r="L22" s="312"/>
      <c r="M22" s="313"/>
      <c r="N22" s="314"/>
      <c r="O22" s="341"/>
      <c r="P22" s="356"/>
      <c r="Q22" s="358"/>
      <c r="R22" s="360"/>
    </row>
    <row r="24" spans="1:19" ht="24.9" customHeight="1" x14ac:dyDescent="0.4">
      <c r="A24" s="361" t="s">
        <v>28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1:19" ht="15" customHeight="1" x14ac:dyDescent="0.3">
      <c r="A25" s="345">
        <v>1</v>
      </c>
      <c r="B25" s="342" t="str">
        <f>B15</f>
        <v>TJ Peklo nad Zdobnicí "D" - Vojtěch Kopecký</v>
      </c>
      <c r="C25" s="342"/>
      <c r="D25" s="342" t="s">
        <v>9</v>
      </c>
      <c r="E25" s="342" t="str">
        <f>B7</f>
        <v>MNK Modřice, z.s. "A" - Michael Svoboda</v>
      </c>
      <c r="F25" s="342"/>
      <c r="G25" s="342"/>
      <c r="H25" s="342"/>
      <c r="I25" s="342"/>
      <c r="J25" s="342"/>
      <c r="K25" s="342"/>
      <c r="L25" s="342"/>
      <c r="M25" s="342"/>
      <c r="N25" s="342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3">
      <c r="A26" s="345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54">
        <v>11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3">
      <c r="A27" s="345">
        <v>2</v>
      </c>
      <c r="B27" s="342" t="str">
        <f>B11</f>
        <v>TJ SLAVOJ Český Brod "B" - Martin Jedlička</v>
      </c>
      <c r="C27" s="342"/>
      <c r="D27" s="342" t="s">
        <v>9</v>
      </c>
      <c r="E27" s="342" t="str">
        <f>B15</f>
        <v>TJ Peklo nad Zdobnicí "D" - Vojtěch Kopecký</v>
      </c>
      <c r="F27" s="342"/>
      <c r="G27" s="342"/>
      <c r="H27" s="342"/>
      <c r="I27" s="342"/>
      <c r="J27" s="342"/>
      <c r="K27" s="342"/>
      <c r="L27" s="342"/>
      <c r="M27" s="342"/>
      <c r="N27" s="342"/>
      <c r="O27" s="55">
        <v>2</v>
      </c>
      <c r="P27" s="56" t="s">
        <v>9</v>
      </c>
      <c r="Q27" s="56">
        <v>1</v>
      </c>
      <c r="R27" s="9" t="s">
        <v>27</v>
      </c>
    </row>
    <row r="28" spans="1:19" ht="15" customHeight="1" x14ac:dyDescent="0.3">
      <c r="A28" s="345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54">
        <v>28</v>
      </c>
      <c r="P28" s="56" t="s">
        <v>9</v>
      </c>
      <c r="Q28" s="42">
        <v>22</v>
      </c>
      <c r="R28" s="9" t="s">
        <v>26</v>
      </c>
    </row>
    <row r="29" spans="1:19" ht="15" customHeight="1" x14ac:dyDescent="0.3">
      <c r="A29" s="345">
        <v>3</v>
      </c>
      <c r="B29" s="342" t="str">
        <f>B7</f>
        <v>MNK Modřice, z.s. "A" - Michael Svoboda</v>
      </c>
      <c r="C29" s="342"/>
      <c r="D29" s="342" t="s">
        <v>9</v>
      </c>
      <c r="E29" s="342" t="str">
        <f>B11</f>
        <v>TJ SLAVOJ Český Brod "B" - Martin Jedlička</v>
      </c>
      <c r="F29" s="342"/>
      <c r="G29" s="342"/>
      <c r="H29" s="342"/>
      <c r="I29" s="342"/>
      <c r="J29" s="342"/>
      <c r="K29" s="342"/>
      <c r="L29" s="342"/>
      <c r="M29" s="342"/>
      <c r="N29" s="342"/>
      <c r="O29" s="55">
        <v>2</v>
      </c>
      <c r="P29" s="56" t="s">
        <v>9</v>
      </c>
      <c r="Q29" s="56">
        <v>1</v>
      </c>
      <c r="R29" s="9" t="s">
        <v>27</v>
      </c>
    </row>
    <row r="30" spans="1:19" ht="15" customHeight="1" x14ac:dyDescent="0.3">
      <c r="A30" s="345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54">
        <v>22</v>
      </c>
      <c r="P30" s="56" t="s">
        <v>9</v>
      </c>
      <c r="Q30" s="42">
        <v>20</v>
      </c>
      <c r="R30" s="9" t="s">
        <v>26</v>
      </c>
    </row>
    <row r="31" spans="1:19" x14ac:dyDescent="0.3">
      <c r="P31" s="327"/>
      <c r="Q31" s="327"/>
      <c r="R31" s="46"/>
    </row>
    <row r="33" ht="14.4" customHeight="1" x14ac:dyDescent="0.3"/>
    <row r="34" ht="14.4" customHeight="1" x14ac:dyDescent="0.3"/>
    <row r="43" ht="15" customHeight="1" x14ac:dyDescent="0.3"/>
    <row r="47" ht="14.4" customHeight="1" x14ac:dyDescent="0.3"/>
    <row r="48" ht="14.4" customHeight="1" x14ac:dyDescent="0.3"/>
    <row r="61" ht="15" customHeight="1" x14ac:dyDescent="0.3"/>
    <row r="65" ht="14.4" customHeight="1" x14ac:dyDescent="0.3"/>
    <row r="66" ht="14.4" customHeight="1" x14ac:dyDescent="0.3"/>
    <row r="85" ht="14.4" customHeight="1" x14ac:dyDescent="0.3"/>
    <row r="86" ht="14.4" customHeight="1" x14ac:dyDescent="0.3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B140"/>
  <sheetViews>
    <sheetView showGridLines="0" zoomScaleNormal="100" workbookViewId="0">
      <selection activeCell="U10" sqref="U10"/>
    </sheetView>
  </sheetViews>
  <sheetFormatPr defaultRowHeight="14.4" x14ac:dyDescent="0.3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ht="15" customHeight="1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26" ht="15.75" customHeight="1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6" ht="32.25" customHeight="1" thickBot="1" x14ac:dyDescent="0.35">
      <c r="A4" s="214" t="s">
        <v>51</v>
      </c>
      <c r="B4" s="215"/>
      <c r="C4" s="226" t="str">
        <f>'Nasazení do skupin'!B3</f>
        <v>Čelákovice 29.6.2019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26" ht="15" customHeight="1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26" ht="15.75" customHeight="1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0" t="s">
        <v>8</v>
      </c>
    </row>
    <row r="7" spans="1:26" ht="15" customHeight="1" x14ac:dyDescent="0.3">
      <c r="A7" s="220">
        <v>1</v>
      </c>
      <c r="B7" s="223" t="str">
        <f>'Nasazení do skupin'!B26</f>
        <v>TJ Peklo nad Zdobnicí "A" - Ondřej Fries</v>
      </c>
      <c r="C7" s="293"/>
      <c r="D7" s="294"/>
      <c r="E7" s="295"/>
      <c r="F7" s="231"/>
      <c r="G7" s="231"/>
      <c r="H7" s="261"/>
      <c r="I7" s="258"/>
      <c r="J7" s="231"/>
      <c r="K7" s="261"/>
      <c r="L7" s="268"/>
      <c r="M7" s="270"/>
      <c r="N7" s="279"/>
      <c r="O7" s="287"/>
      <c r="P7" s="283"/>
      <c r="Q7" s="264"/>
      <c r="R7" s="233"/>
      <c r="Y7" s="48"/>
    </row>
    <row r="8" spans="1:26" ht="15.75" customHeight="1" thickBot="1" x14ac:dyDescent="0.35">
      <c r="A8" s="221"/>
      <c r="B8" s="224"/>
      <c r="C8" s="296"/>
      <c r="D8" s="297"/>
      <c r="E8" s="298"/>
      <c r="F8" s="232"/>
      <c r="G8" s="232"/>
      <c r="H8" s="262"/>
      <c r="I8" s="259"/>
      <c r="J8" s="232"/>
      <c r="K8" s="262"/>
      <c r="L8" s="269"/>
      <c r="M8" s="271"/>
      <c r="N8" s="280"/>
      <c r="O8" s="288"/>
      <c r="P8" s="284"/>
      <c r="Q8" s="265"/>
      <c r="R8" s="234"/>
    </row>
    <row r="9" spans="1:26" ht="15" customHeight="1" x14ac:dyDescent="0.3">
      <c r="A9" s="221"/>
      <c r="B9" s="224"/>
      <c r="C9" s="296"/>
      <c r="D9" s="297"/>
      <c r="E9" s="298"/>
      <c r="F9" s="260"/>
      <c r="G9" s="260"/>
      <c r="H9" s="263"/>
      <c r="I9" s="229"/>
      <c r="J9" s="260"/>
      <c r="K9" s="263"/>
      <c r="L9" s="304"/>
      <c r="M9" s="277"/>
      <c r="N9" s="289"/>
      <c r="O9" s="274"/>
      <c r="P9" s="281"/>
      <c r="Q9" s="285"/>
      <c r="R9" s="241"/>
      <c r="X9" s="48"/>
      <c r="Y9" s="48"/>
      <c r="Z9" s="48"/>
    </row>
    <row r="10" spans="1:26" ht="15.75" customHeight="1" thickBot="1" x14ac:dyDescent="0.35">
      <c r="A10" s="222"/>
      <c r="B10" s="225"/>
      <c r="C10" s="299"/>
      <c r="D10" s="300"/>
      <c r="E10" s="301"/>
      <c r="F10" s="260"/>
      <c r="G10" s="260"/>
      <c r="H10" s="263"/>
      <c r="I10" s="230"/>
      <c r="J10" s="266"/>
      <c r="K10" s="267"/>
      <c r="L10" s="305"/>
      <c r="M10" s="278"/>
      <c r="N10" s="290"/>
      <c r="O10" s="275"/>
      <c r="P10" s="282"/>
      <c r="Q10" s="286"/>
      <c r="R10" s="242"/>
      <c r="X10" s="48"/>
      <c r="Y10" s="48"/>
      <c r="Z10" s="48"/>
    </row>
    <row r="11" spans="1:26" ht="15" customHeight="1" x14ac:dyDescent="0.3">
      <c r="A11" s="220">
        <v>2</v>
      </c>
      <c r="B11" s="223" t="str">
        <f>'Nasazení do skupin'!B27</f>
        <v>Areál Club Zruč-Senec - Jakub Kopejtko</v>
      </c>
      <c r="C11" s="320"/>
      <c r="D11" s="276"/>
      <c r="E11" s="276"/>
      <c r="F11" s="306" t="s">
        <v>69</v>
      </c>
      <c r="G11" s="307"/>
      <c r="H11" s="308"/>
      <c r="I11" s="231"/>
      <c r="J11" s="231"/>
      <c r="K11" s="261"/>
      <c r="L11" s="268"/>
      <c r="M11" s="270"/>
      <c r="N11" s="279"/>
      <c r="O11" s="287"/>
      <c r="P11" s="283"/>
      <c r="Q11" s="264"/>
      <c r="R11" s="233"/>
    </row>
    <row r="12" spans="1:26" ht="15.75" customHeight="1" thickBot="1" x14ac:dyDescent="0.35">
      <c r="A12" s="221"/>
      <c r="B12" s="224"/>
      <c r="C12" s="259"/>
      <c r="D12" s="232"/>
      <c r="E12" s="232"/>
      <c r="F12" s="309"/>
      <c r="G12" s="310"/>
      <c r="H12" s="311"/>
      <c r="I12" s="232"/>
      <c r="J12" s="232"/>
      <c r="K12" s="262"/>
      <c r="L12" s="269"/>
      <c r="M12" s="271"/>
      <c r="N12" s="280"/>
      <c r="O12" s="288"/>
      <c r="P12" s="284"/>
      <c r="Q12" s="265"/>
      <c r="R12" s="234"/>
    </row>
    <row r="13" spans="1:26" ht="15" customHeight="1" x14ac:dyDescent="0.3">
      <c r="A13" s="221"/>
      <c r="B13" s="224"/>
      <c r="C13" s="229"/>
      <c r="D13" s="260"/>
      <c r="E13" s="260"/>
      <c r="F13" s="309"/>
      <c r="G13" s="310"/>
      <c r="H13" s="311"/>
      <c r="I13" s="260"/>
      <c r="J13" s="260"/>
      <c r="K13" s="263"/>
      <c r="L13" s="304"/>
      <c r="M13" s="277"/>
      <c r="N13" s="289"/>
      <c r="O13" s="274"/>
      <c r="P13" s="281"/>
      <c r="Q13" s="285"/>
      <c r="R13" s="241"/>
    </row>
    <row r="14" spans="1:26" ht="15.75" customHeight="1" thickBot="1" x14ac:dyDescent="0.35">
      <c r="A14" s="222"/>
      <c r="B14" s="225"/>
      <c r="C14" s="230"/>
      <c r="D14" s="266"/>
      <c r="E14" s="266"/>
      <c r="F14" s="312"/>
      <c r="G14" s="313"/>
      <c r="H14" s="314"/>
      <c r="I14" s="260"/>
      <c r="J14" s="260"/>
      <c r="K14" s="263"/>
      <c r="L14" s="305"/>
      <c r="M14" s="278"/>
      <c r="N14" s="290"/>
      <c r="O14" s="275"/>
      <c r="P14" s="282"/>
      <c r="Q14" s="286"/>
      <c r="R14" s="242"/>
    </row>
    <row r="15" spans="1:26" ht="15" customHeight="1" x14ac:dyDescent="0.3">
      <c r="A15" s="220">
        <v>3</v>
      </c>
      <c r="B15" s="223" t="str">
        <f>'Nasazení do skupin'!B28</f>
        <v>TJ Pankrác - Oliver Talpa</v>
      </c>
      <c r="C15" s="258"/>
      <c r="D15" s="231"/>
      <c r="E15" s="261"/>
      <c r="F15" s="320"/>
      <c r="G15" s="276"/>
      <c r="H15" s="276"/>
      <c r="I15" s="391"/>
      <c r="J15" s="392"/>
      <c r="K15" s="393"/>
      <c r="L15" s="302"/>
      <c r="M15" s="302"/>
      <c r="N15" s="317"/>
      <c r="O15" s="287"/>
      <c r="P15" s="283"/>
      <c r="Q15" s="264"/>
      <c r="R15" s="233"/>
    </row>
    <row r="16" spans="1:26" ht="15.75" customHeight="1" thickBot="1" x14ac:dyDescent="0.35">
      <c r="A16" s="221"/>
      <c r="B16" s="224"/>
      <c r="C16" s="259"/>
      <c r="D16" s="232"/>
      <c r="E16" s="262"/>
      <c r="F16" s="259"/>
      <c r="G16" s="232"/>
      <c r="H16" s="232"/>
      <c r="I16" s="394"/>
      <c r="J16" s="395"/>
      <c r="K16" s="396"/>
      <c r="L16" s="303"/>
      <c r="M16" s="303"/>
      <c r="N16" s="318"/>
      <c r="O16" s="288"/>
      <c r="P16" s="284"/>
      <c r="Q16" s="265"/>
      <c r="R16" s="234"/>
    </row>
    <row r="17" spans="1:28" ht="15" customHeight="1" x14ac:dyDescent="0.3">
      <c r="A17" s="221"/>
      <c r="B17" s="224"/>
      <c r="C17" s="229"/>
      <c r="D17" s="260"/>
      <c r="E17" s="263"/>
      <c r="F17" s="229"/>
      <c r="G17" s="260"/>
      <c r="H17" s="260"/>
      <c r="I17" s="394"/>
      <c r="J17" s="395"/>
      <c r="K17" s="396"/>
      <c r="L17" s="291"/>
      <c r="M17" s="291"/>
      <c r="N17" s="330"/>
      <c r="O17" s="274"/>
      <c r="P17" s="281"/>
      <c r="Q17" s="285"/>
      <c r="R17" s="241"/>
    </row>
    <row r="18" spans="1:28" ht="15.75" customHeight="1" thickBot="1" x14ac:dyDescent="0.35">
      <c r="A18" s="222"/>
      <c r="B18" s="225"/>
      <c r="C18" s="230"/>
      <c r="D18" s="266"/>
      <c r="E18" s="267"/>
      <c r="F18" s="230"/>
      <c r="G18" s="266"/>
      <c r="H18" s="266"/>
      <c r="I18" s="397"/>
      <c r="J18" s="398"/>
      <c r="K18" s="399"/>
      <c r="L18" s="292"/>
      <c r="M18" s="292"/>
      <c r="N18" s="331"/>
      <c r="O18" s="275"/>
      <c r="P18" s="282"/>
      <c r="Q18" s="286"/>
      <c r="R18" s="242"/>
    </row>
    <row r="19" spans="1:28" ht="15" customHeight="1" x14ac:dyDescent="0.3">
      <c r="A19" s="220"/>
      <c r="B19" s="223"/>
      <c r="C19" s="268"/>
      <c r="D19" s="270"/>
      <c r="E19" s="279"/>
      <c r="F19" s="268"/>
      <c r="G19" s="270"/>
      <c r="H19" s="279"/>
      <c r="I19" s="315"/>
      <c r="J19" s="316"/>
      <c r="K19" s="316"/>
      <c r="L19" s="306">
        <v>2019</v>
      </c>
      <c r="M19" s="307"/>
      <c r="N19" s="308"/>
      <c r="O19" s="270"/>
      <c r="P19" s="270"/>
      <c r="Q19" s="279"/>
      <c r="R19" s="324"/>
    </row>
    <row r="20" spans="1:28" ht="15.75" customHeight="1" thickBot="1" x14ac:dyDescent="0.35">
      <c r="A20" s="221"/>
      <c r="B20" s="224"/>
      <c r="C20" s="269"/>
      <c r="D20" s="271"/>
      <c r="E20" s="280"/>
      <c r="F20" s="269"/>
      <c r="G20" s="271"/>
      <c r="H20" s="280"/>
      <c r="I20" s="269"/>
      <c r="J20" s="271"/>
      <c r="K20" s="271"/>
      <c r="L20" s="309"/>
      <c r="M20" s="310"/>
      <c r="N20" s="311"/>
      <c r="O20" s="271"/>
      <c r="P20" s="271"/>
      <c r="Q20" s="280"/>
      <c r="R20" s="325"/>
    </row>
    <row r="21" spans="1:28" ht="15" customHeight="1" x14ac:dyDescent="0.3">
      <c r="A21" s="221"/>
      <c r="B21" s="224"/>
      <c r="C21" s="304"/>
      <c r="D21" s="277"/>
      <c r="E21" s="289"/>
      <c r="F21" s="304"/>
      <c r="G21" s="277"/>
      <c r="H21" s="289"/>
      <c r="I21" s="304"/>
      <c r="J21" s="277"/>
      <c r="K21" s="277"/>
      <c r="L21" s="309"/>
      <c r="M21" s="310"/>
      <c r="N21" s="311"/>
      <c r="O21" s="332"/>
      <c r="P21" s="277"/>
      <c r="Q21" s="328"/>
      <c r="R21" s="241"/>
    </row>
    <row r="22" spans="1:28" ht="15.75" customHeight="1" thickBot="1" x14ac:dyDescent="0.35">
      <c r="A22" s="222"/>
      <c r="B22" s="225"/>
      <c r="C22" s="305"/>
      <c r="D22" s="278"/>
      <c r="E22" s="290"/>
      <c r="F22" s="305"/>
      <c r="G22" s="278"/>
      <c r="H22" s="290"/>
      <c r="I22" s="305"/>
      <c r="J22" s="278"/>
      <c r="K22" s="278"/>
      <c r="L22" s="312"/>
      <c r="M22" s="313"/>
      <c r="N22" s="314"/>
      <c r="O22" s="333"/>
      <c r="P22" s="278"/>
      <c r="Q22" s="329"/>
      <c r="R22" s="242"/>
    </row>
    <row r="24" spans="1:28" ht="24.9" customHeight="1" x14ac:dyDescent="0.4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3">
      <c r="A25" s="321"/>
      <c r="B25" s="319"/>
      <c r="C25" s="319"/>
      <c r="D25" s="322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3">
      <c r="A26" s="321"/>
      <c r="B26" s="319"/>
      <c r="C26" s="319"/>
      <c r="D26" s="322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3">
      <c r="A27" s="321"/>
      <c r="B27" s="319"/>
      <c r="C27" s="319"/>
      <c r="D27" s="322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3">
      <c r="A28" s="321"/>
      <c r="B28" s="319"/>
      <c r="C28" s="319"/>
      <c r="D28" s="322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2" customHeight="1" x14ac:dyDescent="0.3">
      <c r="A29" s="321"/>
      <c r="B29" s="319"/>
      <c r="C29" s="319"/>
      <c r="D29" s="322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2" customHeight="1" x14ac:dyDescent="0.3">
      <c r="A30" s="321"/>
      <c r="B30" s="319"/>
      <c r="C30" s="319"/>
      <c r="D30" s="322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3">
      <c r="A31" s="321"/>
      <c r="B31" s="319"/>
      <c r="C31" s="319"/>
      <c r="D31" s="322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5.75" customHeight="1" x14ac:dyDescent="0.3">
      <c r="A32" s="321"/>
      <c r="B32" s="319"/>
      <c r="C32" s="319"/>
      <c r="D32" s="322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3">
      <c r="A33" s="321"/>
      <c r="B33" s="319"/>
      <c r="C33" s="319"/>
      <c r="D33" s="322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3">
      <c r="A34" s="321"/>
      <c r="B34" s="319"/>
      <c r="C34" s="319"/>
      <c r="D34" s="322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3">
      <c r="A35" s="321"/>
      <c r="B35" s="319"/>
      <c r="C35" s="319"/>
      <c r="D35" s="322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3">
      <c r="A36" s="321"/>
      <c r="B36" s="319"/>
      <c r="C36" s="319"/>
      <c r="D36" s="322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2.8" x14ac:dyDescent="0.4">
      <c r="P37" s="327"/>
      <c r="Q37" s="327"/>
      <c r="R37" s="4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</row>
    <row r="38" spans="1:54" ht="21" x14ac:dyDescent="0.4">
      <c r="T38" s="335"/>
      <c r="U38" s="335"/>
      <c r="V38" s="335"/>
      <c r="W38" s="335"/>
      <c r="X38" s="335"/>
      <c r="Y38" s="335"/>
      <c r="Z38" s="335"/>
      <c r="AA38" s="334"/>
      <c r="AB38" s="334"/>
      <c r="AC38" s="334"/>
      <c r="AD38" s="334"/>
      <c r="AE38" s="334"/>
      <c r="AF38" s="334"/>
      <c r="AH38" s="3"/>
      <c r="AI38" s="335"/>
      <c r="AJ38" s="335"/>
      <c r="AK38" s="335"/>
      <c r="AL38" s="335"/>
      <c r="AM38" s="335"/>
      <c r="AN38" s="335"/>
      <c r="AO38" s="8"/>
      <c r="AP38" s="7"/>
      <c r="AQ38" s="7"/>
      <c r="AR38" s="7"/>
      <c r="AS38" s="7"/>
      <c r="AT38" s="7"/>
      <c r="AU38" s="335"/>
      <c r="AV38" s="335"/>
      <c r="AW38" s="335"/>
      <c r="AX38" s="335"/>
      <c r="AY38" s="3"/>
      <c r="AZ38" s="3"/>
      <c r="BA38" s="3"/>
      <c r="BB38" s="3"/>
    </row>
    <row r="40" spans="1:54" ht="21" x14ac:dyDescent="0.4">
      <c r="T40" s="334"/>
      <c r="U40" s="334"/>
      <c r="V40" s="334"/>
      <c r="W40" s="334"/>
      <c r="X40" s="334"/>
      <c r="Y40" s="334"/>
      <c r="Z40" s="334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"/>
      <c r="AL40" s="334"/>
      <c r="AM40" s="334"/>
      <c r="AN40" s="334"/>
      <c r="AO40" s="334"/>
      <c r="AP40" s="334"/>
      <c r="AQ40" s="334"/>
      <c r="AR40" s="334"/>
      <c r="AS40" s="336"/>
      <c r="AT40" s="336"/>
      <c r="AU40" s="336"/>
      <c r="AV40" s="336"/>
      <c r="AW40" s="336"/>
      <c r="AX40" s="336"/>
      <c r="AY40" s="336"/>
      <c r="AZ40" s="336"/>
      <c r="BA40" s="336"/>
      <c r="BB40" s="336"/>
    </row>
    <row r="43" spans="1:54" ht="15.6" x14ac:dyDescent="0.3">
      <c r="T43" s="337"/>
      <c r="U43" s="337"/>
      <c r="V43" s="337"/>
      <c r="W43" s="337"/>
      <c r="X43" s="337"/>
      <c r="Y43" s="337"/>
      <c r="Z43" s="4"/>
      <c r="AA43" s="337"/>
      <c r="AB43" s="337"/>
      <c r="AC43" s="4"/>
      <c r="AD43" s="4"/>
      <c r="AE43" s="4"/>
      <c r="AF43" s="337"/>
      <c r="AG43" s="337"/>
      <c r="AH43" s="337"/>
      <c r="AI43" s="337"/>
      <c r="AJ43" s="337"/>
      <c r="AK43" s="337"/>
      <c r="AL43" s="4"/>
      <c r="AM43" s="4"/>
      <c r="AN43" s="4"/>
      <c r="AO43" s="4"/>
      <c r="AP43" s="4"/>
      <c r="AQ43" s="4"/>
      <c r="AR43" s="337"/>
      <c r="AS43" s="337"/>
      <c r="AT43" s="337"/>
      <c r="AU43" s="337"/>
      <c r="AV43" s="337"/>
      <c r="AW43" s="337"/>
      <c r="AX43" s="4"/>
      <c r="AY43" s="4"/>
      <c r="AZ43" s="4"/>
      <c r="BA43" s="4"/>
      <c r="BB43" s="4"/>
    </row>
    <row r="44" spans="1:54" ht="15" customHeight="1" x14ac:dyDescent="0.3"/>
    <row r="50" spans="20:54" ht="15" customHeight="1" x14ac:dyDescent="0.3"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</row>
    <row r="51" spans="20:54" ht="15" customHeight="1" x14ac:dyDescent="0.3"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</row>
    <row r="53" spans="20:54" ht="15" customHeight="1" x14ac:dyDescent="0.3"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6"/>
      <c r="AW53" s="326"/>
      <c r="AX53" s="326"/>
      <c r="AY53" s="326"/>
      <c r="AZ53" s="326"/>
      <c r="BA53" s="326"/>
      <c r="BB53" s="326"/>
    </row>
    <row r="54" spans="20:54" ht="15" customHeight="1" x14ac:dyDescent="0.3"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6"/>
      <c r="AW54" s="326"/>
      <c r="AX54" s="326"/>
      <c r="AY54" s="326"/>
      <c r="AZ54" s="326"/>
      <c r="BA54" s="326"/>
      <c r="BB54" s="326"/>
    </row>
    <row r="55" spans="20:54" ht="21" x14ac:dyDescent="0.4">
      <c r="T55" s="335"/>
      <c r="U55" s="335"/>
      <c r="V55" s="335"/>
      <c r="W55" s="335"/>
      <c r="X55" s="335"/>
      <c r="Y55" s="335"/>
      <c r="Z55" s="335"/>
      <c r="AA55" s="334"/>
      <c r="AB55" s="334"/>
      <c r="AC55" s="334"/>
      <c r="AD55" s="334"/>
      <c r="AE55" s="334"/>
      <c r="AF55" s="334"/>
      <c r="AG55" s="3"/>
      <c r="AH55" s="3"/>
      <c r="AI55" s="335"/>
      <c r="AJ55" s="335"/>
      <c r="AK55" s="335"/>
      <c r="AL55" s="335"/>
      <c r="AM55" s="335"/>
      <c r="AN55" s="335"/>
      <c r="AO55" s="8"/>
      <c r="AP55" s="7"/>
      <c r="AQ55" s="7"/>
      <c r="AR55" s="7"/>
      <c r="AS55" s="7"/>
      <c r="AT55" s="7"/>
      <c r="AU55" s="335"/>
      <c r="AV55" s="335"/>
      <c r="AW55" s="335"/>
      <c r="AX55" s="335"/>
      <c r="AY55" s="3"/>
      <c r="AZ55" s="3"/>
      <c r="BA55" s="3"/>
      <c r="BB55" s="3"/>
    </row>
    <row r="57" spans="20:54" ht="21" x14ac:dyDescent="0.4">
      <c r="T57" s="334"/>
      <c r="U57" s="334"/>
      <c r="V57" s="334"/>
      <c r="W57" s="334"/>
      <c r="X57" s="334"/>
      <c r="Y57" s="334"/>
      <c r="Z57" s="334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"/>
      <c r="AL57" s="334"/>
      <c r="AM57" s="334"/>
      <c r="AN57" s="334"/>
      <c r="AO57" s="334"/>
      <c r="AP57" s="334"/>
      <c r="AQ57" s="334"/>
      <c r="AR57" s="334"/>
      <c r="AS57" s="336"/>
      <c r="AT57" s="336"/>
      <c r="AU57" s="336"/>
      <c r="AV57" s="336"/>
      <c r="AW57" s="336"/>
      <c r="AX57" s="336"/>
      <c r="AY57" s="336"/>
      <c r="AZ57" s="336"/>
      <c r="BA57" s="336"/>
      <c r="BB57" s="336"/>
    </row>
    <row r="60" spans="20:54" ht="15.6" x14ac:dyDescent="0.3">
      <c r="T60" s="337"/>
      <c r="U60" s="337"/>
      <c r="V60" s="337"/>
      <c r="W60" s="337"/>
      <c r="X60" s="337"/>
      <c r="Y60" s="337"/>
      <c r="Z60" s="4"/>
      <c r="AA60" s="337"/>
      <c r="AB60" s="337"/>
      <c r="AC60" s="4"/>
      <c r="AD60" s="4"/>
      <c r="AE60" s="4"/>
      <c r="AF60" s="337"/>
      <c r="AG60" s="337"/>
      <c r="AH60" s="337"/>
      <c r="AI60" s="337"/>
      <c r="AJ60" s="337"/>
      <c r="AK60" s="337"/>
      <c r="AL60" s="4"/>
      <c r="AM60" s="4"/>
      <c r="AN60" s="4"/>
      <c r="AO60" s="4"/>
      <c r="AP60" s="4"/>
      <c r="AQ60" s="4"/>
      <c r="AR60" s="337"/>
      <c r="AS60" s="337"/>
      <c r="AT60" s="337"/>
      <c r="AU60" s="337"/>
      <c r="AV60" s="337"/>
      <c r="AW60" s="337"/>
      <c r="AX60" s="4"/>
      <c r="AY60" s="4"/>
      <c r="AZ60" s="4"/>
      <c r="BA60" s="4"/>
      <c r="BB60" s="4"/>
    </row>
    <row r="62" spans="20:54" ht="15" customHeight="1" x14ac:dyDescent="0.3"/>
    <row r="67" spans="20:54" ht="15" customHeight="1" x14ac:dyDescent="0.3"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5"/>
      <c r="AZ67" s="335"/>
      <c r="BA67" s="335"/>
      <c r="BB67" s="335"/>
    </row>
    <row r="68" spans="20:54" ht="15" customHeight="1" x14ac:dyDescent="0.3"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5"/>
      <c r="AZ68" s="335"/>
      <c r="BA68" s="335"/>
      <c r="BB68" s="335"/>
    </row>
    <row r="72" spans="20:54" ht="22.8" x14ac:dyDescent="0.4"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326"/>
      <c r="AH72" s="326"/>
      <c r="AI72" s="326"/>
      <c r="AJ72" s="326"/>
      <c r="AK72" s="326"/>
      <c r="AL72" s="326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6"/>
      <c r="AY72" s="326"/>
      <c r="AZ72" s="326"/>
      <c r="BA72" s="326"/>
      <c r="BB72" s="326"/>
    </row>
    <row r="73" spans="20:54" ht="21" x14ac:dyDescent="0.4">
      <c r="T73" s="335"/>
      <c r="U73" s="335"/>
      <c r="V73" s="335"/>
      <c r="W73" s="335"/>
      <c r="X73" s="335"/>
      <c r="Y73" s="335"/>
      <c r="Z73" s="335"/>
      <c r="AA73" s="334"/>
      <c r="AB73" s="334"/>
      <c r="AC73" s="334"/>
      <c r="AD73" s="334"/>
      <c r="AE73" s="334"/>
      <c r="AF73" s="334"/>
      <c r="AG73" s="3"/>
      <c r="AH73" s="3"/>
      <c r="AI73" s="335"/>
      <c r="AJ73" s="335"/>
      <c r="AK73" s="335"/>
      <c r="AL73" s="335"/>
      <c r="AM73" s="335"/>
      <c r="AN73" s="335"/>
      <c r="AO73" s="8"/>
      <c r="AP73" s="7"/>
      <c r="AQ73" s="7"/>
      <c r="AR73" s="7"/>
      <c r="AS73" s="7"/>
      <c r="AT73" s="7"/>
      <c r="AU73" s="335"/>
      <c r="AV73" s="335"/>
      <c r="AW73" s="335"/>
      <c r="AX73" s="335"/>
      <c r="AY73" s="3"/>
      <c r="AZ73" s="3"/>
      <c r="BA73" s="3"/>
      <c r="BB73" s="3"/>
    </row>
    <row r="75" spans="20:54" ht="21" x14ac:dyDescent="0.4">
      <c r="T75" s="334"/>
      <c r="U75" s="334"/>
      <c r="V75" s="334"/>
      <c r="W75" s="334"/>
      <c r="X75" s="334"/>
      <c r="Y75" s="334"/>
      <c r="Z75" s="334"/>
      <c r="AA75" s="336"/>
      <c r="AB75" s="336"/>
      <c r="AC75" s="336"/>
      <c r="AD75" s="336"/>
      <c r="AE75" s="336"/>
      <c r="AF75" s="336"/>
      <c r="AG75" s="336"/>
      <c r="AH75" s="336"/>
      <c r="AI75" s="336"/>
      <c r="AJ75" s="336"/>
      <c r="AK75" s="3"/>
      <c r="AL75" s="334"/>
      <c r="AM75" s="334"/>
      <c r="AN75" s="334"/>
      <c r="AO75" s="334"/>
      <c r="AP75" s="334"/>
      <c r="AQ75" s="334"/>
      <c r="AR75" s="334"/>
      <c r="AS75" s="336"/>
      <c r="AT75" s="336"/>
      <c r="AU75" s="336"/>
      <c r="AV75" s="336"/>
      <c r="AW75" s="336"/>
      <c r="AX75" s="336"/>
      <c r="AY75" s="336"/>
      <c r="AZ75" s="336"/>
      <c r="BA75" s="336"/>
      <c r="BB75" s="336"/>
    </row>
    <row r="78" spans="20:54" ht="15.6" x14ac:dyDescent="0.3">
      <c r="T78" s="337"/>
      <c r="U78" s="337"/>
      <c r="V78" s="337"/>
      <c r="W78" s="337"/>
      <c r="X78" s="337"/>
      <c r="Y78" s="337"/>
      <c r="Z78" s="4"/>
      <c r="AA78" s="337"/>
      <c r="AB78" s="337"/>
      <c r="AC78" s="4"/>
      <c r="AD78" s="4"/>
      <c r="AE78" s="4"/>
      <c r="AF78" s="337"/>
      <c r="AG78" s="337"/>
      <c r="AH78" s="337"/>
      <c r="AI78" s="337"/>
      <c r="AJ78" s="337"/>
      <c r="AK78" s="337"/>
      <c r="AL78" s="4"/>
      <c r="AM78" s="4"/>
      <c r="AN78" s="4"/>
      <c r="AO78" s="4"/>
      <c r="AP78" s="4"/>
      <c r="AQ78" s="4"/>
      <c r="AR78" s="337"/>
      <c r="AS78" s="337"/>
      <c r="AT78" s="337"/>
      <c r="AU78" s="337"/>
      <c r="AV78" s="337"/>
      <c r="AW78" s="337"/>
      <c r="AX78" s="4"/>
      <c r="AY78" s="4"/>
      <c r="AZ78" s="4"/>
      <c r="BA78" s="4"/>
      <c r="BB78" s="4"/>
    </row>
    <row r="80" spans="20:54" ht="15" customHeight="1" x14ac:dyDescent="0.3"/>
    <row r="85" spans="20:54" ht="15" customHeight="1" x14ac:dyDescent="0.3"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5"/>
      <c r="AZ85" s="335"/>
      <c r="BA85" s="335"/>
      <c r="BB85" s="335"/>
    </row>
    <row r="86" spans="20:54" ht="15" customHeight="1" x14ac:dyDescent="0.3">
      <c r="T86" s="335"/>
      <c r="U86" s="335"/>
      <c r="V86" s="335"/>
      <c r="W86" s="335"/>
      <c r="X86" s="335"/>
      <c r="Y86" s="335"/>
      <c r="Z86" s="335"/>
      <c r="AA86" s="335"/>
      <c r="AB86" s="335"/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AX86" s="335"/>
      <c r="AY86" s="335"/>
      <c r="AZ86" s="335"/>
      <c r="BA86" s="335"/>
      <c r="BB86" s="335"/>
    </row>
    <row r="90" spans="20:54" ht="22.8" x14ac:dyDescent="0.4">
      <c r="T90" s="326"/>
      <c r="U90" s="326"/>
      <c r="V90" s="326"/>
      <c r="W90" s="326"/>
      <c r="X90" s="326"/>
      <c r="Y90" s="326"/>
      <c r="Z90" s="326"/>
      <c r="AA90" s="326"/>
      <c r="AB90" s="326"/>
      <c r="AC90" s="326"/>
      <c r="AD90" s="326"/>
      <c r="AE90" s="326"/>
      <c r="AF90" s="326"/>
      <c r="AG90" s="326"/>
      <c r="AH90" s="326"/>
      <c r="AI90" s="326"/>
      <c r="AJ90" s="326"/>
      <c r="AK90" s="326"/>
      <c r="AL90" s="326"/>
      <c r="AM90" s="326"/>
      <c r="AN90" s="326"/>
      <c r="AO90" s="326"/>
      <c r="AP90" s="326"/>
      <c r="AQ90" s="326"/>
      <c r="AR90" s="326"/>
      <c r="AS90" s="326"/>
      <c r="AT90" s="326"/>
      <c r="AU90" s="326"/>
      <c r="AV90" s="326"/>
      <c r="AW90" s="326"/>
      <c r="AX90" s="326"/>
      <c r="AY90" s="326"/>
      <c r="AZ90" s="326"/>
      <c r="BA90" s="326"/>
      <c r="BB90" s="326"/>
    </row>
    <row r="91" spans="20:54" ht="21" x14ac:dyDescent="0.4">
      <c r="T91" s="335"/>
      <c r="U91" s="335"/>
      <c r="V91" s="335"/>
      <c r="W91" s="335"/>
      <c r="X91" s="335"/>
      <c r="Y91" s="335"/>
      <c r="Z91" s="335"/>
      <c r="AA91" s="334"/>
      <c r="AB91" s="334"/>
      <c r="AC91" s="334"/>
      <c r="AD91" s="334"/>
      <c r="AE91" s="334"/>
      <c r="AF91" s="334"/>
      <c r="AG91" s="3"/>
      <c r="AH91" s="3"/>
      <c r="AI91" s="335"/>
      <c r="AJ91" s="335"/>
      <c r="AK91" s="335"/>
      <c r="AL91" s="335"/>
      <c r="AM91" s="335"/>
      <c r="AN91" s="335"/>
      <c r="AO91" s="8"/>
      <c r="AP91" s="7"/>
      <c r="AQ91" s="7"/>
      <c r="AR91" s="7"/>
      <c r="AS91" s="7"/>
      <c r="AT91" s="7"/>
      <c r="AU91" s="335"/>
      <c r="AV91" s="335"/>
      <c r="AW91" s="335"/>
      <c r="AX91" s="335"/>
      <c r="AY91" s="3"/>
      <c r="AZ91" s="3"/>
      <c r="BA91" s="3"/>
      <c r="BB91" s="3"/>
    </row>
    <row r="93" spans="20:54" ht="21" x14ac:dyDescent="0.4">
      <c r="T93" s="334"/>
      <c r="U93" s="334"/>
      <c r="V93" s="334"/>
      <c r="W93" s="334"/>
      <c r="X93" s="334"/>
      <c r="Y93" s="334"/>
      <c r="Z93" s="334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"/>
      <c r="AL93" s="334"/>
      <c r="AM93" s="334"/>
      <c r="AN93" s="334"/>
      <c r="AO93" s="334"/>
      <c r="AP93" s="334"/>
      <c r="AQ93" s="334"/>
      <c r="AR93" s="334"/>
      <c r="AS93" s="336"/>
      <c r="AT93" s="336"/>
      <c r="AU93" s="336"/>
      <c r="AV93" s="336"/>
      <c r="AW93" s="336"/>
      <c r="AX93" s="336"/>
      <c r="AY93" s="336"/>
      <c r="AZ93" s="336"/>
      <c r="BA93" s="336"/>
      <c r="BB93" s="336"/>
    </row>
    <row r="96" spans="20:54" ht="15.6" x14ac:dyDescent="0.3">
      <c r="T96" s="337"/>
      <c r="U96" s="337"/>
      <c r="V96" s="337"/>
      <c r="W96" s="337"/>
      <c r="X96" s="337"/>
      <c r="Y96" s="337"/>
      <c r="Z96" s="4"/>
      <c r="AA96" s="337"/>
      <c r="AB96" s="337"/>
      <c r="AC96" s="4"/>
      <c r="AD96" s="4"/>
      <c r="AE96" s="4"/>
      <c r="AF96" s="337"/>
      <c r="AG96" s="337"/>
      <c r="AH96" s="337"/>
      <c r="AI96" s="337"/>
      <c r="AJ96" s="337"/>
      <c r="AK96" s="337"/>
      <c r="AL96" s="4"/>
      <c r="AM96" s="4"/>
      <c r="AN96" s="4"/>
      <c r="AO96" s="4"/>
      <c r="AP96" s="4"/>
      <c r="AQ96" s="5"/>
      <c r="AR96" s="337"/>
      <c r="AS96" s="337"/>
      <c r="AT96" s="337"/>
      <c r="AU96" s="337"/>
      <c r="AV96" s="337"/>
      <c r="AW96" s="337"/>
      <c r="AX96" s="4"/>
      <c r="AY96" s="4"/>
      <c r="AZ96" s="4"/>
      <c r="BA96" s="4"/>
      <c r="BB96" s="4"/>
    </row>
    <row r="98" spans="20:54" ht="15" customHeight="1" x14ac:dyDescent="0.3"/>
    <row r="103" spans="20:54" ht="15" customHeight="1" x14ac:dyDescent="0.3">
      <c r="T103" s="335" t="s">
        <v>22</v>
      </c>
      <c r="U103" s="335"/>
      <c r="V103" s="335"/>
      <c r="W103" s="335"/>
      <c r="X103" s="335"/>
      <c r="Y103" s="335"/>
      <c r="Z103" s="335"/>
      <c r="AA103" s="335"/>
      <c r="AB103" s="335"/>
      <c r="AC103" s="335"/>
      <c r="AD103" s="335"/>
      <c r="AE103" s="335"/>
      <c r="AF103" s="335"/>
      <c r="AG103" s="335"/>
      <c r="AH103" s="335"/>
      <c r="AI103" s="335"/>
      <c r="AJ103" s="335"/>
      <c r="AK103" s="335"/>
      <c r="AL103" s="335"/>
      <c r="AM103" s="335"/>
      <c r="AN103" s="335"/>
      <c r="AO103" s="335"/>
      <c r="AP103" s="335"/>
      <c r="AQ103" s="335"/>
      <c r="AR103" s="335"/>
      <c r="AS103" s="335"/>
      <c r="AT103" s="335"/>
      <c r="AU103" s="335"/>
      <c r="AV103" s="335"/>
      <c r="AW103" s="335"/>
      <c r="AX103" s="335"/>
      <c r="AY103" s="335"/>
      <c r="AZ103" s="335"/>
      <c r="BA103" s="335"/>
      <c r="BB103" s="335"/>
    </row>
    <row r="104" spans="20:54" ht="15" customHeight="1" x14ac:dyDescent="0.3">
      <c r="T104" s="335"/>
      <c r="U104" s="335"/>
      <c r="V104" s="335"/>
      <c r="W104" s="335"/>
      <c r="X104" s="335"/>
      <c r="Y104" s="335"/>
      <c r="Z104" s="335"/>
      <c r="AA104" s="335"/>
      <c r="AB104" s="335"/>
      <c r="AC104" s="335"/>
      <c r="AD104" s="335"/>
      <c r="AE104" s="335"/>
      <c r="AF104" s="335"/>
      <c r="AG104" s="335"/>
      <c r="AH104" s="335"/>
      <c r="AI104" s="335"/>
      <c r="AJ104" s="335"/>
      <c r="AK104" s="335"/>
      <c r="AL104" s="335"/>
      <c r="AM104" s="335"/>
      <c r="AN104" s="335"/>
      <c r="AO104" s="335"/>
      <c r="AP104" s="335"/>
      <c r="AQ104" s="335"/>
      <c r="AR104" s="335"/>
      <c r="AS104" s="335"/>
      <c r="AT104" s="335"/>
      <c r="AU104" s="335"/>
      <c r="AV104" s="335"/>
      <c r="AW104" s="335"/>
      <c r="AX104" s="335"/>
      <c r="AY104" s="335"/>
      <c r="AZ104" s="335"/>
      <c r="BA104" s="335"/>
      <c r="BB104" s="335"/>
    </row>
    <row r="107" spans="20:54" ht="22.8" x14ac:dyDescent="0.4">
      <c r="T107" s="326" t="s">
        <v>11</v>
      </c>
      <c r="U107" s="326"/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  <c r="AM107" s="326"/>
      <c r="AN107" s="326"/>
      <c r="AO107" s="326"/>
      <c r="AP107" s="326"/>
      <c r="AQ107" s="326"/>
      <c r="AR107" s="326"/>
      <c r="AS107" s="326"/>
      <c r="AT107" s="326"/>
      <c r="AU107" s="326"/>
      <c r="AV107" s="326"/>
      <c r="AW107" s="326"/>
      <c r="AX107" s="326"/>
      <c r="AY107" s="326"/>
      <c r="AZ107" s="326"/>
      <c r="BA107" s="326"/>
      <c r="BB107" s="326"/>
    </row>
    <row r="108" spans="20:54" ht="21" x14ac:dyDescent="0.4">
      <c r="T108" s="335" t="s">
        <v>12</v>
      </c>
      <c r="U108" s="335"/>
      <c r="V108" s="335"/>
      <c r="W108" s="335"/>
      <c r="X108" s="335"/>
      <c r="Y108" s="335"/>
      <c r="Z108" s="335"/>
      <c r="AA108" s="334" t="str">
        <f>C4</f>
        <v>Čelákovice 29.6.2019</v>
      </c>
      <c r="AB108" s="334"/>
      <c r="AC108" s="334"/>
      <c r="AD108" s="334"/>
      <c r="AE108" s="334"/>
      <c r="AF108" s="334"/>
      <c r="AG108" s="3"/>
      <c r="AH108" s="3"/>
      <c r="AI108" s="335" t="s">
        <v>13</v>
      </c>
      <c r="AJ108" s="335"/>
      <c r="AK108" s="335"/>
      <c r="AL108" s="335"/>
      <c r="AM108" s="335"/>
      <c r="AN108" s="335"/>
      <c r="AO108" s="8" t="str">
        <f>CONCATENATE("(",P4,"-5)")</f>
        <v>(-5)</v>
      </c>
      <c r="AP108" s="7"/>
      <c r="AQ108" s="7"/>
      <c r="AR108" s="7"/>
      <c r="AS108" s="7"/>
      <c r="AT108" s="7"/>
      <c r="AU108" s="335" t="s">
        <v>14</v>
      </c>
      <c r="AV108" s="335"/>
      <c r="AW108" s="335"/>
      <c r="AX108" s="335"/>
      <c r="AY108" s="3"/>
      <c r="AZ108" s="3"/>
      <c r="BA108" s="3"/>
      <c r="BB108" s="3"/>
    </row>
    <row r="110" spans="20:54" ht="21" x14ac:dyDescent="0.4">
      <c r="T110" s="334" t="s">
        <v>15</v>
      </c>
      <c r="U110" s="334"/>
      <c r="V110" s="334"/>
      <c r="W110" s="334"/>
      <c r="X110" s="334"/>
      <c r="Y110" s="334"/>
      <c r="Z110" s="334"/>
      <c r="AA110" s="336" t="e">
        <f>#REF!</f>
        <v>#REF!</v>
      </c>
      <c r="AB110" s="336"/>
      <c r="AC110" s="336"/>
      <c r="AD110" s="336"/>
      <c r="AE110" s="336"/>
      <c r="AF110" s="336"/>
      <c r="AG110" s="336"/>
      <c r="AH110" s="336"/>
      <c r="AI110" s="336"/>
      <c r="AJ110" s="336"/>
      <c r="AK110" s="3"/>
      <c r="AL110" s="334" t="s">
        <v>16</v>
      </c>
      <c r="AM110" s="334"/>
      <c r="AN110" s="334"/>
      <c r="AO110" s="334"/>
      <c r="AP110" s="334"/>
      <c r="AQ110" s="334"/>
      <c r="AR110" s="334"/>
      <c r="AS110" s="336" t="e">
        <f>#REF!</f>
        <v>#REF!</v>
      </c>
      <c r="AT110" s="336"/>
      <c r="AU110" s="336"/>
      <c r="AV110" s="336"/>
      <c r="AW110" s="336"/>
      <c r="AX110" s="336"/>
      <c r="AY110" s="336"/>
      <c r="AZ110" s="336"/>
      <c r="BA110" s="336"/>
      <c r="BB110" s="336"/>
    </row>
    <row r="113" spans="20:54" ht="15.6" x14ac:dyDescent="0.3">
      <c r="T113" s="337" t="s">
        <v>17</v>
      </c>
      <c r="U113" s="337"/>
      <c r="V113" s="337"/>
      <c r="W113" s="337"/>
      <c r="X113" s="337"/>
      <c r="Y113" s="337"/>
      <c r="Z113" s="4"/>
      <c r="AA113" s="337"/>
      <c r="AB113" s="337"/>
      <c r="AC113" s="4"/>
      <c r="AD113" s="4"/>
      <c r="AE113" s="4"/>
      <c r="AF113" s="337" t="s">
        <v>18</v>
      </c>
      <c r="AG113" s="337"/>
      <c r="AH113" s="337"/>
      <c r="AI113" s="337"/>
      <c r="AJ113" s="337"/>
      <c r="AK113" s="337"/>
      <c r="AL113" s="4"/>
      <c r="AM113" s="4"/>
      <c r="AN113" s="4"/>
      <c r="AO113" s="4"/>
      <c r="AP113" s="4"/>
      <c r="AQ113" s="4"/>
      <c r="AR113" s="337" t="s">
        <v>19</v>
      </c>
      <c r="AS113" s="337"/>
      <c r="AT113" s="337"/>
      <c r="AU113" s="337"/>
      <c r="AV113" s="337"/>
      <c r="AW113" s="337"/>
      <c r="AX113" s="4"/>
      <c r="AY113" s="4"/>
      <c r="AZ113" s="4"/>
      <c r="BA113" s="4"/>
      <c r="BB113" s="4"/>
    </row>
    <row r="115" spans="20:54" x14ac:dyDescent="0.3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3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3">
      <c r="T121" s="335" t="s">
        <v>22</v>
      </c>
      <c r="U121" s="335"/>
      <c r="V121" s="335"/>
      <c r="W121" s="335"/>
      <c r="X121" s="335"/>
      <c r="Y121" s="335"/>
      <c r="Z121" s="335"/>
      <c r="AA121" s="335"/>
      <c r="AB121" s="335"/>
      <c r="AC121" s="335"/>
      <c r="AD121" s="335"/>
      <c r="AE121" s="335"/>
      <c r="AF121" s="335"/>
      <c r="AG121" s="335"/>
      <c r="AH121" s="335"/>
      <c r="AI121" s="335"/>
      <c r="AJ121" s="335"/>
      <c r="AK121" s="335"/>
      <c r="AL121" s="335"/>
      <c r="AM121" s="335"/>
      <c r="AN121" s="335"/>
      <c r="AO121" s="335"/>
      <c r="AP121" s="335"/>
      <c r="AQ121" s="335"/>
      <c r="AR121" s="335"/>
      <c r="AS121" s="335"/>
      <c r="AT121" s="335"/>
      <c r="AU121" s="335"/>
      <c r="AV121" s="335"/>
      <c r="AW121" s="335"/>
      <c r="AX121" s="335"/>
      <c r="AY121" s="335"/>
      <c r="AZ121" s="335"/>
      <c r="BA121" s="335"/>
      <c r="BB121" s="335"/>
    </row>
    <row r="122" spans="20:54" ht="15" customHeight="1" x14ac:dyDescent="0.3"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5"/>
      <c r="AO122" s="335"/>
      <c r="AP122" s="335"/>
      <c r="AQ122" s="335"/>
      <c r="AR122" s="335"/>
      <c r="AS122" s="335"/>
      <c r="AT122" s="335"/>
      <c r="AU122" s="335"/>
      <c r="AV122" s="335"/>
      <c r="AW122" s="335"/>
      <c r="AX122" s="335"/>
      <c r="AY122" s="335"/>
      <c r="AZ122" s="335"/>
      <c r="BA122" s="335"/>
      <c r="BB122" s="335"/>
    </row>
    <row r="126" spans="20:54" ht="22.8" x14ac:dyDescent="0.4">
      <c r="T126" s="326" t="s">
        <v>11</v>
      </c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26"/>
      <c r="AF126" s="326"/>
      <c r="AG126" s="326"/>
      <c r="AH126" s="326"/>
      <c r="AI126" s="326"/>
      <c r="AJ126" s="326"/>
      <c r="AK126" s="326"/>
      <c r="AL126" s="326"/>
      <c r="AM126" s="326"/>
      <c r="AN126" s="326"/>
      <c r="AO126" s="326"/>
      <c r="AP126" s="326"/>
      <c r="AQ126" s="326"/>
      <c r="AR126" s="326"/>
      <c r="AS126" s="326"/>
      <c r="AT126" s="326"/>
      <c r="AU126" s="326"/>
      <c r="AV126" s="326"/>
      <c r="AW126" s="326"/>
      <c r="AX126" s="326"/>
      <c r="AY126" s="326"/>
      <c r="AZ126" s="326"/>
      <c r="BA126" s="326"/>
      <c r="BB126" s="326"/>
    </row>
    <row r="127" spans="20:54" ht="21" x14ac:dyDescent="0.4">
      <c r="T127" s="335" t="s">
        <v>12</v>
      </c>
      <c r="U127" s="335"/>
      <c r="V127" s="335"/>
      <c r="W127" s="335"/>
      <c r="X127" s="335"/>
      <c r="Y127" s="335"/>
      <c r="Z127" s="335"/>
      <c r="AA127" s="334" t="str">
        <f>C4</f>
        <v>Čelákovice 29.6.2019</v>
      </c>
      <c r="AB127" s="334"/>
      <c r="AC127" s="334"/>
      <c r="AD127" s="334"/>
      <c r="AE127" s="334"/>
      <c r="AF127" s="334"/>
      <c r="AG127" s="3"/>
      <c r="AH127" s="3"/>
      <c r="AI127" s="335" t="s">
        <v>13</v>
      </c>
      <c r="AJ127" s="335"/>
      <c r="AK127" s="335"/>
      <c r="AL127" s="335"/>
      <c r="AM127" s="335"/>
      <c r="AN127" s="335"/>
      <c r="AO127" s="8" t="str">
        <f>CONCATENATE("(",P4,"-6)")</f>
        <v>(-6)</v>
      </c>
      <c r="AP127" s="7"/>
      <c r="AQ127" s="7"/>
      <c r="AR127" s="7"/>
      <c r="AS127" s="7"/>
      <c r="AT127" s="7"/>
      <c r="AU127" s="335" t="s">
        <v>14</v>
      </c>
      <c r="AV127" s="335"/>
      <c r="AW127" s="335"/>
      <c r="AX127" s="335"/>
      <c r="AY127" s="3"/>
      <c r="AZ127" s="3"/>
      <c r="BA127" s="3"/>
      <c r="BB127" s="3"/>
    </row>
    <row r="129" spans="20:54" ht="21" x14ac:dyDescent="0.4">
      <c r="T129" s="334" t="s">
        <v>15</v>
      </c>
      <c r="U129" s="334"/>
      <c r="V129" s="334"/>
      <c r="W129" s="334"/>
      <c r="X129" s="334"/>
      <c r="Y129" s="334"/>
      <c r="Z129" s="334"/>
      <c r="AA129" s="336" t="e">
        <f>#REF!</f>
        <v>#REF!</v>
      </c>
      <c r="AB129" s="336"/>
      <c r="AC129" s="336"/>
      <c r="AD129" s="336"/>
      <c r="AE129" s="336"/>
      <c r="AF129" s="336"/>
      <c r="AG129" s="336"/>
      <c r="AH129" s="336"/>
      <c r="AI129" s="336"/>
      <c r="AJ129" s="336"/>
      <c r="AK129" s="3"/>
      <c r="AL129" s="334" t="s">
        <v>16</v>
      </c>
      <c r="AM129" s="334"/>
      <c r="AN129" s="334"/>
      <c r="AO129" s="334"/>
      <c r="AP129" s="334"/>
      <c r="AQ129" s="334"/>
      <c r="AR129" s="334"/>
      <c r="AS129" s="336" t="e">
        <f>#REF!</f>
        <v>#REF!</v>
      </c>
      <c r="AT129" s="336"/>
      <c r="AU129" s="336"/>
      <c r="AV129" s="336"/>
      <c r="AW129" s="336"/>
      <c r="AX129" s="336"/>
      <c r="AY129" s="336"/>
      <c r="AZ129" s="336"/>
      <c r="BA129" s="336"/>
      <c r="BB129" s="336"/>
    </row>
    <row r="132" spans="20:54" ht="15.6" x14ac:dyDescent="0.3">
      <c r="T132" s="337" t="s">
        <v>17</v>
      </c>
      <c r="U132" s="337"/>
      <c r="V132" s="337"/>
      <c r="W132" s="337"/>
      <c r="X132" s="337"/>
      <c r="Y132" s="337"/>
      <c r="Z132" s="4"/>
      <c r="AA132" s="337"/>
      <c r="AB132" s="337"/>
      <c r="AC132" s="4"/>
      <c r="AD132" s="4"/>
      <c r="AE132" s="4"/>
      <c r="AF132" s="337" t="s">
        <v>18</v>
      </c>
      <c r="AG132" s="337"/>
      <c r="AH132" s="337"/>
      <c r="AI132" s="337"/>
      <c r="AJ132" s="337"/>
      <c r="AK132" s="337"/>
      <c r="AL132" s="4"/>
      <c r="AM132" s="4"/>
      <c r="AN132" s="4"/>
      <c r="AO132" s="4"/>
      <c r="AP132" s="4"/>
      <c r="AQ132" s="4"/>
      <c r="AR132" s="337" t="s">
        <v>19</v>
      </c>
      <c r="AS132" s="337"/>
      <c r="AT132" s="337"/>
      <c r="AU132" s="337"/>
      <c r="AV132" s="337"/>
      <c r="AW132" s="337"/>
      <c r="AX132" s="4"/>
      <c r="AY132" s="4"/>
      <c r="AZ132" s="4"/>
      <c r="BA132" s="4"/>
      <c r="BB132" s="4"/>
    </row>
    <row r="134" spans="20:54" x14ac:dyDescent="0.3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 x14ac:dyDescent="0.3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 x14ac:dyDescent="0.3">
      <c r="T139" s="335" t="s">
        <v>22</v>
      </c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/>
      <c r="AP139" s="335"/>
      <c r="AQ139" s="335"/>
      <c r="AR139" s="335"/>
      <c r="AS139" s="335"/>
      <c r="AT139" s="335"/>
      <c r="AU139" s="335"/>
      <c r="AV139" s="335"/>
      <c r="AW139" s="335"/>
      <c r="AX139" s="335"/>
      <c r="AY139" s="335"/>
      <c r="AZ139" s="335"/>
      <c r="BA139" s="335"/>
      <c r="BB139" s="335"/>
    </row>
    <row r="140" spans="20:54" ht="15" customHeight="1" x14ac:dyDescent="0.3"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5"/>
      <c r="AZ140" s="335"/>
      <c r="BA140" s="335"/>
      <c r="BB140" s="335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34"/>
  <sheetViews>
    <sheetView showGridLines="0" topLeftCell="A4" zoomScaleNormal="100" workbookViewId="0">
      <selection activeCell="U13" sqref="U13"/>
    </sheetView>
  </sheetViews>
  <sheetFormatPr defaultRowHeight="14.4" x14ac:dyDescent="0.3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 x14ac:dyDescent="0.35"/>
    <row r="2" spans="1:18" ht="15" customHeight="1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18" ht="15.75" customHeight="1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18" ht="32.25" customHeight="1" thickBot="1" x14ac:dyDescent="0.35">
      <c r="A4" s="214" t="s">
        <v>51</v>
      </c>
      <c r="B4" s="215"/>
      <c r="C4" s="407" t="str">
        <f>'Nasazení do skupin'!B3</f>
        <v>Čelákovice 29.6.2019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9"/>
    </row>
    <row r="5" spans="1:18" ht="15" customHeight="1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18" ht="15.75" customHeight="1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8" t="s">
        <v>8</v>
      </c>
    </row>
    <row r="7" spans="1:18" ht="15" customHeight="1" x14ac:dyDescent="0.3">
      <c r="A7" s="346">
        <v>1</v>
      </c>
      <c r="B7" s="223" t="str">
        <f>'Nasazení do skupin'!B26</f>
        <v>TJ Peklo nad Zdobnicí "A" - Ondřej Fries</v>
      </c>
      <c r="C7" s="293"/>
      <c r="D7" s="294"/>
      <c r="E7" s="295"/>
      <c r="F7" s="367">
        <f>O29</f>
        <v>2</v>
      </c>
      <c r="G7" s="367" t="s">
        <v>9</v>
      </c>
      <c r="H7" s="369">
        <f>Q29</f>
        <v>0</v>
      </c>
      <c r="I7" s="365">
        <f>E15</f>
        <v>2</v>
      </c>
      <c r="J7" s="367" t="s">
        <v>9</v>
      </c>
      <c r="K7" s="369">
        <f>C15</f>
        <v>0</v>
      </c>
      <c r="L7" s="349"/>
      <c r="M7" s="362"/>
      <c r="N7" s="363"/>
      <c r="O7" s="371">
        <f>F7+I7+L7</f>
        <v>4</v>
      </c>
      <c r="P7" s="373" t="s">
        <v>9</v>
      </c>
      <c r="Q7" s="375">
        <f>H7+K7+N7</f>
        <v>0</v>
      </c>
      <c r="R7" s="377">
        <v>4</v>
      </c>
    </row>
    <row r="8" spans="1:18" ht="15.75" customHeight="1" thickBot="1" x14ac:dyDescent="0.35">
      <c r="A8" s="347"/>
      <c r="B8" s="224"/>
      <c r="C8" s="296"/>
      <c r="D8" s="297"/>
      <c r="E8" s="298"/>
      <c r="F8" s="368"/>
      <c r="G8" s="368"/>
      <c r="H8" s="370"/>
      <c r="I8" s="366"/>
      <c r="J8" s="368"/>
      <c r="K8" s="370"/>
      <c r="L8" s="350"/>
      <c r="M8" s="344"/>
      <c r="N8" s="364"/>
      <c r="O8" s="372"/>
      <c r="P8" s="374"/>
      <c r="Q8" s="376"/>
      <c r="R8" s="378"/>
    </row>
    <row r="9" spans="1:18" ht="15" customHeight="1" x14ac:dyDescent="0.3">
      <c r="A9" s="347"/>
      <c r="B9" s="224"/>
      <c r="C9" s="296"/>
      <c r="D9" s="297"/>
      <c r="E9" s="298"/>
      <c r="F9" s="381">
        <f>O30</f>
        <v>20</v>
      </c>
      <c r="G9" s="381" t="s">
        <v>9</v>
      </c>
      <c r="H9" s="404">
        <f>Q30</f>
        <v>8</v>
      </c>
      <c r="I9" s="379">
        <f>E17</f>
        <v>20</v>
      </c>
      <c r="J9" s="381" t="s">
        <v>9</v>
      </c>
      <c r="K9" s="404">
        <f>C17</f>
        <v>6</v>
      </c>
      <c r="L9" s="338"/>
      <c r="M9" s="340"/>
      <c r="N9" s="357"/>
      <c r="O9" s="400">
        <f>F9+I9+L9</f>
        <v>40</v>
      </c>
      <c r="P9" s="402" t="s">
        <v>9</v>
      </c>
      <c r="Q9" s="389">
        <f>H9+K9+N9</f>
        <v>14</v>
      </c>
      <c r="R9" s="405">
        <v>1</v>
      </c>
    </row>
    <row r="10" spans="1:18" ht="15.75" customHeight="1" thickBot="1" x14ac:dyDescent="0.35">
      <c r="A10" s="348"/>
      <c r="B10" s="225"/>
      <c r="C10" s="299"/>
      <c r="D10" s="300"/>
      <c r="E10" s="301"/>
      <c r="F10" s="381"/>
      <c r="G10" s="381"/>
      <c r="H10" s="404"/>
      <c r="I10" s="380"/>
      <c r="J10" s="382"/>
      <c r="K10" s="415"/>
      <c r="L10" s="339"/>
      <c r="M10" s="341"/>
      <c r="N10" s="358"/>
      <c r="O10" s="401"/>
      <c r="P10" s="403"/>
      <c r="Q10" s="390"/>
      <c r="R10" s="406"/>
    </row>
    <row r="11" spans="1:18" ht="15" customHeight="1" x14ac:dyDescent="0.3">
      <c r="A11" s="346">
        <v>2</v>
      </c>
      <c r="B11" s="223" t="str">
        <f>'Nasazení do skupin'!B27</f>
        <v>Areál Club Zruč-Senec - Jakub Kopejtko</v>
      </c>
      <c r="C11" s="413">
        <f>H7</f>
        <v>0</v>
      </c>
      <c r="D11" s="414" t="s">
        <v>9</v>
      </c>
      <c r="E11" s="414">
        <f>F7</f>
        <v>2</v>
      </c>
      <c r="F11" s="306" t="s">
        <v>69</v>
      </c>
      <c r="G11" s="307"/>
      <c r="H11" s="308"/>
      <c r="I11" s="367">
        <f>O27</f>
        <v>2</v>
      </c>
      <c r="J11" s="367" t="s">
        <v>9</v>
      </c>
      <c r="K11" s="369">
        <f>Q27</f>
        <v>0</v>
      </c>
      <c r="L11" s="349"/>
      <c r="M11" s="362"/>
      <c r="N11" s="363"/>
      <c r="O11" s="371">
        <f>C11+I11+L11</f>
        <v>2</v>
      </c>
      <c r="P11" s="373" t="s">
        <v>9</v>
      </c>
      <c r="Q11" s="375">
        <f>E11+K11+N11</f>
        <v>2</v>
      </c>
      <c r="R11" s="377">
        <v>2</v>
      </c>
    </row>
    <row r="12" spans="1:18" ht="15.75" customHeight="1" thickBot="1" x14ac:dyDescent="0.35">
      <c r="A12" s="347"/>
      <c r="B12" s="224"/>
      <c r="C12" s="366"/>
      <c r="D12" s="368"/>
      <c r="E12" s="368"/>
      <c r="F12" s="309"/>
      <c r="G12" s="310"/>
      <c r="H12" s="311"/>
      <c r="I12" s="368"/>
      <c r="J12" s="368"/>
      <c r="K12" s="370"/>
      <c r="L12" s="350"/>
      <c r="M12" s="344"/>
      <c r="N12" s="364"/>
      <c r="O12" s="372"/>
      <c r="P12" s="374"/>
      <c r="Q12" s="376"/>
      <c r="R12" s="378"/>
    </row>
    <row r="13" spans="1:18" ht="15" customHeight="1" x14ac:dyDescent="0.3">
      <c r="A13" s="347"/>
      <c r="B13" s="224"/>
      <c r="C13" s="379">
        <f>H9</f>
        <v>8</v>
      </c>
      <c r="D13" s="381" t="s">
        <v>9</v>
      </c>
      <c r="E13" s="381">
        <f>F9</f>
        <v>20</v>
      </c>
      <c r="F13" s="309"/>
      <c r="G13" s="310"/>
      <c r="H13" s="311"/>
      <c r="I13" s="381">
        <f>O28</f>
        <v>20</v>
      </c>
      <c r="J13" s="381" t="s">
        <v>9</v>
      </c>
      <c r="K13" s="404">
        <f>Q28</f>
        <v>13</v>
      </c>
      <c r="L13" s="338"/>
      <c r="M13" s="340"/>
      <c r="N13" s="357"/>
      <c r="O13" s="400">
        <f>C13+I13+L13</f>
        <v>28</v>
      </c>
      <c r="P13" s="402" t="s">
        <v>9</v>
      </c>
      <c r="Q13" s="389">
        <f>E13+K13+N13</f>
        <v>33</v>
      </c>
      <c r="R13" s="359">
        <v>2</v>
      </c>
    </row>
    <row r="14" spans="1:18" ht="15.75" customHeight="1" thickBot="1" x14ac:dyDescent="0.35">
      <c r="A14" s="348"/>
      <c r="B14" s="225"/>
      <c r="C14" s="380"/>
      <c r="D14" s="382"/>
      <c r="E14" s="382"/>
      <c r="F14" s="312"/>
      <c r="G14" s="313"/>
      <c r="H14" s="314"/>
      <c r="I14" s="381"/>
      <c r="J14" s="381"/>
      <c r="K14" s="404"/>
      <c r="L14" s="339"/>
      <c r="M14" s="341"/>
      <c r="N14" s="358"/>
      <c r="O14" s="401"/>
      <c r="P14" s="403"/>
      <c r="Q14" s="390"/>
      <c r="R14" s="360"/>
    </row>
    <row r="15" spans="1:18" ht="15" customHeight="1" x14ac:dyDescent="0.3">
      <c r="A15" s="346">
        <v>3</v>
      </c>
      <c r="B15" s="223" t="str">
        <f>'Nasazení do skupin'!B28</f>
        <v>TJ Pankrác - Oliver Talpa</v>
      </c>
      <c r="C15" s="365">
        <f>O25</f>
        <v>0</v>
      </c>
      <c r="D15" s="367" t="s">
        <v>9</v>
      </c>
      <c r="E15" s="369">
        <f>Q25</f>
        <v>2</v>
      </c>
      <c r="F15" s="365">
        <f>K11</f>
        <v>0</v>
      </c>
      <c r="G15" s="367" t="s">
        <v>9</v>
      </c>
      <c r="H15" s="369">
        <f>I11</f>
        <v>2</v>
      </c>
      <c r="I15" s="391"/>
      <c r="J15" s="392"/>
      <c r="K15" s="393"/>
      <c r="L15" s="383"/>
      <c r="M15" s="383"/>
      <c r="N15" s="385"/>
      <c r="O15" s="371">
        <f>C15+F15+L15</f>
        <v>0</v>
      </c>
      <c r="P15" s="373" t="s">
        <v>9</v>
      </c>
      <c r="Q15" s="375">
        <f>E15+H15+N15</f>
        <v>4</v>
      </c>
      <c r="R15" s="377">
        <v>0</v>
      </c>
    </row>
    <row r="16" spans="1:18" ht="15.75" customHeight="1" thickBot="1" x14ac:dyDescent="0.35">
      <c r="A16" s="347"/>
      <c r="B16" s="224"/>
      <c r="C16" s="366"/>
      <c r="D16" s="368"/>
      <c r="E16" s="370"/>
      <c r="F16" s="366"/>
      <c r="G16" s="368"/>
      <c r="H16" s="370"/>
      <c r="I16" s="394"/>
      <c r="J16" s="395"/>
      <c r="K16" s="396"/>
      <c r="L16" s="384"/>
      <c r="M16" s="384"/>
      <c r="N16" s="386"/>
      <c r="O16" s="372"/>
      <c r="P16" s="374"/>
      <c r="Q16" s="376"/>
      <c r="R16" s="378"/>
    </row>
    <row r="17" spans="1:19" ht="15" customHeight="1" x14ac:dyDescent="0.3">
      <c r="A17" s="347"/>
      <c r="B17" s="224"/>
      <c r="C17" s="379">
        <f>O26</f>
        <v>6</v>
      </c>
      <c r="D17" s="381" t="s">
        <v>9</v>
      </c>
      <c r="E17" s="381">
        <f>Q26</f>
        <v>20</v>
      </c>
      <c r="F17" s="379">
        <f>K13</f>
        <v>13</v>
      </c>
      <c r="G17" s="381" t="s">
        <v>9</v>
      </c>
      <c r="H17" s="381">
        <f>I13</f>
        <v>20</v>
      </c>
      <c r="I17" s="394"/>
      <c r="J17" s="395"/>
      <c r="K17" s="396"/>
      <c r="L17" s="387"/>
      <c r="M17" s="387"/>
      <c r="N17" s="411"/>
      <c r="O17" s="400">
        <f>C17+F17+L17</f>
        <v>19</v>
      </c>
      <c r="P17" s="402" t="s">
        <v>9</v>
      </c>
      <c r="Q17" s="389">
        <f>E17+H17+N17</f>
        <v>40</v>
      </c>
      <c r="R17" s="359">
        <v>3</v>
      </c>
    </row>
    <row r="18" spans="1:19" ht="15.75" customHeight="1" thickBot="1" x14ac:dyDescent="0.35">
      <c r="A18" s="348"/>
      <c r="B18" s="225"/>
      <c r="C18" s="380"/>
      <c r="D18" s="382"/>
      <c r="E18" s="382"/>
      <c r="F18" s="380"/>
      <c r="G18" s="382"/>
      <c r="H18" s="382"/>
      <c r="I18" s="397"/>
      <c r="J18" s="398"/>
      <c r="K18" s="399"/>
      <c r="L18" s="388"/>
      <c r="M18" s="388"/>
      <c r="N18" s="412"/>
      <c r="O18" s="401"/>
      <c r="P18" s="403"/>
      <c r="Q18" s="390"/>
      <c r="R18" s="360"/>
    </row>
    <row r="19" spans="1:19" ht="15" customHeight="1" x14ac:dyDescent="0.3">
      <c r="A19" s="346"/>
      <c r="B19" s="223"/>
      <c r="C19" s="349"/>
      <c r="D19" s="362"/>
      <c r="E19" s="363"/>
      <c r="F19" s="349"/>
      <c r="G19" s="362"/>
      <c r="H19" s="363"/>
      <c r="I19" s="416"/>
      <c r="J19" s="343"/>
      <c r="K19" s="343"/>
      <c r="L19" s="306">
        <v>2019</v>
      </c>
      <c r="M19" s="307"/>
      <c r="N19" s="308"/>
      <c r="O19" s="236"/>
      <c r="P19" s="236"/>
      <c r="Q19" s="237"/>
      <c r="R19" s="353"/>
    </row>
    <row r="20" spans="1:19" ht="15.75" customHeight="1" thickBot="1" x14ac:dyDescent="0.35">
      <c r="A20" s="347"/>
      <c r="B20" s="224"/>
      <c r="C20" s="350"/>
      <c r="D20" s="344"/>
      <c r="E20" s="364"/>
      <c r="F20" s="350"/>
      <c r="G20" s="344"/>
      <c r="H20" s="364"/>
      <c r="I20" s="350"/>
      <c r="J20" s="344"/>
      <c r="K20" s="344"/>
      <c r="L20" s="309"/>
      <c r="M20" s="310"/>
      <c r="N20" s="311"/>
      <c r="O20" s="351"/>
      <c r="P20" s="351"/>
      <c r="Q20" s="352"/>
      <c r="R20" s="354"/>
    </row>
    <row r="21" spans="1:19" ht="15" customHeight="1" x14ac:dyDescent="0.3">
      <c r="A21" s="347"/>
      <c r="B21" s="224"/>
      <c r="C21" s="338"/>
      <c r="D21" s="340"/>
      <c r="E21" s="357"/>
      <c r="F21" s="338"/>
      <c r="G21" s="340"/>
      <c r="H21" s="357"/>
      <c r="I21" s="338"/>
      <c r="J21" s="340"/>
      <c r="K21" s="340"/>
      <c r="L21" s="309"/>
      <c r="M21" s="310"/>
      <c r="N21" s="311"/>
      <c r="O21" s="340"/>
      <c r="P21" s="355"/>
      <c r="Q21" s="357"/>
      <c r="R21" s="359"/>
    </row>
    <row r="22" spans="1:19" ht="15.75" customHeight="1" thickBot="1" x14ac:dyDescent="0.35">
      <c r="A22" s="348"/>
      <c r="B22" s="225"/>
      <c r="C22" s="339"/>
      <c r="D22" s="341"/>
      <c r="E22" s="358"/>
      <c r="F22" s="339"/>
      <c r="G22" s="341"/>
      <c r="H22" s="358"/>
      <c r="I22" s="339"/>
      <c r="J22" s="341"/>
      <c r="K22" s="341"/>
      <c r="L22" s="312"/>
      <c r="M22" s="313"/>
      <c r="N22" s="314"/>
      <c r="O22" s="341"/>
      <c r="P22" s="356"/>
      <c r="Q22" s="358"/>
      <c r="R22" s="360"/>
    </row>
    <row r="24" spans="1:19" ht="24.9" customHeight="1" x14ac:dyDescent="0.4">
      <c r="A24" s="361" t="s">
        <v>28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1:19" ht="15" customHeight="1" x14ac:dyDescent="0.3">
      <c r="A25" s="345">
        <v>1</v>
      </c>
      <c r="B25" s="342" t="str">
        <f>B15</f>
        <v>TJ Pankrác - Oliver Talpa</v>
      </c>
      <c r="C25" s="342"/>
      <c r="D25" s="342" t="s">
        <v>9</v>
      </c>
      <c r="E25" s="342" t="str">
        <f>B7</f>
        <v>TJ Peklo nad Zdobnicí "A" - Ondřej Fries</v>
      </c>
      <c r="F25" s="342"/>
      <c r="G25" s="342"/>
      <c r="H25" s="342"/>
      <c r="I25" s="342"/>
      <c r="J25" s="342"/>
      <c r="K25" s="342"/>
      <c r="L25" s="342"/>
      <c r="M25" s="342"/>
      <c r="N25" s="342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3">
      <c r="A26" s="345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54">
        <v>6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3">
      <c r="A27" s="345">
        <v>2</v>
      </c>
      <c r="B27" s="342" t="str">
        <f>B11</f>
        <v>Areál Club Zruč-Senec - Jakub Kopejtko</v>
      </c>
      <c r="C27" s="342"/>
      <c r="D27" s="342" t="s">
        <v>9</v>
      </c>
      <c r="E27" s="342" t="str">
        <f>B15</f>
        <v>TJ Pankrác - Oliver Talpa</v>
      </c>
      <c r="F27" s="342"/>
      <c r="G27" s="342"/>
      <c r="H27" s="342"/>
      <c r="I27" s="342"/>
      <c r="J27" s="342"/>
      <c r="K27" s="342"/>
      <c r="L27" s="342"/>
      <c r="M27" s="342"/>
      <c r="N27" s="342"/>
      <c r="O27" s="55">
        <v>2</v>
      </c>
      <c r="P27" s="56" t="s">
        <v>9</v>
      </c>
      <c r="Q27" s="56">
        <v>0</v>
      </c>
      <c r="R27" s="9" t="s">
        <v>27</v>
      </c>
    </row>
    <row r="28" spans="1:19" ht="15" customHeight="1" x14ac:dyDescent="0.3">
      <c r="A28" s="345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54">
        <v>20</v>
      </c>
      <c r="P28" s="56" t="s">
        <v>9</v>
      </c>
      <c r="Q28" s="42">
        <v>13</v>
      </c>
      <c r="R28" s="9" t="s">
        <v>26</v>
      </c>
    </row>
    <row r="29" spans="1:19" ht="13.2" customHeight="1" x14ac:dyDescent="0.3">
      <c r="A29" s="345">
        <v>3</v>
      </c>
      <c r="B29" s="342" t="str">
        <f>B7</f>
        <v>TJ Peklo nad Zdobnicí "A" - Ondřej Fries</v>
      </c>
      <c r="C29" s="342"/>
      <c r="D29" s="342" t="s">
        <v>9</v>
      </c>
      <c r="E29" s="342" t="str">
        <f>B11</f>
        <v>Areál Club Zruč-Senec - Jakub Kopejtko</v>
      </c>
      <c r="F29" s="342"/>
      <c r="G29" s="342"/>
      <c r="H29" s="342"/>
      <c r="I29" s="342"/>
      <c r="J29" s="342"/>
      <c r="K29" s="342"/>
      <c r="L29" s="342"/>
      <c r="M29" s="342"/>
      <c r="N29" s="342"/>
      <c r="O29" s="55">
        <v>2</v>
      </c>
      <c r="P29" s="56" t="s">
        <v>9</v>
      </c>
      <c r="Q29" s="56">
        <v>0</v>
      </c>
      <c r="R29" s="9" t="s">
        <v>27</v>
      </c>
    </row>
    <row r="30" spans="1:19" ht="13.2" customHeight="1" x14ac:dyDescent="0.3">
      <c r="A30" s="345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54">
        <v>20</v>
      </c>
      <c r="P30" s="56" t="s">
        <v>9</v>
      </c>
      <c r="Q30" s="42">
        <v>8</v>
      </c>
      <c r="R30" s="9" t="s">
        <v>26</v>
      </c>
    </row>
    <row r="31" spans="1:19" x14ac:dyDescent="0.3">
      <c r="P31" s="327"/>
      <c r="Q31" s="327"/>
      <c r="R31" s="46"/>
    </row>
    <row r="38" ht="15" customHeight="1" x14ac:dyDescent="0.3"/>
    <row r="44" ht="14.4" customHeight="1" x14ac:dyDescent="0.3"/>
    <row r="45" ht="14.4" customHeight="1" x14ac:dyDescent="0.3"/>
    <row r="47" ht="14.4" customHeight="1" x14ac:dyDescent="0.3"/>
    <row r="48" ht="14.4" customHeight="1" x14ac:dyDescent="0.3"/>
    <row r="56" ht="15" customHeight="1" x14ac:dyDescent="0.3"/>
    <row r="61" ht="14.4" customHeight="1" x14ac:dyDescent="0.3"/>
    <row r="62" ht="14.4" customHeight="1" x14ac:dyDescent="0.3"/>
    <row r="74" ht="15" customHeight="1" x14ac:dyDescent="0.3"/>
    <row r="79" ht="14.4" customHeight="1" x14ac:dyDescent="0.3"/>
    <row r="80" ht="14.4" customHeight="1" x14ac:dyDescent="0.3"/>
    <row r="92" ht="15" customHeight="1" x14ac:dyDescent="0.3"/>
    <row r="97" ht="14.4" customHeight="1" x14ac:dyDescent="0.3"/>
    <row r="98" ht="14.4" customHeight="1" x14ac:dyDescent="0.3"/>
    <row r="115" ht="14.4" customHeight="1" x14ac:dyDescent="0.3"/>
    <row r="116" ht="14.4" customHeight="1" x14ac:dyDescent="0.3"/>
    <row r="133" ht="14.4" customHeight="1" x14ac:dyDescent="0.3"/>
    <row r="134" ht="14.4" customHeight="1" x14ac:dyDescent="0.3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90" zoomScaleNormal="90" workbookViewId="0">
      <selection activeCell="G9" sqref="G9"/>
    </sheetView>
  </sheetViews>
  <sheetFormatPr defaultRowHeight="13.2" x14ac:dyDescent="0.25"/>
  <cols>
    <col min="1" max="1" width="3" style="44" customWidth="1"/>
    <col min="2" max="2" width="48.109375" style="44" customWidth="1"/>
    <col min="3" max="3" width="5.88671875" style="44" customWidth="1"/>
    <col min="4" max="4" width="16" style="44" customWidth="1"/>
    <col min="5" max="5" width="4.6640625" style="44" customWidth="1"/>
    <col min="6" max="6" width="5.88671875" style="44" customWidth="1"/>
    <col min="7" max="7" width="16" style="44" customWidth="1"/>
    <col min="8" max="8" width="4.6640625" style="59" customWidth="1"/>
    <col min="9" max="9" width="5.88671875" style="59" customWidth="1"/>
    <col min="10" max="10" width="16" style="59" customWidth="1"/>
    <col min="11" max="11" width="4.6640625" style="59" customWidth="1"/>
    <col min="12" max="12" width="5.88671875" style="59" customWidth="1"/>
    <col min="13" max="13" width="16" style="59" customWidth="1"/>
    <col min="14" max="14" width="4.6640625" style="59" customWidth="1"/>
    <col min="15" max="15" width="5.5546875" style="59" customWidth="1"/>
    <col min="16" max="16" width="16" style="59" customWidth="1"/>
    <col min="17" max="17" width="4.6640625" style="59" customWidth="1"/>
    <col min="18" max="18" width="12" style="59" customWidth="1"/>
    <col min="19" max="267" width="8.88671875" style="44"/>
    <col min="268" max="268" width="3" style="44" customWidth="1"/>
    <col min="269" max="270" width="8.88671875" style="44"/>
    <col min="271" max="271" width="17.44140625" style="44" customWidth="1"/>
    <col min="272" max="273" width="8.88671875" style="44"/>
    <col min="274" max="274" width="36.88671875" style="44" customWidth="1"/>
    <col min="275" max="523" width="8.88671875" style="44"/>
    <col min="524" max="524" width="3" style="44" customWidth="1"/>
    <col min="525" max="526" width="8.88671875" style="44"/>
    <col min="527" max="527" width="17.44140625" style="44" customWidth="1"/>
    <col min="528" max="529" width="8.88671875" style="44"/>
    <col min="530" max="530" width="36.88671875" style="44" customWidth="1"/>
    <col min="531" max="779" width="8.88671875" style="44"/>
    <col min="780" max="780" width="3" style="44" customWidth="1"/>
    <col min="781" max="782" width="8.88671875" style="44"/>
    <col min="783" max="783" width="17.44140625" style="44" customWidth="1"/>
    <col min="784" max="785" width="8.88671875" style="44"/>
    <col min="786" max="786" width="36.88671875" style="44" customWidth="1"/>
    <col min="787" max="1035" width="8.88671875" style="44"/>
    <col min="1036" max="1036" width="3" style="44" customWidth="1"/>
    <col min="1037" max="1038" width="8.88671875" style="44"/>
    <col min="1039" max="1039" width="17.44140625" style="44" customWidth="1"/>
    <col min="1040" max="1041" width="8.88671875" style="44"/>
    <col min="1042" max="1042" width="36.88671875" style="44" customWidth="1"/>
    <col min="1043" max="1291" width="8.88671875" style="44"/>
    <col min="1292" max="1292" width="3" style="44" customWidth="1"/>
    <col min="1293" max="1294" width="8.88671875" style="44"/>
    <col min="1295" max="1295" width="17.44140625" style="44" customWidth="1"/>
    <col min="1296" max="1297" width="8.88671875" style="44"/>
    <col min="1298" max="1298" width="36.88671875" style="44" customWidth="1"/>
    <col min="1299" max="1547" width="8.88671875" style="44"/>
    <col min="1548" max="1548" width="3" style="44" customWidth="1"/>
    <col min="1549" max="1550" width="8.88671875" style="44"/>
    <col min="1551" max="1551" width="17.44140625" style="44" customWidth="1"/>
    <col min="1552" max="1553" width="8.88671875" style="44"/>
    <col min="1554" max="1554" width="36.88671875" style="44" customWidth="1"/>
    <col min="1555" max="1803" width="8.88671875" style="44"/>
    <col min="1804" max="1804" width="3" style="44" customWidth="1"/>
    <col min="1805" max="1806" width="8.88671875" style="44"/>
    <col min="1807" max="1807" width="17.44140625" style="44" customWidth="1"/>
    <col min="1808" max="1809" width="8.88671875" style="44"/>
    <col min="1810" max="1810" width="36.88671875" style="44" customWidth="1"/>
    <col min="1811" max="2059" width="8.88671875" style="44"/>
    <col min="2060" max="2060" width="3" style="44" customWidth="1"/>
    <col min="2061" max="2062" width="8.88671875" style="44"/>
    <col min="2063" max="2063" width="17.44140625" style="44" customWidth="1"/>
    <col min="2064" max="2065" width="8.88671875" style="44"/>
    <col min="2066" max="2066" width="36.88671875" style="44" customWidth="1"/>
    <col min="2067" max="2315" width="8.88671875" style="44"/>
    <col min="2316" max="2316" width="3" style="44" customWidth="1"/>
    <col min="2317" max="2318" width="8.88671875" style="44"/>
    <col min="2319" max="2319" width="17.44140625" style="44" customWidth="1"/>
    <col min="2320" max="2321" width="8.88671875" style="44"/>
    <col min="2322" max="2322" width="36.88671875" style="44" customWidth="1"/>
    <col min="2323" max="2571" width="8.88671875" style="44"/>
    <col min="2572" max="2572" width="3" style="44" customWidth="1"/>
    <col min="2573" max="2574" width="8.88671875" style="44"/>
    <col min="2575" max="2575" width="17.44140625" style="44" customWidth="1"/>
    <col min="2576" max="2577" width="8.88671875" style="44"/>
    <col min="2578" max="2578" width="36.88671875" style="44" customWidth="1"/>
    <col min="2579" max="2827" width="8.88671875" style="44"/>
    <col min="2828" max="2828" width="3" style="44" customWidth="1"/>
    <col min="2829" max="2830" width="8.88671875" style="44"/>
    <col min="2831" max="2831" width="17.44140625" style="44" customWidth="1"/>
    <col min="2832" max="2833" width="8.88671875" style="44"/>
    <col min="2834" max="2834" width="36.88671875" style="44" customWidth="1"/>
    <col min="2835" max="3083" width="8.88671875" style="44"/>
    <col min="3084" max="3084" width="3" style="44" customWidth="1"/>
    <col min="3085" max="3086" width="8.88671875" style="44"/>
    <col min="3087" max="3087" width="17.44140625" style="44" customWidth="1"/>
    <col min="3088" max="3089" width="8.88671875" style="44"/>
    <col min="3090" max="3090" width="36.88671875" style="44" customWidth="1"/>
    <col min="3091" max="3339" width="8.88671875" style="44"/>
    <col min="3340" max="3340" width="3" style="44" customWidth="1"/>
    <col min="3341" max="3342" width="8.88671875" style="44"/>
    <col min="3343" max="3343" width="17.44140625" style="44" customWidth="1"/>
    <col min="3344" max="3345" width="8.88671875" style="44"/>
    <col min="3346" max="3346" width="36.88671875" style="44" customWidth="1"/>
    <col min="3347" max="3595" width="8.88671875" style="44"/>
    <col min="3596" max="3596" width="3" style="44" customWidth="1"/>
    <col min="3597" max="3598" width="8.88671875" style="44"/>
    <col min="3599" max="3599" width="17.44140625" style="44" customWidth="1"/>
    <col min="3600" max="3601" width="8.88671875" style="44"/>
    <col min="3602" max="3602" width="36.88671875" style="44" customWidth="1"/>
    <col min="3603" max="3851" width="8.88671875" style="44"/>
    <col min="3852" max="3852" width="3" style="44" customWidth="1"/>
    <col min="3853" max="3854" width="8.88671875" style="44"/>
    <col min="3855" max="3855" width="17.44140625" style="44" customWidth="1"/>
    <col min="3856" max="3857" width="8.88671875" style="44"/>
    <col min="3858" max="3858" width="36.88671875" style="44" customWidth="1"/>
    <col min="3859" max="4107" width="8.88671875" style="44"/>
    <col min="4108" max="4108" width="3" style="44" customWidth="1"/>
    <col min="4109" max="4110" width="8.88671875" style="44"/>
    <col min="4111" max="4111" width="17.44140625" style="44" customWidth="1"/>
    <col min="4112" max="4113" width="8.88671875" style="44"/>
    <col min="4114" max="4114" width="36.88671875" style="44" customWidth="1"/>
    <col min="4115" max="4363" width="8.88671875" style="44"/>
    <col min="4364" max="4364" width="3" style="44" customWidth="1"/>
    <col min="4365" max="4366" width="8.88671875" style="44"/>
    <col min="4367" max="4367" width="17.44140625" style="44" customWidth="1"/>
    <col min="4368" max="4369" width="8.88671875" style="44"/>
    <col min="4370" max="4370" width="36.88671875" style="44" customWidth="1"/>
    <col min="4371" max="4619" width="8.88671875" style="44"/>
    <col min="4620" max="4620" width="3" style="44" customWidth="1"/>
    <col min="4621" max="4622" width="8.88671875" style="44"/>
    <col min="4623" max="4623" width="17.44140625" style="44" customWidth="1"/>
    <col min="4624" max="4625" width="8.88671875" style="44"/>
    <col min="4626" max="4626" width="36.88671875" style="44" customWidth="1"/>
    <col min="4627" max="4875" width="8.88671875" style="44"/>
    <col min="4876" max="4876" width="3" style="44" customWidth="1"/>
    <col min="4877" max="4878" width="8.88671875" style="44"/>
    <col min="4879" max="4879" width="17.44140625" style="44" customWidth="1"/>
    <col min="4880" max="4881" width="8.88671875" style="44"/>
    <col min="4882" max="4882" width="36.88671875" style="44" customWidth="1"/>
    <col min="4883" max="5131" width="8.88671875" style="44"/>
    <col min="5132" max="5132" width="3" style="44" customWidth="1"/>
    <col min="5133" max="5134" width="8.88671875" style="44"/>
    <col min="5135" max="5135" width="17.44140625" style="44" customWidth="1"/>
    <col min="5136" max="5137" width="8.88671875" style="44"/>
    <col min="5138" max="5138" width="36.88671875" style="44" customWidth="1"/>
    <col min="5139" max="5387" width="8.88671875" style="44"/>
    <col min="5388" max="5388" width="3" style="44" customWidth="1"/>
    <col min="5389" max="5390" width="8.88671875" style="44"/>
    <col min="5391" max="5391" width="17.44140625" style="44" customWidth="1"/>
    <col min="5392" max="5393" width="8.88671875" style="44"/>
    <col min="5394" max="5394" width="36.88671875" style="44" customWidth="1"/>
    <col min="5395" max="5643" width="8.88671875" style="44"/>
    <col min="5644" max="5644" width="3" style="44" customWidth="1"/>
    <col min="5645" max="5646" width="8.88671875" style="44"/>
    <col min="5647" max="5647" width="17.44140625" style="44" customWidth="1"/>
    <col min="5648" max="5649" width="8.88671875" style="44"/>
    <col min="5650" max="5650" width="36.88671875" style="44" customWidth="1"/>
    <col min="5651" max="5899" width="8.88671875" style="44"/>
    <col min="5900" max="5900" width="3" style="44" customWidth="1"/>
    <col min="5901" max="5902" width="8.88671875" style="44"/>
    <col min="5903" max="5903" width="17.44140625" style="44" customWidth="1"/>
    <col min="5904" max="5905" width="8.88671875" style="44"/>
    <col min="5906" max="5906" width="36.88671875" style="44" customWidth="1"/>
    <col min="5907" max="6155" width="8.88671875" style="44"/>
    <col min="6156" max="6156" width="3" style="44" customWidth="1"/>
    <col min="6157" max="6158" width="8.88671875" style="44"/>
    <col min="6159" max="6159" width="17.44140625" style="44" customWidth="1"/>
    <col min="6160" max="6161" width="8.88671875" style="44"/>
    <col min="6162" max="6162" width="36.88671875" style="44" customWidth="1"/>
    <col min="6163" max="6411" width="8.88671875" style="44"/>
    <col min="6412" max="6412" width="3" style="44" customWidth="1"/>
    <col min="6413" max="6414" width="8.88671875" style="44"/>
    <col min="6415" max="6415" width="17.44140625" style="44" customWidth="1"/>
    <col min="6416" max="6417" width="8.88671875" style="44"/>
    <col min="6418" max="6418" width="36.88671875" style="44" customWidth="1"/>
    <col min="6419" max="6667" width="8.88671875" style="44"/>
    <col min="6668" max="6668" width="3" style="44" customWidth="1"/>
    <col min="6669" max="6670" width="8.88671875" style="44"/>
    <col min="6671" max="6671" width="17.44140625" style="44" customWidth="1"/>
    <col min="6672" max="6673" width="8.88671875" style="44"/>
    <col min="6674" max="6674" width="36.88671875" style="44" customWidth="1"/>
    <col min="6675" max="6923" width="8.88671875" style="44"/>
    <col min="6924" max="6924" width="3" style="44" customWidth="1"/>
    <col min="6925" max="6926" width="8.88671875" style="44"/>
    <col min="6927" max="6927" width="17.44140625" style="44" customWidth="1"/>
    <col min="6928" max="6929" width="8.88671875" style="44"/>
    <col min="6930" max="6930" width="36.88671875" style="44" customWidth="1"/>
    <col min="6931" max="7179" width="8.88671875" style="44"/>
    <col min="7180" max="7180" width="3" style="44" customWidth="1"/>
    <col min="7181" max="7182" width="8.88671875" style="44"/>
    <col min="7183" max="7183" width="17.44140625" style="44" customWidth="1"/>
    <col min="7184" max="7185" width="8.88671875" style="44"/>
    <col min="7186" max="7186" width="36.88671875" style="44" customWidth="1"/>
    <col min="7187" max="7435" width="8.88671875" style="44"/>
    <col min="7436" max="7436" width="3" style="44" customWidth="1"/>
    <col min="7437" max="7438" width="8.88671875" style="44"/>
    <col min="7439" max="7439" width="17.44140625" style="44" customWidth="1"/>
    <col min="7440" max="7441" width="8.88671875" style="44"/>
    <col min="7442" max="7442" width="36.88671875" style="44" customWidth="1"/>
    <col min="7443" max="7691" width="8.88671875" style="44"/>
    <col min="7692" max="7692" width="3" style="44" customWidth="1"/>
    <col min="7693" max="7694" width="8.88671875" style="44"/>
    <col min="7695" max="7695" width="17.44140625" style="44" customWidth="1"/>
    <col min="7696" max="7697" width="8.88671875" style="44"/>
    <col min="7698" max="7698" width="36.88671875" style="44" customWidth="1"/>
    <col min="7699" max="7947" width="8.88671875" style="44"/>
    <col min="7948" max="7948" width="3" style="44" customWidth="1"/>
    <col min="7949" max="7950" width="8.88671875" style="44"/>
    <col min="7951" max="7951" width="17.44140625" style="44" customWidth="1"/>
    <col min="7952" max="7953" width="8.88671875" style="44"/>
    <col min="7954" max="7954" width="36.88671875" style="44" customWidth="1"/>
    <col min="7955" max="8203" width="8.88671875" style="44"/>
    <col min="8204" max="8204" width="3" style="44" customWidth="1"/>
    <col min="8205" max="8206" width="8.88671875" style="44"/>
    <col min="8207" max="8207" width="17.44140625" style="44" customWidth="1"/>
    <col min="8208" max="8209" width="8.88671875" style="44"/>
    <col min="8210" max="8210" width="36.88671875" style="44" customWidth="1"/>
    <col min="8211" max="8459" width="8.88671875" style="44"/>
    <col min="8460" max="8460" width="3" style="44" customWidth="1"/>
    <col min="8461" max="8462" width="8.88671875" style="44"/>
    <col min="8463" max="8463" width="17.44140625" style="44" customWidth="1"/>
    <col min="8464" max="8465" width="8.88671875" style="44"/>
    <col min="8466" max="8466" width="36.88671875" style="44" customWidth="1"/>
    <col min="8467" max="8715" width="8.88671875" style="44"/>
    <col min="8716" max="8716" width="3" style="44" customWidth="1"/>
    <col min="8717" max="8718" width="8.88671875" style="44"/>
    <col min="8719" max="8719" width="17.44140625" style="44" customWidth="1"/>
    <col min="8720" max="8721" width="8.88671875" style="44"/>
    <col min="8722" max="8722" width="36.88671875" style="44" customWidth="1"/>
    <col min="8723" max="8971" width="8.88671875" style="44"/>
    <col min="8972" max="8972" width="3" style="44" customWidth="1"/>
    <col min="8973" max="8974" width="8.88671875" style="44"/>
    <col min="8975" max="8975" width="17.44140625" style="44" customWidth="1"/>
    <col min="8976" max="8977" width="8.88671875" style="44"/>
    <col min="8978" max="8978" width="36.88671875" style="44" customWidth="1"/>
    <col min="8979" max="9227" width="8.88671875" style="44"/>
    <col min="9228" max="9228" width="3" style="44" customWidth="1"/>
    <col min="9229" max="9230" width="8.88671875" style="44"/>
    <col min="9231" max="9231" width="17.44140625" style="44" customWidth="1"/>
    <col min="9232" max="9233" width="8.88671875" style="44"/>
    <col min="9234" max="9234" width="36.88671875" style="44" customWidth="1"/>
    <col min="9235" max="9483" width="8.88671875" style="44"/>
    <col min="9484" max="9484" width="3" style="44" customWidth="1"/>
    <col min="9485" max="9486" width="8.88671875" style="44"/>
    <col min="9487" max="9487" width="17.44140625" style="44" customWidth="1"/>
    <col min="9488" max="9489" width="8.88671875" style="44"/>
    <col min="9490" max="9490" width="36.88671875" style="44" customWidth="1"/>
    <col min="9491" max="9739" width="8.88671875" style="44"/>
    <col min="9740" max="9740" width="3" style="44" customWidth="1"/>
    <col min="9741" max="9742" width="8.88671875" style="44"/>
    <col min="9743" max="9743" width="17.44140625" style="44" customWidth="1"/>
    <col min="9744" max="9745" width="8.88671875" style="44"/>
    <col min="9746" max="9746" width="36.88671875" style="44" customWidth="1"/>
    <col min="9747" max="9995" width="8.88671875" style="44"/>
    <col min="9996" max="9996" width="3" style="44" customWidth="1"/>
    <col min="9997" max="9998" width="8.88671875" style="44"/>
    <col min="9999" max="9999" width="17.44140625" style="44" customWidth="1"/>
    <col min="10000" max="10001" width="8.88671875" style="44"/>
    <col min="10002" max="10002" width="36.88671875" style="44" customWidth="1"/>
    <col min="10003" max="10251" width="8.88671875" style="44"/>
    <col min="10252" max="10252" width="3" style="44" customWidth="1"/>
    <col min="10253" max="10254" width="8.88671875" style="44"/>
    <col min="10255" max="10255" width="17.44140625" style="44" customWidth="1"/>
    <col min="10256" max="10257" width="8.88671875" style="44"/>
    <col min="10258" max="10258" width="36.88671875" style="44" customWidth="1"/>
    <col min="10259" max="10507" width="8.88671875" style="44"/>
    <col min="10508" max="10508" width="3" style="44" customWidth="1"/>
    <col min="10509" max="10510" width="8.88671875" style="44"/>
    <col min="10511" max="10511" width="17.44140625" style="44" customWidth="1"/>
    <col min="10512" max="10513" width="8.88671875" style="44"/>
    <col min="10514" max="10514" width="36.88671875" style="44" customWidth="1"/>
    <col min="10515" max="10763" width="8.88671875" style="44"/>
    <col min="10764" max="10764" width="3" style="44" customWidth="1"/>
    <col min="10765" max="10766" width="8.88671875" style="44"/>
    <col min="10767" max="10767" width="17.44140625" style="44" customWidth="1"/>
    <col min="10768" max="10769" width="8.88671875" style="44"/>
    <col min="10770" max="10770" width="36.88671875" style="44" customWidth="1"/>
    <col min="10771" max="11019" width="8.88671875" style="44"/>
    <col min="11020" max="11020" width="3" style="44" customWidth="1"/>
    <col min="11021" max="11022" width="8.88671875" style="44"/>
    <col min="11023" max="11023" width="17.44140625" style="44" customWidth="1"/>
    <col min="11024" max="11025" width="8.88671875" style="44"/>
    <col min="11026" max="11026" width="36.88671875" style="44" customWidth="1"/>
    <col min="11027" max="11275" width="8.88671875" style="44"/>
    <col min="11276" max="11276" width="3" style="44" customWidth="1"/>
    <col min="11277" max="11278" width="8.88671875" style="44"/>
    <col min="11279" max="11279" width="17.44140625" style="44" customWidth="1"/>
    <col min="11280" max="11281" width="8.88671875" style="44"/>
    <col min="11282" max="11282" width="36.88671875" style="44" customWidth="1"/>
    <col min="11283" max="11531" width="8.88671875" style="44"/>
    <col min="11532" max="11532" width="3" style="44" customWidth="1"/>
    <col min="11533" max="11534" width="8.88671875" style="44"/>
    <col min="11535" max="11535" width="17.44140625" style="44" customWidth="1"/>
    <col min="11536" max="11537" width="8.88671875" style="44"/>
    <col min="11538" max="11538" width="36.88671875" style="44" customWidth="1"/>
    <col min="11539" max="11787" width="8.88671875" style="44"/>
    <col min="11788" max="11788" width="3" style="44" customWidth="1"/>
    <col min="11789" max="11790" width="8.88671875" style="44"/>
    <col min="11791" max="11791" width="17.44140625" style="44" customWidth="1"/>
    <col min="11792" max="11793" width="8.88671875" style="44"/>
    <col min="11794" max="11794" width="36.88671875" style="44" customWidth="1"/>
    <col min="11795" max="12043" width="8.88671875" style="44"/>
    <col min="12044" max="12044" width="3" style="44" customWidth="1"/>
    <col min="12045" max="12046" width="8.88671875" style="44"/>
    <col min="12047" max="12047" width="17.44140625" style="44" customWidth="1"/>
    <col min="12048" max="12049" width="8.88671875" style="44"/>
    <col min="12050" max="12050" width="36.88671875" style="44" customWidth="1"/>
    <col min="12051" max="12299" width="8.88671875" style="44"/>
    <col min="12300" max="12300" width="3" style="44" customWidth="1"/>
    <col min="12301" max="12302" width="8.88671875" style="44"/>
    <col min="12303" max="12303" width="17.44140625" style="44" customWidth="1"/>
    <col min="12304" max="12305" width="8.88671875" style="44"/>
    <col min="12306" max="12306" width="36.88671875" style="44" customWidth="1"/>
    <col min="12307" max="12555" width="8.88671875" style="44"/>
    <col min="12556" max="12556" width="3" style="44" customWidth="1"/>
    <col min="12557" max="12558" width="8.88671875" style="44"/>
    <col min="12559" max="12559" width="17.44140625" style="44" customWidth="1"/>
    <col min="12560" max="12561" width="8.88671875" style="44"/>
    <col min="12562" max="12562" width="36.88671875" style="44" customWidth="1"/>
    <col min="12563" max="12811" width="8.88671875" style="44"/>
    <col min="12812" max="12812" width="3" style="44" customWidth="1"/>
    <col min="12813" max="12814" width="8.88671875" style="44"/>
    <col min="12815" max="12815" width="17.44140625" style="44" customWidth="1"/>
    <col min="12816" max="12817" width="8.88671875" style="44"/>
    <col min="12818" max="12818" width="36.88671875" style="44" customWidth="1"/>
    <col min="12819" max="13067" width="8.88671875" style="44"/>
    <col min="13068" max="13068" width="3" style="44" customWidth="1"/>
    <col min="13069" max="13070" width="8.88671875" style="44"/>
    <col min="13071" max="13071" width="17.44140625" style="44" customWidth="1"/>
    <col min="13072" max="13073" width="8.88671875" style="44"/>
    <col min="13074" max="13074" width="36.88671875" style="44" customWidth="1"/>
    <col min="13075" max="13323" width="8.88671875" style="44"/>
    <col min="13324" max="13324" width="3" style="44" customWidth="1"/>
    <col min="13325" max="13326" width="8.88671875" style="44"/>
    <col min="13327" max="13327" width="17.44140625" style="44" customWidth="1"/>
    <col min="13328" max="13329" width="8.88671875" style="44"/>
    <col min="13330" max="13330" width="36.88671875" style="44" customWidth="1"/>
    <col min="13331" max="13579" width="8.88671875" style="44"/>
    <col min="13580" max="13580" width="3" style="44" customWidth="1"/>
    <col min="13581" max="13582" width="8.88671875" style="44"/>
    <col min="13583" max="13583" width="17.44140625" style="44" customWidth="1"/>
    <col min="13584" max="13585" width="8.88671875" style="44"/>
    <col min="13586" max="13586" width="36.88671875" style="44" customWidth="1"/>
    <col min="13587" max="13835" width="8.88671875" style="44"/>
    <col min="13836" max="13836" width="3" style="44" customWidth="1"/>
    <col min="13837" max="13838" width="8.88671875" style="44"/>
    <col min="13839" max="13839" width="17.44140625" style="44" customWidth="1"/>
    <col min="13840" max="13841" width="8.88671875" style="44"/>
    <col min="13842" max="13842" width="36.88671875" style="44" customWidth="1"/>
    <col min="13843" max="14091" width="8.88671875" style="44"/>
    <col min="14092" max="14092" width="3" style="44" customWidth="1"/>
    <col min="14093" max="14094" width="8.88671875" style="44"/>
    <col min="14095" max="14095" width="17.44140625" style="44" customWidth="1"/>
    <col min="14096" max="14097" width="8.88671875" style="44"/>
    <col min="14098" max="14098" width="36.88671875" style="44" customWidth="1"/>
    <col min="14099" max="14347" width="8.88671875" style="44"/>
    <col min="14348" max="14348" width="3" style="44" customWidth="1"/>
    <col min="14349" max="14350" width="8.88671875" style="44"/>
    <col min="14351" max="14351" width="17.44140625" style="44" customWidth="1"/>
    <col min="14352" max="14353" width="8.88671875" style="44"/>
    <col min="14354" max="14354" width="36.88671875" style="44" customWidth="1"/>
    <col min="14355" max="14603" width="8.88671875" style="44"/>
    <col min="14604" max="14604" width="3" style="44" customWidth="1"/>
    <col min="14605" max="14606" width="8.88671875" style="44"/>
    <col min="14607" max="14607" width="17.44140625" style="44" customWidth="1"/>
    <col min="14608" max="14609" width="8.88671875" style="44"/>
    <col min="14610" max="14610" width="36.88671875" style="44" customWidth="1"/>
    <col min="14611" max="14859" width="8.88671875" style="44"/>
    <col min="14860" max="14860" width="3" style="44" customWidth="1"/>
    <col min="14861" max="14862" width="8.88671875" style="44"/>
    <col min="14863" max="14863" width="17.44140625" style="44" customWidth="1"/>
    <col min="14864" max="14865" width="8.88671875" style="44"/>
    <col min="14866" max="14866" width="36.88671875" style="44" customWidth="1"/>
    <col min="14867" max="15115" width="8.88671875" style="44"/>
    <col min="15116" max="15116" width="3" style="44" customWidth="1"/>
    <col min="15117" max="15118" width="8.88671875" style="44"/>
    <col min="15119" max="15119" width="17.44140625" style="44" customWidth="1"/>
    <col min="15120" max="15121" width="8.88671875" style="44"/>
    <col min="15122" max="15122" width="36.88671875" style="44" customWidth="1"/>
    <col min="15123" max="15371" width="8.88671875" style="44"/>
    <col min="15372" max="15372" width="3" style="44" customWidth="1"/>
    <col min="15373" max="15374" width="8.88671875" style="44"/>
    <col min="15375" max="15375" width="17.44140625" style="44" customWidth="1"/>
    <col min="15376" max="15377" width="8.88671875" style="44"/>
    <col min="15378" max="15378" width="36.88671875" style="44" customWidth="1"/>
    <col min="15379" max="15627" width="8.88671875" style="44"/>
    <col min="15628" max="15628" width="3" style="44" customWidth="1"/>
    <col min="15629" max="15630" width="8.88671875" style="44"/>
    <col min="15631" max="15631" width="17.44140625" style="44" customWidth="1"/>
    <col min="15632" max="15633" width="8.88671875" style="44"/>
    <col min="15634" max="15634" width="36.88671875" style="44" customWidth="1"/>
    <col min="15635" max="15883" width="8.88671875" style="44"/>
    <col min="15884" max="15884" width="3" style="44" customWidth="1"/>
    <col min="15885" max="15886" width="8.88671875" style="44"/>
    <col min="15887" max="15887" width="17.44140625" style="44" customWidth="1"/>
    <col min="15888" max="15889" width="8.88671875" style="44"/>
    <col min="15890" max="15890" width="36.88671875" style="44" customWidth="1"/>
    <col min="15891" max="16139" width="8.88671875" style="44"/>
    <col min="16140" max="16140" width="3" style="44" customWidth="1"/>
    <col min="16141" max="16142" width="8.88671875" style="44"/>
    <col min="16143" max="16143" width="17.44140625" style="44" customWidth="1"/>
    <col min="16144" max="16145" width="8.88671875" style="44"/>
    <col min="16146" max="16146" width="36.88671875" style="44" customWidth="1"/>
    <col min="16147" max="16384" width="8.88671875" style="44"/>
  </cols>
  <sheetData>
    <row r="1" spans="1:19" ht="13.2" customHeight="1" x14ac:dyDescent="0.25">
      <c r="A1" s="199" t="s">
        <v>155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3.2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19" ht="24.6" customHeight="1" x14ac:dyDescent="0.25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</row>
    <row r="4" spans="1:19" s="45" customFormat="1" ht="13.8" x14ac:dyDescent="0.25">
      <c r="A4" s="188"/>
      <c r="B4" s="189" t="s">
        <v>80</v>
      </c>
      <c r="C4" s="92" t="s">
        <v>81</v>
      </c>
      <c r="D4" s="92" t="s">
        <v>82</v>
      </c>
      <c r="E4" s="93" t="s">
        <v>83</v>
      </c>
      <c r="F4" s="94" t="s">
        <v>81</v>
      </c>
      <c r="G4" s="92" t="s">
        <v>82</v>
      </c>
      <c r="H4" s="93" t="s">
        <v>83</v>
      </c>
      <c r="I4" s="94" t="s">
        <v>81</v>
      </c>
      <c r="J4" s="92" t="s">
        <v>82</v>
      </c>
      <c r="K4" s="93" t="s">
        <v>83</v>
      </c>
      <c r="L4" s="95" t="s">
        <v>81</v>
      </c>
      <c r="M4" s="92" t="s">
        <v>82</v>
      </c>
      <c r="N4" s="93" t="s">
        <v>83</v>
      </c>
      <c r="O4" s="94" t="s">
        <v>81</v>
      </c>
      <c r="P4" s="92" t="s">
        <v>82</v>
      </c>
      <c r="Q4" s="93" t="s">
        <v>83</v>
      </c>
      <c r="R4" s="96" t="s">
        <v>84</v>
      </c>
      <c r="S4" s="96" t="s">
        <v>85</v>
      </c>
    </row>
    <row r="5" spans="1:19" ht="14.4" customHeight="1" x14ac:dyDescent="0.3">
      <c r="A5" s="97">
        <v>1</v>
      </c>
      <c r="B5" s="42" t="s">
        <v>208</v>
      </c>
      <c r="C5" s="98">
        <v>5287</v>
      </c>
      <c r="D5" s="98" t="s">
        <v>217</v>
      </c>
      <c r="E5" s="99"/>
      <c r="F5" s="100"/>
      <c r="G5" s="98"/>
      <c r="H5" s="101"/>
      <c r="I5" s="102"/>
      <c r="J5" s="103"/>
      <c r="K5" s="101"/>
      <c r="L5" s="104"/>
      <c r="M5" s="98"/>
      <c r="N5" s="101"/>
      <c r="O5" s="100"/>
      <c r="P5" s="98"/>
      <c r="Q5" s="101"/>
      <c r="R5" s="103" t="s">
        <v>212</v>
      </c>
      <c r="S5" s="103"/>
    </row>
    <row r="6" spans="1:19" ht="14.4" x14ac:dyDescent="0.3">
      <c r="A6" s="97">
        <v>2</v>
      </c>
      <c r="B6" s="42" t="s">
        <v>209</v>
      </c>
      <c r="C6" s="98">
        <v>5268</v>
      </c>
      <c r="D6" s="98" t="s">
        <v>218</v>
      </c>
      <c r="E6" s="99"/>
      <c r="F6" s="100"/>
      <c r="G6" s="98"/>
      <c r="H6" s="101"/>
      <c r="I6" s="102"/>
      <c r="J6" s="103"/>
      <c r="K6" s="101"/>
      <c r="L6" s="104"/>
      <c r="M6" s="98"/>
      <c r="N6" s="101"/>
      <c r="O6" s="100"/>
      <c r="P6" s="98"/>
      <c r="Q6" s="101"/>
      <c r="R6" s="103" t="s">
        <v>214</v>
      </c>
      <c r="S6" s="103"/>
    </row>
    <row r="7" spans="1:19" ht="14.4" x14ac:dyDescent="0.3">
      <c r="A7" s="97">
        <v>3</v>
      </c>
      <c r="B7" s="42" t="s">
        <v>210</v>
      </c>
      <c r="C7" s="98">
        <v>5264</v>
      </c>
      <c r="D7" s="98" t="s">
        <v>219</v>
      </c>
      <c r="E7" s="99"/>
      <c r="F7" s="100"/>
      <c r="G7" s="98"/>
      <c r="H7" s="101"/>
      <c r="I7" s="102"/>
      <c r="J7" s="103"/>
      <c r="K7" s="101"/>
      <c r="L7" s="104"/>
      <c r="M7" s="98"/>
      <c r="N7" s="101"/>
      <c r="O7" s="100"/>
      <c r="P7" s="98"/>
      <c r="Q7" s="101"/>
      <c r="R7" s="103" t="s">
        <v>215</v>
      </c>
      <c r="S7" s="103"/>
    </row>
    <row r="8" spans="1:19" ht="14.4" x14ac:dyDescent="0.3">
      <c r="A8" s="97">
        <v>4</v>
      </c>
      <c r="B8" s="42" t="s">
        <v>211</v>
      </c>
      <c r="C8" s="98">
        <v>6006</v>
      </c>
      <c r="D8" s="98" t="s">
        <v>220</v>
      </c>
      <c r="E8" s="99"/>
      <c r="F8" s="100"/>
      <c r="G8" s="98"/>
      <c r="H8" s="101"/>
      <c r="I8" s="102"/>
      <c r="J8" s="103"/>
      <c r="K8" s="101"/>
      <c r="L8" s="104"/>
      <c r="M8" s="98"/>
      <c r="N8" s="101"/>
      <c r="O8" s="100"/>
      <c r="P8" s="98"/>
      <c r="Q8" s="101"/>
      <c r="R8" s="103" t="s">
        <v>216</v>
      </c>
      <c r="S8" s="103"/>
    </row>
    <row r="9" spans="1:19" ht="14.4" x14ac:dyDescent="0.3">
      <c r="A9" s="97">
        <v>5</v>
      </c>
      <c r="B9" s="42" t="s">
        <v>221</v>
      </c>
      <c r="C9" s="98">
        <v>5573</v>
      </c>
      <c r="D9" s="98" t="s">
        <v>223</v>
      </c>
      <c r="E9" s="99"/>
      <c r="F9" s="100"/>
      <c r="G9" s="98"/>
      <c r="H9" s="101"/>
      <c r="I9" s="102"/>
      <c r="J9" s="103"/>
      <c r="K9" s="101"/>
      <c r="L9" s="104"/>
      <c r="M9" s="98"/>
      <c r="N9" s="101"/>
      <c r="O9" s="100"/>
      <c r="P9" s="98"/>
      <c r="Q9" s="101"/>
      <c r="R9" s="103" t="s">
        <v>222</v>
      </c>
      <c r="S9" s="103"/>
    </row>
    <row r="10" spans="1:19" ht="14.4" x14ac:dyDescent="0.3">
      <c r="A10" s="97">
        <v>6</v>
      </c>
      <c r="B10" s="190" t="s">
        <v>182</v>
      </c>
      <c r="C10" s="98">
        <v>4000</v>
      </c>
      <c r="D10" s="98" t="s">
        <v>183</v>
      </c>
      <c r="E10" s="99"/>
      <c r="F10" s="100"/>
      <c r="G10" s="98"/>
      <c r="H10" s="101"/>
      <c r="I10" s="102"/>
      <c r="J10" s="103"/>
      <c r="K10" s="101"/>
      <c r="L10" s="104"/>
      <c r="M10" s="98"/>
      <c r="N10" s="101"/>
      <c r="O10" s="100"/>
      <c r="P10" s="98"/>
      <c r="Q10" s="101"/>
      <c r="R10" s="103" t="s">
        <v>184</v>
      </c>
      <c r="S10" s="103"/>
    </row>
    <row r="11" spans="1:19" ht="14.4" x14ac:dyDescent="0.3">
      <c r="A11" s="97">
        <v>7</v>
      </c>
      <c r="B11" s="42" t="s">
        <v>170</v>
      </c>
      <c r="C11" s="98">
        <v>5180</v>
      </c>
      <c r="D11" s="98" t="s">
        <v>181</v>
      </c>
      <c r="E11" s="99"/>
      <c r="F11" s="100"/>
      <c r="G11" s="98"/>
      <c r="H11" s="101"/>
      <c r="I11" s="102"/>
      <c r="J11" s="103"/>
      <c r="K11" s="101"/>
      <c r="L11" s="104"/>
      <c r="M11" s="98"/>
      <c r="N11" s="101"/>
      <c r="O11" s="100"/>
      <c r="P11" s="98"/>
      <c r="Q11" s="101"/>
      <c r="R11" s="103" t="s">
        <v>180</v>
      </c>
      <c r="S11" s="103"/>
    </row>
    <row r="12" spans="1:19" ht="14.4" x14ac:dyDescent="0.3">
      <c r="A12" s="97">
        <v>8</v>
      </c>
      <c r="B12" s="42" t="s">
        <v>227</v>
      </c>
      <c r="C12" s="98">
        <v>6041</v>
      </c>
      <c r="D12" s="98" t="s">
        <v>228</v>
      </c>
      <c r="E12" s="99"/>
      <c r="F12" s="100"/>
      <c r="G12" s="98"/>
      <c r="H12" s="101"/>
      <c r="I12" s="102"/>
      <c r="J12" s="103"/>
      <c r="K12" s="101"/>
      <c r="L12" s="104"/>
      <c r="M12" s="98"/>
      <c r="N12" s="101"/>
      <c r="O12" s="100"/>
      <c r="P12" s="98"/>
      <c r="Q12" s="101"/>
      <c r="R12" s="103" t="s">
        <v>229</v>
      </c>
      <c r="S12" s="103"/>
    </row>
    <row r="13" spans="1:19" ht="14.4" x14ac:dyDescent="0.3">
      <c r="A13" s="97">
        <v>9</v>
      </c>
      <c r="B13" s="42" t="s">
        <v>171</v>
      </c>
      <c r="C13" s="98">
        <v>3981</v>
      </c>
      <c r="D13" s="98" t="s">
        <v>177</v>
      </c>
      <c r="E13" s="99"/>
      <c r="F13" s="100"/>
      <c r="G13" s="98"/>
      <c r="H13" s="101"/>
      <c r="I13" s="102"/>
      <c r="J13" s="103"/>
      <c r="K13" s="101"/>
      <c r="L13" s="104"/>
      <c r="M13" s="98"/>
      <c r="N13" s="101"/>
      <c r="O13" s="100"/>
      <c r="P13" s="98"/>
      <c r="Q13" s="101"/>
      <c r="R13" s="103" t="s">
        <v>174</v>
      </c>
      <c r="S13" s="103"/>
    </row>
    <row r="14" spans="1:19" ht="14.4" x14ac:dyDescent="0.3">
      <c r="A14" s="97">
        <v>10</v>
      </c>
      <c r="B14" s="42" t="s">
        <v>172</v>
      </c>
      <c r="C14" s="98">
        <v>3072</v>
      </c>
      <c r="D14" s="98" t="s">
        <v>178</v>
      </c>
      <c r="E14" s="99"/>
      <c r="F14" s="100"/>
      <c r="G14" s="98"/>
      <c r="H14" s="101"/>
      <c r="I14" s="102"/>
      <c r="J14" s="103"/>
      <c r="K14" s="101"/>
      <c r="L14" s="104"/>
      <c r="M14" s="98"/>
      <c r="N14" s="101"/>
      <c r="O14" s="100"/>
      <c r="P14" s="98"/>
      <c r="Q14" s="101"/>
      <c r="R14" s="103" t="s">
        <v>175</v>
      </c>
      <c r="S14" s="103"/>
    </row>
    <row r="15" spans="1:19" ht="14.4" x14ac:dyDescent="0.3">
      <c r="A15" s="97">
        <v>11</v>
      </c>
      <c r="B15" s="42" t="s">
        <v>173</v>
      </c>
      <c r="C15" s="98">
        <v>6037</v>
      </c>
      <c r="D15" s="98" t="s">
        <v>179</v>
      </c>
      <c r="E15" s="99"/>
      <c r="F15" s="100"/>
      <c r="G15" s="98"/>
      <c r="H15" s="101"/>
      <c r="I15" s="102"/>
      <c r="J15" s="103"/>
      <c r="K15" s="101"/>
      <c r="L15" s="104"/>
      <c r="M15" s="98"/>
      <c r="N15" s="101"/>
      <c r="O15" s="100"/>
      <c r="P15" s="98"/>
      <c r="Q15" s="101"/>
      <c r="R15" s="103" t="s">
        <v>176</v>
      </c>
      <c r="S15" s="103"/>
    </row>
    <row r="16" spans="1:19" ht="14.4" x14ac:dyDescent="0.3">
      <c r="A16" s="97">
        <v>12</v>
      </c>
      <c r="B16" s="42" t="s">
        <v>167</v>
      </c>
      <c r="C16" s="98">
        <v>3137</v>
      </c>
      <c r="D16" s="98" t="s">
        <v>168</v>
      </c>
      <c r="E16" s="99"/>
      <c r="F16" s="100"/>
      <c r="G16" s="98"/>
      <c r="H16" s="101"/>
      <c r="I16" s="102"/>
      <c r="J16" s="103"/>
      <c r="K16" s="101"/>
      <c r="L16" s="104"/>
      <c r="M16" s="98"/>
      <c r="N16" s="101"/>
      <c r="O16" s="100"/>
      <c r="P16" s="98"/>
      <c r="Q16" s="101"/>
      <c r="R16" s="103" t="s">
        <v>169</v>
      </c>
      <c r="S16" s="103"/>
    </row>
    <row r="17" spans="1:19" ht="14.4" x14ac:dyDescent="0.3">
      <c r="A17" s="97">
        <v>13</v>
      </c>
      <c r="B17" s="42" t="s">
        <v>185</v>
      </c>
      <c r="C17" s="98">
        <v>5908</v>
      </c>
      <c r="D17" s="98" t="s">
        <v>186</v>
      </c>
      <c r="E17" s="99"/>
      <c r="F17" s="100"/>
      <c r="G17" s="98"/>
      <c r="H17" s="101"/>
      <c r="I17" s="102"/>
      <c r="J17" s="103"/>
      <c r="K17" s="101"/>
      <c r="L17" s="104"/>
      <c r="M17" s="98"/>
      <c r="N17" s="101"/>
      <c r="O17" s="100"/>
      <c r="P17" s="98"/>
      <c r="Q17" s="101"/>
      <c r="R17" s="103" t="s">
        <v>187</v>
      </c>
      <c r="S17" s="103"/>
    </row>
    <row r="18" spans="1:19" ht="14.4" x14ac:dyDescent="0.3">
      <c r="A18" s="97">
        <v>14</v>
      </c>
      <c r="B18" s="42" t="s">
        <v>190</v>
      </c>
      <c r="C18" s="98">
        <v>5903</v>
      </c>
      <c r="D18" s="98" t="s">
        <v>189</v>
      </c>
      <c r="E18" s="99"/>
      <c r="F18" s="100"/>
      <c r="G18" s="98"/>
      <c r="H18" s="101"/>
      <c r="I18" s="102"/>
      <c r="J18" s="103"/>
      <c r="K18" s="101"/>
      <c r="L18" s="104"/>
      <c r="M18" s="98"/>
      <c r="N18" s="101"/>
      <c r="O18" s="100"/>
      <c r="P18" s="98"/>
      <c r="Q18" s="101"/>
      <c r="R18" s="103" t="s">
        <v>188</v>
      </c>
      <c r="S18" s="103"/>
    </row>
    <row r="19" spans="1:19" ht="14.4" x14ac:dyDescent="0.3">
      <c r="A19" s="97">
        <v>15</v>
      </c>
      <c r="B19" s="42" t="s">
        <v>164</v>
      </c>
      <c r="C19" s="98">
        <v>3984</v>
      </c>
      <c r="D19" s="98" t="s">
        <v>165</v>
      </c>
      <c r="E19" s="99"/>
      <c r="F19" s="100"/>
      <c r="G19" s="98"/>
      <c r="H19" s="101"/>
      <c r="I19" s="102"/>
      <c r="J19" s="103"/>
      <c r="K19" s="101"/>
      <c r="L19" s="104"/>
      <c r="M19" s="98"/>
      <c r="N19" s="101"/>
      <c r="O19" s="100"/>
      <c r="P19" s="98"/>
      <c r="Q19" s="101"/>
      <c r="R19" s="103" t="s">
        <v>166</v>
      </c>
      <c r="S19" s="103"/>
    </row>
    <row r="20" spans="1:19" ht="14.4" x14ac:dyDescent="0.3">
      <c r="A20" s="97">
        <v>16</v>
      </c>
      <c r="B20" s="42" t="s">
        <v>191</v>
      </c>
      <c r="C20" s="98">
        <v>4386</v>
      </c>
      <c r="D20" s="98" t="s">
        <v>195</v>
      </c>
      <c r="E20" s="99"/>
      <c r="F20" s="100"/>
      <c r="G20" s="98"/>
      <c r="H20" s="101"/>
      <c r="I20" s="102"/>
      <c r="J20" s="103"/>
      <c r="K20" s="101"/>
      <c r="L20" s="104"/>
      <c r="M20" s="98"/>
      <c r="N20" s="101"/>
      <c r="O20" s="100"/>
      <c r="P20" s="98"/>
      <c r="Q20" s="101"/>
      <c r="R20" s="103" t="s">
        <v>192</v>
      </c>
      <c r="S20" s="103"/>
    </row>
    <row r="21" spans="1:19" ht="14.4" x14ac:dyDescent="0.3">
      <c r="A21" s="97">
        <v>17</v>
      </c>
      <c r="B21" s="42" t="s">
        <v>194</v>
      </c>
      <c r="C21" s="98">
        <v>4391</v>
      </c>
      <c r="D21" s="98" t="s">
        <v>196</v>
      </c>
      <c r="E21" s="99"/>
      <c r="F21" s="100"/>
      <c r="G21" s="98"/>
      <c r="H21" s="101"/>
      <c r="I21" s="102"/>
      <c r="J21" s="103"/>
      <c r="K21" s="101"/>
      <c r="L21" s="104"/>
      <c r="M21" s="98"/>
      <c r="N21" s="101"/>
      <c r="O21" s="100"/>
      <c r="P21" s="98"/>
      <c r="Q21" s="101"/>
      <c r="R21" s="103" t="s">
        <v>193</v>
      </c>
      <c r="S21" s="103"/>
    </row>
    <row r="22" spans="1:19" ht="14.4" x14ac:dyDescent="0.3">
      <c r="A22" s="97">
        <v>18</v>
      </c>
      <c r="B22" s="42" t="s">
        <v>197</v>
      </c>
      <c r="C22" s="98">
        <v>3657</v>
      </c>
      <c r="D22" s="98" t="s">
        <v>200</v>
      </c>
      <c r="E22" s="99"/>
      <c r="F22" s="100"/>
      <c r="G22" s="98"/>
      <c r="H22" s="101"/>
      <c r="I22" s="102"/>
      <c r="J22" s="103"/>
      <c r="K22" s="101"/>
      <c r="L22" s="104"/>
      <c r="M22" s="98"/>
      <c r="N22" s="101"/>
      <c r="O22" s="100"/>
      <c r="P22" s="98"/>
      <c r="Q22" s="101"/>
      <c r="R22" s="103" t="s">
        <v>213</v>
      </c>
      <c r="S22" s="103"/>
    </row>
    <row r="23" spans="1:19" ht="14.4" x14ac:dyDescent="0.3">
      <c r="A23" s="97">
        <v>19</v>
      </c>
      <c r="B23" s="42" t="s">
        <v>224</v>
      </c>
      <c r="C23" s="98">
        <v>4652</v>
      </c>
      <c r="D23" s="98" t="s">
        <v>226</v>
      </c>
      <c r="E23" s="99"/>
      <c r="F23" s="100"/>
      <c r="G23" s="98"/>
      <c r="H23" s="101"/>
      <c r="I23" s="102"/>
      <c r="J23" s="103"/>
      <c r="K23" s="101"/>
      <c r="L23" s="104"/>
      <c r="M23" s="98"/>
      <c r="N23" s="101"/>
      <c r="O23" s="100"/>
      <c r="P23" s="98"/>
      <c r="Q23" s="101"/>
      <c r="R23" s="103" t="s">
        <v>225</v>
      </c>
      <c r="S23" s="103"/>
    </row>
    <row r="24" spans="1:19" ht="14.4" x14ac:dyDescent="0.3">
      <c r="A24" s="97">
        <v>20</v>
      </c>
      <c r="B24" s="42" t="s">
        <v>198</v>
      </c>
      <c r="C24" s="98">
        <v>6289</v>
      </c>
      <c r="D24" s="98" t="s">
        <v>201</v>
      </c>
      <c r="E24" s="99"/>
      <c r="F24" s="100"/>
      <c r="G24" s="98"/>
      <c r="H24" s="101"/>
      <c r="I24" s="102"/>
      <c r="J24" s="103"/>
      <c r="K24" s="101"/>
      <c r="L24" s="104"/>
      <c r="M24" s="98"/>
      <c r="N24" s="101"/>
      <c r="O24" s="100"/>
      <c r="P24" s="98"/>
      <c r="Q24" s="101"/>
      <c r="R24" s="103" t="s">
        <v>199</v>
      </c>
      <c r="S24" s="103"/>
    </row>
    <row r="25" spans="1:19" ht="14.4" customHeight="1" x14ac:dyDescent="0.3">
      <c r="A25" s="97">
        <v>21</v>
      </c>
      <c r="B25" s="42" t="s">
        <v>202</v>
      </c>
      <c r="C25" s="98">
        <v>3726</v>
      </c>
      <c r="D25" s="98" t="s">
        <v>206</v>
      </c>
      <c r="E25" s="99"/>
      <c r="F25" s="100"/>
      <c r="G25" s="98"/>
      <c r="H25" s="101"/>
      <c r="I25" s="102"/>
      <c r="J25" s="103"/>
      <c r="K25" s="101"/>
      <c r="L25" s="104"/>
      <c r="M25" s="98"/>
      <c r="N25" s="101"/>
      <c r="O25" s="100"/>
      <c r="P25" s="98"/>
      <c r="Q25" s="101"/>
      <c r="R25" s="103" t="s">
        <v>204</v>
      </c>
      <c r="S25" s="103"/>
    </row>
    <row r="26" spans="1:19" ht="14.4" customHeight="1" x14ac:dyDescent="0.3">
      <c r="A26" s="97">
        <v>22</v>
      </c>
      <c r="B26" s="42" t="s">
        <v>203</v>
      </c>
      <c r="C26" s="98">
        <v>5826</v>
      </c>
      <c r="D26" s="98" t="s">
        <v>207</v>
      </c>
      <c r="E26" s="99"/>
      <c r="F26" s="100"/>
      <c r="G26" s="98"/>
      <c r="H26" s="101"/>
      <c r="I26" s="102"/>
      <c r="J26" s="103"/>
      <c r="K26" s="101"/>
      <c r="L26" s="104"/>
      <c r="M26" s="98"/>
      <c r="N26" s="101"/>
      <c r="O26" s="100"/>
      <c r="P26" s="98"/>
      <c r="Q26" s="101"/>
      <c r="R26" s="103" t="s">
        <v>205</v>
      </c>
      <c r="S26" s="103"/>
    </row>
    <row r="27" spans="1:19" ht="14.4" customHeight="1" x14ac:dyDescent="0.3">
      <c r="A27" s="97">
        <v>23</v>
      </c>
      <c r="B27" s="42" t="s">
        <v>158</v>
      </c>
      <c r="C27" s="98">
        <v>5857</v>
      </c>
      <c r="D27" s="98" t="s">
        <v>160</v>
      </c>
      <c r="E27" s="99"/>
      <c r="F27" s="100"/>
      <c r="G27" s="98"/>
      <c r="H27" s="101"/>
      <c r="I27" s="102"/>
      <c r="J27" s="103"/>
      <c r="K27" s="101"/>
      <c r="L27" s="104"/>
      <c r="M27" s="98"/>
      <c r="N27" s="101"/>
      <c r="O27" s="100"/>
      <c r="P27" s="98"/>
      <c r="Q27" s="101"/>
      <c r="R27" s="103" t="s">
        <v>162</v>
      </c>
      <c r="S27" s="103"/>
    </row>
    <row r="28" spans="1:19" ht="14.4" customHeight="1" x14ac:dyDescent="0.3">
      <c r="A28" s="97">
        <v>24</v>
      </c>
      <c r="B28" s="42" t="s">
        <v>159</v>
      </c>
      <c r="C28" s="98">
        <v>6642</v>
      </c>
      <c r="D28" s="98" t="s">
        <v>161</v>
      </c>
      <c r="E28" s="99"/>
      <c r="F28" s="100"/>
      <c r="G28" s="98"/>
      <c r="H28" s="101"/>
      <c r="I28" s="102"/>
      <c r="J28" s="103"/>
      <c r="K28" s="101"/>
      <c r="L28" s="104"/>
      <c r="M28" s="98"/>
      <c r="N28" s="101"/>
      <c r="O28" s="100"/>
      <c r="P28" s="98"/>
      <c r="Q28" s="101"/>
      <c r="R28" s="103" t="s">
        <v>163</v>
      </c>
      <c r="S28" s="103"/>
    </row>
    <row r="29" spans="1:19" ht="13.8" x14ac:dyDescent="0.25">
      <c r="A29" s="97">
        <v>25</v>
      </c>
      <c r="B29" s="173"/>
      <c r="C29" s="98"/>
      <c r="D29" s="98"/>
      <c r="E29" s="99"/>
      <c r="F29" s="100"/>
      <c r="G29" s="98"/>
      <c r="H29" s="101"/>
      <c r="I29" s="102"/>
      <c r="J29" s="103"/>
      <c r="K29" s="101"/>
      <c r="L29" s="104"/>
      <c r="M29" s="98"/>
      <c r="N29" s="101"/>
      <c r="O29" s="100"/>
      <c r="P29" s="98"/>
      <c r="Q29" s="101"/>
      <c r="R29" s="103"/>
      <c r="S29" s="103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5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53"/>
  <sheetViews>
    <sheetView showGridLines="0" topLeftCell="A28" zoomScale="102" zoomScaleNormal="102" workbookViewId="0">
      <selection activeCell="K43" sqref="K43"/>
    </sheetView>
  </sheetViews>
  <sheetFormatPr defaultRowHeight="15" x14ac:dyDescent="0.25"/>
  <cols>
    <col min="1" max="1" width="9.109375" style="47"/>
    <col min="2" max="3" width="9.109375" style="61" customWidth="1"/>
    <col min="4" max="4" width="9.109375" style="61"/>
    <col min="5" max="5" width="8.88671875" style="61"/>
    <col min="6" max="6" width="40.6640625" style="61" customWidth="1"/>
    <col min="7" max="7" width="1.44140625" style="62" customWidth="1"/>
    <col min="8" max="8" width="41.33203125" style="61" customWidth="1"/>
    <col min="9" max="9" width="7.109375" style="61" customWidth="1"/>
    <col min="10" max="258" width="9.109375" style="47"/>
    <col min="259" max="260" width="9.109375" style="47" customWidth="1"/>
    <col min="261" max="261" width="9.109375" style="47"/>
    <col min="262" max="262" width="22.33203125" style="47" customWidth="1"/>
    <col min="263" max="263" width="9.109375" style="47"/>
    <col min="264" max="264" width="24.33203125" style="47" customWidth="1"/>
    <col min="265" max="514" width="9.109375" style="47"/>
    <col min="515" max="516" width="9.109375" style="47" customWidth="1"/>
    <col min="517" max="517" width="9.109375" style="47"/>
    <col min="518" max="518" width="22.33203125" style="47" customWidth="1"/>
    <col min="519" max="519" width="9.109375" style="47"/>
    <col min="520" max="520" width="24.33203125" style="47" customWidth="1"/>
    <col min="521" max="770" width="9.109375" style="47"/>
    <col min="771" max="772" width="9.109375" style="47" customWidth="1"/>
    <col min="773" max="773" width="9.109375" style="47"/>
    <col min="774" max="774" width="22.33203125" style="47" customWidth="1"/>
    <col min="775" max="775" width="9.109375" style="47"/>
    <col min="776" max="776" width="24.33203125" style="47" customWidth="1"/>
    <col min="777" max="1026" width="9.109375" style="47"/>
    <col min="1027" max="1028" width="9.109375" style="47" customWidth="1"/>
    <col min="1029" max="1029" width="9.109375" style="47"/>
    <col min="1030" max="1030" width="22.33203125" style="47" customWidth="1"/>
    <col min="1031" max="1031" width="9.109375" style="47"/>
    <col min="1032" max="1032" width="24.33203125" style="47" customWidth="1"/>
    <col min="1033" max="1282" width="9.109375" style="47"/>
    <col min="1283" max="1284" width="9.109375" style="47" customWidth="1"/>
    <col min="1285" max="1285" width="9.109375" style="47"/>
    <col min="1286" max="1286" width="22.33203125" style="47" customWidth="1"/>
    <col min="1287" max="1287" width="9.109375" style="47"/>
    <col min="1288" max="1288" width="24.33203125" style="47" customWidth="1"/>
    <col min="1289" max="1538" width="9.109375" style="47"/>
    <col min="1539" max="1540" width="9.109375" style="47" customWidth="1"/>
    <col min="1541" max="1541" width="9.109375" style="47"/>
    <col min="1542" max="1542" width="22.33203125" style="47" customWidth="1"/>
    <col min="1543" max="1543" width="9.109375" style="47"/>
    <col min="1544" max="1544" width="24.33203125" style="47" customWidth="1"/>
    <col min="1545" max="1794" width="9.109375" style="47"/>
    <col min="1795" max="1796" width="9.109375" style="47" customWidth="1"/>
    <col min="1797" max="1797" width="9.109375" style="47"/>
    <col min="1798" max="1798" width="22.33203125" style="47" customWidth="1"/>
    <col min="1799" max="1799" width="9.109375" style="47"/>
    <col min="1800" max="1800" width="24.33203125" style="47" customWidth="1"/>
    <col min="1801" max="2050" width="9.109375" style="47"/>
    <col min="2051" max="2052" width="9.109375" style="47" customWidth="1"/>
    <col min="2053" max="2053" width="9.109375" style="47"/>
    <col min="2054" max="2054" width="22.33203125" style="47" customWidth="1"/>
    <col min="2055" max="2055" width="9.109375" style="47"/>
    <col min="2056" max="2056" width="24.33203125" style="47" customWidth="1"/>
    <col min="2057" max="2306" width="9.109375" style="47"/>
    <col min="2307" max="2308" width="9.109375" style="47" customWidth="1"/>
    <col min="2309" max="2309" width="9.109375" style="47"/>
    <col min="2310" max="2310" width="22.33203125" style="47" customWidth="1"/>
    <col min="2311" max="2311" width="9.109375" style="47"/>
    <col min="2312" max="2312" width="24.33203125" style="47" customWidth="1"/>
    <col min="2313" max="2562" width="9.109375" style="47"/>
    <col min="2563" max="2564" width="9.109375" style="47" customWidth="1"/>
    <col min="2565" max="2565" width="9.109375" style="47"/>
    <col min="2566" max="2566" width="22.33203125" style="47" customWidth="1"/>
    <col min="2567" max="2567" width="9.109375" style="47"/>
    <col min="2568" max="2568" width="24.33203125" style="47" customWidth="1"/>
    <col min="2569" max="2818" width="9.109375" style="47"/>
    <col min="2819" max="2820" width="9.109375" style="47" customWidth="1"/>
    <col min="2821" max="2821" width="9.109375" style="47"/>
    <col min="2822" max="2822" width="22.33203125" style="47" customWidth="1"/>
    <col min="2823" max="2823" width="9.109375" style="47"/>
    <col min="2824" max="2824" width="24.33203125" style="47" customWidth="1"/>
    <col min="2825" max="3074" width="9.109375" style="47"/>
    <col min="3075" max="3076" width="9.109375" style="47" customWidth="1"/>
    <col min="3077" max="3077" width="9.109375" style="47"/>
    <col min="3078" max="3078" width="22.33203125" style="47" customWidth="1"/>
    <col min="3079" max="3079" width="9.109375" style="47"/>
    <col min="3080" max="3080" width="24.33203125" style="47" customWidth="1"/>
    <col min="3081" max="3330" width="9.109375" style="47"/>
    <col min="3331" max="3332" width="9.109375" style="47" customWidth="1"/>
    <col min="3333" max="3333" width="9.109375" style="47"/>
    <col min="3334" max="3334" width="22.33203125" style="47" customWidth="1"/>
    <col min="3335" max="3335" width="9.109375" style="47"/>
    <col min="3336" max="3336" width="24.33203125" style="47" customWidth="1"/>
    <col min="3337" max="3586" width="9.109375" style="47"/>
    <col min="3587" max="3588" width="9.109375" style="47" customWidth="1"/>
    <col min="3589" max="3589" width="9.109375" style="47"/>
    <col min="3590" max="3590" width="22.33203125" style="47" customWidth="1"/>
    <col min="3591" max="3591" width="9.109375" style="47"/>
    <col min="3592" max="3592" width="24.33203125" style="47" customWidth="1"/>
    <col min="3593" max="3842" width="9.109375" style="47"/>
    <col min="3843" max="3844" width="9.109375" style="47" customWidth="1"/>
    <col min="3845" max="3845" width="9.109375" style="47"/>
    <col min="3846" max="3846" width="22.33203125" style="47" customWidth="1"/>
    <col min="3847" max="3847" width="9.109375" style="47"/>
    <col min="3848" max="3848" width="24.33203125" style="47" customWidth="1"/>
    <col min="3849" max="4098" width="9.109375" style="47"/>
    <col min="4099" max="4100" width="9.109375" style="47" customWidth="1"/>
    <col min="4101" max="4101" width="9.109375" style="47"/>
    <col min="4102" max="4102" width="22.33203125" style="47" customWidth="1"/>
    <col min="4103" max="4103" width="9.109375" style="47"/>
    <col min="4104" max="4104" width="24.33203125" style="47" customWidth="1"/>
    <col min="4105" max="4354" width="9.109375" style="47"/>
    <col min="4355" max="4356" width="9.109375" style="47" customWidth="1"/>
    <col min="4357" max="4357" width="9.109375" style="47"/>
    <col min="4358" max="4358" width="22.33203125" style="47" customWidth="1"/>
    <col min="4359" max="4359" width="9.109375" style="47"/>
    <col min="4360" max="4360" width="24.33203125" style="47" customWidth="1"/>
    <col min="4361" max="4610" width="9.109375" style="47"/>
    <col min="4611" max="4612" width="9.109375" style="47" customWidth="1"/>
    <col min="4613" max="4613" width="9.109375" style="47"/>
    <col min="4614" max="4614" width="22.33203125" style="47" customWidth="1"/>
    <col min="4615" max="4615" width="9.109375" style="47"/>
    <col min="4616" max="4616" width="24.33203125" style="47" customWidth="1"/>
    <col min="4617" max="4866" width="9.109375" style="47"/>
    <col min="4867" max="4868" width="9.109375" style="47" customWidth="1"/>
    <col min="4869" max="4869" width="9.109375" style="47"/>
    <col min="4870" max="4870" width="22.33203125" style="47" customWidth="1"/>
    <col min="4871" max="4871" width="9.109375" style="47"/>
    <col min="4872" max="4872" width="24.33203125" style="47" customWidth="1"/>
    <col min="4873" max="5122" width="9.109375" style="47"/>
    <col min="5123" max="5124" width="9.109375" style="47" customWidth="1"/>
    <col min="5125" max="5125" width="9.109375" style="47"/>
    <col min="5126" max="5126" width="22.33203125" style="47" customWidth="1"/>
    <col min="5127" max="5127" width="9.109375" style="47"/>
    <col min="5128" max="5128" width="24.33203125" style="47" customWidth="1"/>
    <col min="5129" max="5378" width="9.109375" style="47"/>
    <col min="5379" max="5380" width="9.109375" style="47" customWidth="1"/>
    <col min="5381" max="5381" width="9.109375" style="47"/>
    <col min="5382" max="5382" width="22.33203125" style="47" customWidth="1"/>
    <col min="5383" max="5383" width="9.109375" style="47"/>
    <col min="5384" max="5384" width="24.33203125" style="47" customWidth="1"/>
    <col min="5385" max="5634" width="9.109375" style="47"/>
    <col min="5635" max="5636" width="9.109375" style="47" customWidth="1"/>
    <col min="5637" max="5637" width="9.109375" style="47"/>
    <col min="5638" max="5638" width="22.33203125" style="47" customWidth="1"/>
    <col min="5639" max="5639" width="9.109375" style="47"/>
    <col min="5640" max="5640" width="24.33203125" style="47" customWidth="1"/>
    <col min="5641" max="5890" width="9.109375" style="47"/>
    <col min="5891" max="5892" width="9.109375" style="47" customWidth="1"/>
    <col min="5893" max="5893" width="9.109375" style="47"/>
    <col min="5894" max="5894" width="22.33203125" style="47" customWidth="1"/>
    <col min="5895" max="5895" width="9.109375" style="47"/>
    <col min="5896" max="5896" width="24.33203125" style="47" customWidth="1"/>
    <col min="5897" max="6146" width="9.109375" style="47"/>
    <col min="6147" max="6148" width="9.109375" style="47" customWidth="1"/>
    <col min="6149" max="6149" width="9.109375" style="47"/>
    <col min="6150" max="6150" width="22.33203125" style="47" customWidth="1"/>
    <col min="6151" max="6151" width="9.109375" style="47"/>
    <col min="6152" max="6152" width="24.33203125" style="47" customWidth="1"/>
    <col min="6153" max="6402" width="9.109375" style="47"/>
    <col min="6403" max="6404" width="9.109375" style="47" customWidth="1"/>
    <col min="6405" max="6405" width="9.109375" style="47"/>
    <col min="6406" max="6406" width="22.33203125" style="47" customWidth="1"/>
    <col min="6407" max="6407" width="9.109375" style="47"/>
    <col min="6408" max="6408" width="24.33203125" style="47" customWidth="1"/>
    <col min="6409" max="6658" width="9.109375" style="47"/>
    <col min="6659" max="6660" width="9.109375" style="47" customWidth="1"/>
    <col min="6661" max="6661" width="9.109375" style="47"/>
    <col min="6662" max="6662" width="22.33203125" style="47" customWidth="1"/>
    <col min="6663" max="6663" width="9.109375" style="47"/>
    <col min="6664" max="6664" width="24.33203125" style="47" customWidth="1"/>
    <col min="6665" max="6914" width="9.109375" style="47"/>
    <col min="6915" max="6916" width="9.109375" style="47" customWidth="1"/>
    <col min="6917" max="6917" width="9.109375" style="47"/>
    <col min="6918" max="6918" width="22.33203125" style="47" customWidth="1"/>
    <col min="6919" max="6919" width="9.109375" style="47"/>
    <col min="6920" max="6920" width="24.33203125" style="47" customWidth="1"/>
    <col min="6921" max="7170" width="9.109375" style="47"/>
    <col min="7171" max="7172" width="9.109375" style="47" customWidth="1"/>
    <col min="7173" max="7173" width="9.109375" style="47"/>
    <col min="7174" max="7174" width="22.33203125" style="47" customWidth="1"/>
    <col min="7175" max="7175" width="9.109375" style="47"/>
    <col min="7176" max="7176" width="24.33203125" style="47" customWidth="1"/>
    <col min="7177" max="7426" width="9.109375" style="47"/>
    <col min="7427" max="7428" width="9.109375" style="47" customWidth="1"/>
    <col min="7429" max="7429" width="9.109375" style="47"/>
    <col min="7430" max="7430" width="22.33203125" style="47" customWidth="1"/>
    <col min="7431" max="7431" width="9.109375" style="47"/>
    <col min="7432" max="7432" width="24.33203125" style="47" customWidth="1"/>
    <col min="7433" max="7682" width="9.109375" style="47"/>
    <col min="7683" max="7684" width="9.109375" style="47" customWidth="1"/>
    <col min="7685" max="7685" width="9.109375" style="47"/>
    <col min="7686" max="7686" width="22.33203125" style="47" customWidth="1"/>
    <col min="7687" max="7687" width="9.109375" style="47"/>
    <col min="7688" max="7688" width="24.33203125" style="47" customWidth="1"/>
    <col min="7689" max="7938" width="9.109375" style="47"/>
    <col min="7939" max="7940" width="9.109375" style="47" customWidth="1"/>
    <col min="7941" max="7941" width="9.109375" style="47"/>
    <col min="7942" max="7942" width="22.33203125" style="47" customWidth="1"/>
    <col min="7943" max="7943" width="9.109375" style="47"/>
    <col min="7944" max="7944" width="24.33203125" style="47" customWidth="1"/>
    <col min="7945" max="8194" width="9.109375" style="47"/>
    <col min="8195" max="8196" width="9.109375" style="47" customWidth="1"/>
    <col min="8197" max="8197" width="9.109375" style="47"/>
    <col min="8198" max="8198" width="22.33203125" style="47" customWidth="1"/>
    <col min="8199" max="8199" width="9.109375" style="47"/>
    <col min="8200" max="8200" width="24.33203125" style="47" customWidth="1"/>
    <col min="8201" max="8450" width="9.109375" style="47"/>
    <col min="8451" max="8452" width="9.109375" style="47" customWidth="1"/>
    <col min="8453" max="8453" width="9.109375" style="47"/>
    <col min="8454" max="8454" width="22.33203125" style="47" customWidth="1"/>
    <col min="8455" max="8455" width="9.109375" style="47"/>
    <col min="8456" max="8456" width="24.33203125" style="47" customWidth="1"/>
    <col min="8457" max="8706" width="9.109375" style="47"/>
    <col min="8707" max="8708" width="9.109375" style="47" customWidth="1"/>
    <col min="8709" max="8709" width="9.109375" style="47"/>
    <col min="8710" max="8710" width="22.33203125" style="47" customWidth="1"/>
    <col min="8711" max="8711" width="9.109375" style="47"/>
    <col min="8712" max="8712" width="24.33203125" style="47" customWidth="1"/>
    <col min="8713" max="8962" width="9.109375" style="47"/>
    <col min="8963" max="8964" width="9.109375" style="47" customWidth="1"/>
    <col min="8965" max="8965" width="9.109375" style="47"/>
    <col min="8966" max="8966" width="22.33203125" style="47" customWidth="1"/>
    <col min="8967" max="8967" width="9.109375" style="47"/>
    <col min="8968" max="8968" width="24.33203125" style="47" customWidth="1"/>
    <col min="8969" max="9218" width="9.109375" style="47"/>
    <col min="9219" max="9220" width="9.109375" style="47" customWidth="1"/>
    <col min="9221" max="9221" width="9.109375" style="47"/>
    <col min="9222" max="9222" width="22.33203125" style="47" customWidth="1"/>
    <col min="9223" max="9223" width="9.109375" style="47"/>
    <col min="9224" max="9224" width="24.33203125" style="47" customWidth="1"/>
    <col min="9225" max="9474" width="9.109375" style="47"/>
    <col min="9475" max="9476" width="9.109375" style="47" customWidth="1"/>
    <col min="9477" max="9477" width="9.109375" style="47"/>
    <col min="9478" max="9478" width="22.33203125" style="47" customWidth="1"/>
    <col min="9479" max="9479" width="9.109375" style="47"/>
    <col min="9480" max="9480" width="24.33203125" style="47" customWidth="1"/>
    <col min="9481" max="9730" width="9.109375" style="47"/>
    <col min="9731" max="9732" width="9.109375" style="47" customWidth="1"/>
    <col min="9733" max="9733" width="9.109375" style="47"/>
    <col min="9734" max="9734" width="22.33203125" style="47" customWidth="1"/>
    <col min="9735" max="9735" width="9.109375" style="47"/>
    <col min="9736" max="9736" width="24.33203125" style="47" customWidth="1"/>
    <col min="9737" max="9986" width="9.109375" style="47"/>
    <col min="9987" max="9988" width="9.109375" style="47" customWidth="1"/>
    <col min="9989" max="9989" width="9.109375" style="47"/>
    <col min="9990" max="9990" width="22.33203125" style="47" customWidth="1"/>
    <col min="9991" max="9991" width="9.109375" style="47"/>
    <col min="9992" max="9992" width="24.33203125" style="47" customWidth="1"/>
    <col min="9993" max="10242" width="9.109375" style="47"/>
    <col min="10243" max="10244" width="9.109375" style="47" customWidth="1"/>
    <col min="10245" max="10245" width="9.109375" style="47"/>
    <col min="10246" max="10246" width="22.33203125" style="47" customWidth="1"/>
    <col min="10247" max="10247" width="9.109375" style="47"/>
    <col min="10248" max="10248" width="24.33203125" style="47" customWidth="1"/>
    <col min="10249" max="10498" width="9.109375" style="47"/>
    <col min="10499" max="10500" width="9.109375" style="47" customWidth="1"/>
    <col min="10501" max="10501" width="9.109375" style="47"/>
    <col min="10502" max="10502" width="22.33203125" style="47" customWidth="1"/>
    <col min="10503" max="10503" width="9.109375" style="47"/>
    <col min="10504" max="10504" width="24.33203125" style="47" customWidth="1"/>
    <col min="10505" max="10754" width="9.109375" style="47"/>
    <col min="10755" max="10756" width="9.109375" style="47" customWidth="1"/>
    <col min="10757" max="10757" width="9.109375" style="47"/>
    <col min="10758" max="10758" width="22.33203125" style="47" customWidth="1"/>
    <col min="10759" max="10759" width="9.109375" style="47"/>
    <col min="10760" max="10760" width="24.33203125" style="47" customWidth="1"/>
    <col min="10761" max="11010" width="9.109375" style="47"/>
    <col min="11011" max="11012" width="9.109375" style="47" customWidth="1"/>
    <col min="11013" max="11013" width="9.109375" style="47"/>
    <col min="11014" max="11014" width="22.33203125" style="47" customWidth="1"/>
    <col min="11015" max="11015" width="9.109375" style="47"/>
    <col min="11016" max="11016" width="24.33203125" style="47" customWidth="1"/>
    <col min="11017" max="11266" width="9.109375" style="47"/>
    <col min="11267" max="11268" width="9.109375" style="47" customWidth="1"/>
    <col min="11269" max="11269" width="9.109375" style="47"/>
    <col min="11270" max="11270" width="22.33203125" style="47" customWidth="1"/>
    <col min="11271" max="11271" width="9.109375" style="47"/>
    <col min="11272" max="11272" width="24.33203125" style="47" customWidth="1"/>
    <col min="11273" max="11522" width="9.109375" style="47"/>
    <col min="11523" max="11524" width="9.109375" style="47" customWidth="1"/>
    <col min="11525" max="11525" width="9.109375" style="47"/>
    <col min="11526" max="11526" width="22.33203125" style="47" customWidth="1"/>
    <col min="11527" max="11527" width="9.109375" style="47"/>
    <col min="11528" max="11528" width="24.33203125" style="47" customWidth="1"/>
    <col min="11529" max="11778" width="9.109375" style="47"/>
    <col min="11779" max="11780" width="9.109375" style="47" customWidth="1"/>
    <col min="11781" max="11781" width="9.109375" style="47"/>
    <col min="11782" max="11782" width="22.33203125" style="47" customWidth="1"/>
    <col min="11783" max="11783" width="9.109375" style="47"/>
    <col min="11784" max="11784" width="24.33203125" style="47" customWidth="1"/>
    <col min="11785" max="12034" width="9.109375" style="47"/>
    <col min="12035" max="12036" width="9.109375" style="47" customWidth="1"/>
    <col min="12037" max="12037" width="9.109375" style="47"/>
    <col min="12038" max="12038" width="22.33203125" style="47" customWidth="1"/>
    <col min="12039" max="12039" width="9.109375" style="47"/>
    <col min="12040" max="12040" width="24.33203125" style="47" customWidth="1"/>
    <col min="12041" max="12290" width="9.109375" style="47"/>
    <col min="12291" max="12292" width="9.109375" style="47" customWidth="1"/>
    <col min="12293" max="12293" width="9.109375" style="47"/>
    <col min="12294" max="12294" width="22.33203125" style="47" customWidth="1"/>
    <col min="12295" max="12295" width="9.109375" style="47"/>
    <col min="12296" max="12296" width="24.33203125" style="47" customWidth="1"/>
    <col min="12297" max="12546" width="9.109375" style="47"/>
    <col min="12547" max="12548" width="9.109375" style="47" customWidth="1"/>
    <col min="12549" max="12549" width="9.109375" style="47"/>
    <col min="12550" max="12550" width="22.33203125" style="47" customWidth="1"/>
    <col min="12551" max="12551" width="9.109375" style="47"/>
    <col min="12552" max="12552" width="24.33203125" style="47" customWidth="1"/>
    <col min="12553" max="12802" width="9.109375" style="47"/>
    <col min="12803" max="12804" width="9.109375" style="47" customWidth="1"/>
    <col min="12805" max="12805" width="9.109375" style="47"/>
    <col min="12806" max="12806" width="22.33203125" style="47" customWidth="1"/>
    <col min="12807" max="12807" width="9.109375" style="47"/>
    <col min="12808" max="12808" width="24.33203125" style="47" customWidth="1"/>
    <col min="12809" max="13058" width="9.109375" style="47"/>
    <col min="13059" max="13060" width="9.109375" style="47" customWidth="1"/>
    <col min="13061" max="13061" width="9.109375" style="47"/>
    <col min="13062" max="13062" width="22.33203125" style="47" customWidth="1"/>
    <col min="13063" max="13063" width="9.109375" style="47"/>
    <col min="13064" max="13064" width="24.33203125" style="47" customWidth="1"/>
    <col min="13065" max="13314" width="9.109375" style="47"/>
    <col min="13315" max="13316" width="9.109375" style="47" customWidth="1"/>
    <col min="13317" max="13317" width="9.109375" style="47"/>
    <col min="13318" max="13318" width="22.33203125" style="47" customWidth="1"/>
    <col min="13319" max="13319" width="9.109375" style="47"/>
    <col min="13320" max="13320" width="24.33203125" style="47" customWidth="1"/>
    <col min="13321" max="13570" width="9.109375" style="47"/>
    <col min="13571" max="13572" width="9.109375" style="47" customWidth="1"/>
    <col min="13573" max="13573" width="9.109375" style="47"/>
    <col min="13574" max="13574" width="22.33203125" style="47" customWidth="1"/>
    <col min="13575" max="13575" width="9.109375" style="47"/>
    <col min="13576" max="13576" width="24.33203125" style="47" customWidth="1"/>
    <col min="13577" max="13826" width="9.109375" style="47"/>
    <col min="13827" max="13828" width="9.109375" style="47" customWidth="1"/>
    <col min="13829" max="13829" width="9.109375" style="47"/>
    <col min="13830" max="13830" width="22.33203125" style="47" customWidth="1"/>
    <col min="13831" max="13831" width="9.109375" style="47"/>
    <col min="13832" max="13832" width="24.33203125" style="47" customWidth="1"/>
    <col min="13833" max="14082" width="9.109375" style="47"/>
    <col min="14083" max="14084" width="9.109375" style="47" customWidth="1"/>
    <col min="14085" max="14085" width="9.109375" style="47"/>
    <col min="14086" max="14086" width="22.33203125" style="47" customWidth="1"/>
    <col min="14087" max="14087" width="9.109375" style="47"/>
    <col min="14088" max="14088" width="24.33203125" style="47" customWidth="1"/>
    <col min="14089" max="14338" width="9.109375" style="47"/>
    <col min="14339" max="14340" width="9.109375" style="47" customWidth="1"/>
    <col min="14341" max="14341" width="9.109375" style="47"/>
    <col min="14342" max="14342" width="22.33203125" style="47" customWidth="1"/>
    <col min="14343" max="14343" width="9.109375" style="47"/>
    <col min="14344" max="14344" width="24.33203125" style="47" customWidth="1"/>
    <col min="14345" max="14594" width="9.109375" style="47"/>
    <col min="14595" max="14596" width="9.109375" style="47" customWidth="1"/>
    <col min="14597" max="14597" width="9.109375" style="47"/>
    <col min="14598" max="14598" width="22.33203125" style="47" customWidth="1"/>
    <col min="14599" max="14599" width="9.109375" style="47"/>
    <col min="14600" max="14600" width="24.33203125" style="47" customWidth="1"/>
    <col min="14601" max="14850" width="9.109375" style="47"/>
    <col min="14851" max="14852" width="9.109375" style="47" customWidth="1"/>
    <col min="14853" max="14853" width="9.109375" style="47"/>
    <col min="14854" max="14854" width="22.33203125" style="47" customWidth="1"/>
    <col min="14855" max="14855" width="9.109375" style="47"/>
    <col min="14856" max="14856" width="24.33203125" style="47" customWidth="1"/>
    <col min="14857" max="15106" width="9.109375" style="47"/>
    <col min="15107" max="15108" width="9.109375" style="47" customWidth="1"/>
    <col min="15109" max="15109" width="9.109375" style="47"/>
    <col min="15110" max="15110" width="22.33203125" style="47" customWidth="1"/>
    <col min="15111" max="15111" width="9.109375" style="47"/>
    <col min="15112" max="15112" width="24.33203125" style="47" customWidth="1"/>
    <col min="15113" max="15362" width="9.109375" style="47"/>
    <col min="15363" max="15364" width="9.109375" style="47" customWidth="1"/>
    <col min="15365" max="15365" width="9.109375" style="47"/>
    <col min="15366" max="15366" width="22.33203125" style="47" customWidth="1"/>
    <col min="15367" max="15367" width="9.109375" style="47"/>
    <col min="15368" max="15368" width="24.33203125" style="47" customWidth="1"/>
    <col min="15369" max="15618" width="9.109375" style="47"/>
    <col min="15619" max="15620" width="9.109375" style="47" customWidth="1"/>
    <col min="15621" max="15621" width="9.109375" style="47"/>
    <col min="15622" max="15622" width="22.33203125" style="47" customWidth="1"/>
    <col min="15623" max="15623" width="9.109375" style="47"/>
    <col min="15624" max="15624" width="24.33203125" style="47" customWidth="1"/>
    <col min="15625" max="15874" width="9.109375" style="47"/>
    <col min="15875" max="15876" width="9.109375" style="47" customWidth="1"/>
    <col min="15877" max="15877" width="9.109375" style="47"/>
    <col min="15878" max="15878" width="22.33203125" style="47" customWidth="1"/>
    <col min="15879" max="15879" width="9.109375" style="47"/>
    <col min="15880" max="15880" width="24.33203125" style="47" customWidth="1"/>
    <col min="15881" max="16130" width="9.109375" style="47"/>
    <col min="16131" max="16132" width="9.109375" style="47" customWidth="1"/>
    <col min="16133" max="16133" width="9.109375" style="47"/>
    <col min="16134" max="16134" width="22.33203125" style="47" customWidth="1"/>
    <col min="16135" max="16135" width="9.109375" style="47"/>
    <col min="16136" max="16136" width="24.33203125" style="47" customWidth="1"/>
    <col min="16137" max="16384" width="9.109375" style="47"/>
  </cols>
  <sheetData>
    <row r="1" spans="2:9" ht="10.199999999999999" customHeight="1" x14ac:dyDescent="0.25"/>
    <row r="2" spans="2:9" ht="25.2" customHeight="1" x14ac:dyDescent="0.25">
      <c r="B2" s="67" t="s">
        <v>30</v>
      </c>
      <c r="C2" s="67" t="s">
        <v>29</v>
      </c>
      <c r="D2" s="71" t="s">
        <v>40</v>
      </c>
      <c r="E2" s="183" t="s">
        <v>108</v>
      </c>
      <c r="F2" s="75" t="s">
        <v>104</v>
      </c>
      <c r="G2" s="72"/>
      <c r="H2" s="76" t="s">
        <v>120</v>
      </c>
      <c r="I2" s="70"/>
    </row>
    <row r="3" spans="2:9" ht="19.95" customHeight="1" x14ac:dyDescent="0.25">
      <c r="B3" s="67" t="s">
        <v>30</v>
      </c>
      <c r="C3" s="67" t="s">
        <v>29</v>
      </c>
      <c r="D3" s="71" t="s">
        <v>40</v>
      </c>
      <c r="E3" s="183" t="s">
        <v>108</v>
      </c>
      <c r="F3" s="75"/>
      <c r="G3" s="72"/>
      <c r="H3" s="76"/>
      <c r="I3" s="70"/>
    </row>
    <row r="4" spans="2:9" ht="15.6" customHeight="1" x14ac:dyDescent="0.25">
      <c r="B4" s="64">
        <v>1</v>
      </c>
      <c r="C4" s="64" t="s">
        <v>24</v>
      </c>
      <c r="D4" s="181" t="s">
        <v>41</v>
      </c>
      <c r="E4" s="181"/>
      <c r="F4" s="73" t="str">
        <f>'A - výsledky'!B25</f>
        <v>SK Liapor - Witte Karlovy Vary z.s. "B" - Vojtěch Tišnovský</v>
      </c>
      <c r="G4" s="74" t="s">
        <v>9</v>
      </c>
      <c r="H4" s="69" t="str">
        <f>'A - výsledky'!E25</f>
        <v>TJ Baník Stříbro "A" - Lukáš Tolar</v>
      </c>
      <c r="I4" s="194" t="s">
        <v>230</v>
      </c>
    </row>
    <row r="5" spans="2:9" ht="15.6" customHeight="1" x14ac:dyDescent="0.25">
      <c r="B5" s="64">
        <v>2</v>
      </c>
      <c r="C5" s="64" t="s">
        <v>10</v>
      </c>
      <c r="D5" s="65" t="s">
        <v>41</v>
      </c>
      <c r="E5" s="181"/>
      <c r="F5" s="73" t="str">
        <f>'B - výsledky'!B25</f>
        <v>MNK Modřice, z.s. "D" - Tomáš Sluka</v>
      </c>
      <c r="G5" s="74" t="s">
        <v>9</v>
      </c>
      <c r="H5" s="69" t="str">
        <f>'B - výsledky'!E25</f>
        <v>TJ SLAVOJ Český Brod "A" - Filip Růžička</v>
      </c>
      <c r="I5" s="66" t="s">
        <v>231</v>
      </c>
    </row>
    <row r="6" spans="2:9" ht="15.6" customHeight="1" x14ac:dyDescent="0.25">
      <c r="B6" s="64">
        <v>3</v>
      </c>
      <c r="C6" s="64" t="s">
        <v>25</v>
      </c>
      <c r="D6" s="65" t="s">
        <v>41</v>
      </c>
      <c r="E6" s="181"/>
      <c r="F6" s="73" t="str">
        <f>'C - výsledky'!B25</f>
        <v>TJ Peklo nad Zdobnicí "C" - Lukáš Kotyza</v>
      </c>
      <c r="G6" s="74" t="s">
        <v>9</v>
      </c>
      <c r="H6" s="69" t="str">
        <f>'C - výsledky'!E25</f>
        <v>MNK Modřice, z.s. "B" - Patrik Kolouch</v>
      </c>
      <c r="I6" s="66" t="s">
        <v>230</v>
      </c>
    </row>
    <row r="7" spans="2:9" ht="15.6" customHeight="1" x14ac:dyDescent="0.25">
      <c r="B7" s="64">
        <v>4</v>
      </c>
      <c r="C7" s="64" t="s">
        <v>4</v>
      </c>
      <c r="D7" s="65" t="s">
        <v>41</v>
      </c>
      <c r="E7" s="181"/>
      <c r="F7" s="73" t="str">
        <f>'D - výsledky'!B25</f>
        <v>SK Liapor - Witte Karlovy Vary z.s. "A" - Jakub Svoboda</v>
      </c>
      <c r="G7" s="74" t="s">
        <v>9</v>
      </c>
      <c r="H7" s="69" t="str">
        <f>'D - výsledky'!E25</f>
        <v>TJ SLAVOJ Český Brod "C" - Filip Seidl</v>
      </c>
      <c r="I7" s="66" t="s">
        <v>230</v>
      </c>
    </row>
    <row r="8" spans="2:9" ht="15.6" customHeight="1" x14ac:dyDescent="0.25">
      <c r="B8" s="64">
        <v>5</v>
      </c>
      <c r="C8" s="64" t="s">
        <v>48</v>
      </c>
      <c r="D8" s="65" t="s">
        <v>41</v>
      </c>
      <c r="E8" s="181"/>
      <c r="F8" s="73" t="str">
        <f>'E - výsledky'!B25</f>
        <v>SK Liapor - Witte Karlovy Vary z.s. "C" - Jan Schäfer</v>
      </c>
      <c r="G8" s="74" t="s">
        <v>9</v>
      </c>
      <c r="H8" s="69" t="str">
        <f>'E - výsledky'!E25</f>
        <v>NK CLIMAX Vsetín "A" - David Dvořák</v>
      </c>
      <c r="I8" s="66" t="s">
        <v>230</v>
      </c>
    </row>
    <row r="9" spans="2:9" ht="14.4" customHeight="1" x14ac:dyDescent="0.25">
      <c r="B9" s="64">
        <v>6</v>
      </c>
      <c r="C9" s="64" t="s">
        <v>49</v>
      </c>
      <c r="D9" s="65" t="s">
        <v>41</v>
      </c>
      <c r="E9" s="181"/>
      <c r="F9" s="73" t="str">
        <f>'F - výsledky'!B25</f>
        <v>TJ Dynamo České Budějovice z.s. "B" - Petr Škoda</v>
      </c>
      <c r="G9" s="74" t="s">
        <v>9</v>
      </c>
      <c r="H9" s="69" t="str">
        <f>'F - výsledky'!E25</f>
        <v>TJ Peklo nad Zdobnicí "B" - Josef Čižinský</v>
      </c>
      <c r="I9" s="66" t="s">
        <v>230</v>
      </c>
    </row>
    <row r="10" spans="2:9" ht="14.4" customHeight="1" x14ac:dyDescent="0.25">
      <c r="B10" s="64">
        <v>7</v>
      </c>
      <c r="C10" s="64" t="s">
        <v>50</v>
      </c>
      <c r="D10" s="65" t="s">
        <v>41</v>
      </c>
      <c r="E10" s="181"/>
      <c r="F10" s="73" t="str">
        <f>'G - výsledky'!B25</f>
        <v>TJ Peklo nad Zdobnicí "D" - Vojtěch Kopecký</v>
      </c>
      <c r="G10" s="74" t="s">
        <v>9</v>
      </c>
      <c r="H10" s="69" t="str">
        <f>'G - výsledky'!E25</f>
        <v>MNK Modřice, z.s. "A" - Michael Svoboda</v>
      </c>
      <c r="I10" s="66" t="s">
        <v>230</v>
      </c>
    </row>
    <row r="11" spans="2:9" ht="14.4" customHeight="1" x14ac:dyDescent="0.25">
      <c r="B11" s="64">
        <v>8</v>
      </c>
      <c r="C11" s="64" t="s">
        <v>51</v>
      </c>
      <c r="D11" s="65" t="s">
        <v>41</v>
      </c>
      <c r="E11" s="181"/>
      <c r="F11" s="73" t="str">
        <f>'H - výsledky'!B25</f>
        <v>TJ Pankrác - Oliver Talpa</v>
      </c>
      <c r="G11" s="74" t="s">
        <v>9</v>
      </c>
      <c r="H11" s="69" t="str">
        <f>'H - výsledky'!E25</f>
        <v>TJ Peklo nad Zdobnicí "A" - Ondřej Fries</v>
      </c>
      <c r="I11" s="66" t="s">
        <v>230</v>
      </c>
    </row>
    <row r="12" spans="2:9" ht="15.6" customHeight="1" x14ac:dyDescent="0.25">
      <c r="B12" s="64">
        <v>9</v>
      </c>
      <c r="C12" s="64" t="str">
        <f>C$4</f>
        <v>A</v>
      </c>
      <c r="D12" s="65" t="s">
        <v>42</v>
      </c>
      <c r="E12" s="181"/>
      <c r="F12" s="73" t="str">
        <f>'A - výsledky'!B27</f>
        <v>TJ Dynamo České Budějovice z.s. "A" - Jan Novotný</v>
      </c>
      <c r="G12" s="74" t="s">
        <v>9</v>
      </c>
      <c r="H12" s="69" t="str">
        <f>'A - výsledky'!E27</f>
        <v>SK Liapor - Witte Karlovy Vary z.s. "B" - Vojtěch Tišnovský</v>
      </c>
      <c r="I12" s="66" t="s">
        <v>230</v>
      </c>
    </row>
    <row r="13" spans="2:9" ht="15.6" customHeight="1" x14ac:dyDescent="0.25">
      <c r="B13" s="64">
        <v>10</v>
      </c>
      <c r="C13" s="64" t="str">
        <f>C$5</f>
        <v>B</v>
      </c>
      <c r="D13" s="65" t="s">
        <v>42</v>
      </c>
      <c r="E13" s="181"/>
      <c r="F13" s="73" t="str">
        <f>'B - výsledky'!B27</f>
        <v>NK CLIMAX Vsetín "B" - Martin Tomek</v>
      </c>
      <c r="G13" s="74" t="s">
        <v>9</v>
      </c>
      <c r="H13" s="69" t="str">
        <f>'B - výsledky'!E27</f>
        <v>MNK Modřice, z.s. "D" - Tomáš Sluka</v>
      </c>
      <c r="I13" s="66" t="s">
        <v>230</v>
      </c>
    </row>
    <row r="14" spans="2:9" ht="15.6" customHeight="1" x14ac:dyDescent="0.25">
      <c r="B14" s="64">
        <v>11</v>
      </c>
      <c r="C14" s="64" t="str">
        <f>C$6</f>
        <v>C</v>
      </c>
      <c r="D14" s="65" t="s">
        <v>42</v>
      </c>
      <c r="E14" s="181"/>
      <c r="F14" s="73" t="str">
        <f>'C - výsledky'!B27</f>
        <v>Tělovýchovná jednota Radomyšl, z.s. - Tomáš Ježek</v>
      </c>
      <c r="G14" s="74" t="s">
        <v>9</v>
      </c>
      <c r="H14" s="69" t="str">
        <f>'C - výsledky'!E27</f>
        <v>TJ Peklo nad Zdobnicí "C" - Lukáš Kotyza</v>
      </c>
      <c r="I14" s="66" t="s">
        <v>232</v>
      </c>
    </row>
    <row r="15" spans="2:9" ht="15.6" customHeight="1" x14ac:dyDescent="0.25">
      <c r="B15" s="64">
        <v>12</v>
      </c>
      <c r="C15" s="64" t="str">
        <f>C$7</f>
        <v>D</v>
      </c>
      <c r="D15" s="65" t="s">
        <v>42</v>
      </c>
      <c r="E15" s="181"/>
      <c r="F15" s="73" t="str">
        <f>'D - výsledky'!B27</f>
        <v>TJ Baník Stříbro "B" - Matěj Fujan</v>
      </c>
      <c r="G15" s="74" t="s">
        <v>9</v>
      </c>
      <c r="H15" s="69" t="str">
        <f>'D - výsledky'!E27</f>
        <v>SK Liapor - Witte Karlovy Vary z.s. "A" - Jakub Svoboda</v>
      </c>
      <c r="I15" s="66" t="s">
        <v>233</v>
      </c>
    </row>
    <row r="16" spans="2:9" ht="15.6" customHeight="1" x14ac:dyDescent="0.25">
      <c r="B16" s="64">
        <v>13</v>
      </c>
      <c r="C16" s="64" t="s">
        <v>48</v>
      </c>
      <c r="D16" s="65" t="s">
        <v>42</v>
      </c>
      <c r="E16" s="181"/>
      <c r="F16" s="73" t="str">
        <f>'E - výsledky'!B27</f>
        <v>TJ Avia Čakovice - Václav Kalous</v>
      </c>
      <c r="G16" s="74" t="s">
        <v>9</v>
      </c>
      <c r="H16" s="69" t="str">
        <f>'E - výsledky'!E27</f>
        <v>SK Liapor - Witte Karlovy Vary z.s. "C" - Jan Schäfer</v>
      </c>
      <c r="I16" s="66" t="s">
        <v>233</v>
      </c>
    </row>
    <row r="17" spans="2:9" ht="14.4" customHeight="1" x14ac:dyDescent="0.25">
      <c r="B17" s="64">
        <v>14</v>
      </c>
      <c r="C17" s="64" t="s">
        <v>49</v>
      </c>
      <c r="D17" s="65" t="s">
        <v>42</v>
      </c>
      <c r="E17" s="181"/>
      <c r="F17" s="73" t="str">
        <f>'F - výsledky'!B27</f>
        <v>MNK Modřice, z.s. "C" - Ondřej Jurka</v>
      </c>
      <c r="G17" s="74" t="s">
        <v>9</v>
      </c>
      <c r="H17" s="69" t="str">
        <f>'F - výsledky'!E27</f>
        <v>TJ Dynamo České Budějovice z.s. "B" - Petr Škoda</v>
      </c>
      <c r="I17" s="66" t="s">
        <v>232</v>
      </c>
    </row>
    <row r="18" spans="2:9" ht="14.4" customHeight="1" x14ac:dyDescent="0.25">
      <c r="B18" s="64">
        <v>15</v>
      </c>
      <c r="C18" s="64" t="s">
        <v>50</v>
      </c>
      <c r="D18" s="65" t="s">
        <v>42</v>
      </c>
      <c r="E18" s="181"/>
      <c r="F18" s="73" t="str">
        <f>'G - výsledky'!B27</f>
        <v>TJ SLAVOJ Český Brod "B" - Martin Jedlička</v>
      </c>
      <c r="G18" s="74" t="s">
        <v>9</v>
      </c>
      <c r="H18" s="69" t="str">
        <f>'G - výsledky'!E27</f>
        <v>TJ Peklo nad Zdobnicí "D" - Vojtěch Kopecký</v>
      </c>
      <c r="I18" s="66" t="s">
        <v>232</v>
      </c>
    </row>
    <row r="19" spans="2:9" ht="14.4" customHeight="1" x14ac:dyDescent="0.25">
      <c r="B19" s="64">
        <v>16</v>
      </c>
      <c r="C19" s="64" t="s">
        <v>51</v>
      </c>
      <c r="D19" s="65" t="s">
        <v>42</v>
      </c>
      <c r="E19" s="181"/>
      <c r="F19" s="73" t="str">
        <f>'H - výsledky'!B27</f>
        <v>Areál Club Zruč-Senec - Jakub Kopejtko</v>
      </c>
      <c r="G19" s="74" t="s">
        <v>9</v>
      </c>
      <c r="H19" s="69" t="str">
        <f>'H - výsledky'!E27</f>
        <v>TJ Pankrác - Oliver Talpa</v>
      </c>
      <c r="I19" s="66" t="s">
        <v>233</v>
      </c>
    </row>
    <row r="20" spans="2:9" ht="15.6" customHeight="1" x14ac:dyDescent="0.25">
      <c r="B20" s="64">
        <v>17</v>
      </c>
      <c r="C20" s="64" t="str">
        <f>C$4</f>
        <v>A</v>
      </c>
      <c r="D20" s="65" t="s">
        <v>43</v>
      </c>
      <c r="E20" s="181"/>
      <c r="F20" s="73" t="str">
        <f>'A - výsledky'!B29</f>
        <v>TJ Baník Stříbro "A" - Lukáš Tolar</v>
      </c>
      <c r="G20" s="74" t="s">
        <v>9</v>
      </c>
      <c r="H20" s="69" t="str">
        <f>'A - výsledky'!E29</f>
        <v>TJ Dynamo České Budějovice z.s. "A" - Jan Novotný</v>
      </c>
      <c r="I20" s="66" t="s">
        <v>233</v>
      </c>
    </row>
    <row r="21" spans="2:9" ht="15.6" customHeight="1" x14ac:dyDescent="0.25">
      <c r="B21" s="64">
        <v>18</v>
      </c>
      <c r="C21" s="64" t="str">
        <f>C$5</f>
        <v>B</v>
      </c>
      <c r="D21" s="65" t="s">
        <v>43</v>
      </c>
      <c r="E21" s="181"/>
      <c r="F21" s="73" t="str">
        <f>'B - výsledky'!B29</f>
        <v>TJ SLAVOJ Český Brod "A" - Filip Růžička</v>
      </c>
      <c r="G21" s="74" t="s">
        <v>9</v>
      </c>
      <c r="H21" s="69" t="str">
        <f>'B - výsledky'!E29</f>
        <v>NK CLIMAX Vsetín "B" - Martin Tomek</v>
      </c>
      <c r="I21" s="66" t="s">
        <v>233</v>
      </c>
    </row>
    <row r="22" spans="2:9" ht="15.6" customHeight="1" x14ac:dyDescent="0.25">
      <c r="B22" s="64">
        <v>19</v>
      </c>
      <c r="C22" s="64" t="str">
        <f>C$6</f>
        <v>C</v>
      </c>
      <c r="D22" s="65" t="s">
        <v>43</v>
      </c>
      <c r="E22" s="181"/>
      <c r="F22" s="73" t="str">
        <f>'C - výsledky'!B29</f>
        <v>MNK Modřice, z.s. "B" - Patrik Kolouch</v>
      </c>
      <c r="G22" s="74" t="s">
        <v>9</v>
      </c>
      <c r="H22" s="69" t="str">
        <f>'C - výsledky'!E29</f>
        <v>Tělovýchovná jednota Radomyšl, z.s. - Tomáš Ježek</v>
      </c>
      <c r="I22" s="66" t="s">
        <v>232</v>
      </c>
    </row>
    <row r="23" spans="2:9" ht="15.6" customHeight="1" x14ac:dyDescent="0.25">
      <c r="B23" s="64">
        <v>20</v>
      </c>
      <c r="C23" s="64" t="str">
        <f>C$7</f>
        <v>D</v>
      </c>
      <c r="D23" s="65" t="s">
        <v>43</v>
      </c>
      <c r="E23" s="181"/>
      <c r="F23" s="73" t="str">
        <f>'D - výsledky'!B29</f>
        <v>TJ SLAVOJ Český Brod "C" - Filip Seidl</v>
      </c>
      <c r="G23" s="74" t="s">
        <v>9</v>
      </c>
      <c r="H23" s="69" t="str">
        <f>'D - výsledky'!E29</f>
        <v>TJ Baník Stříbro "B" - Matěj Fujan</v>
      </c>
      <c r="I23" s="66" t="s">
        <v>233</v>
      </c>
    </row>
    <row r="24" spans="2:9" ht="15.6" customHeight="1" x14ac:dyDescent="0.25">
      <c r="B24" s="64">
        <v>21</v>
      </c>
      <c r="C24" s="64" t="s">
        <v>48</v>
      </c>
      <c r="D24" s="65" t="s">
        <v>43</v>
      </c>
      <c r="E24" s="181"/>
      <c r="F24" s="73" t="str">
        <f>'E - výsledky'!B29</f>
        <v>NK CLIMAX Vsetín "A" - David Dvořák</v>
      </c>
      <c r="G24" s="74" t="s">
        <v>9</v>
      </c>
      <c r="H24" s="69" t="str">
        <f>'E - výsledky'!E29</f>
        <v>TJ Avia Čakovice - Václav Kalous</v>
      </c>
      <c r="I24" s="66" t="s">
        <v>233</v>
      </c>
    </row>
    <row r="25" spans="2:9" ht="14.4" customHeight="1" x14ac:dyDescent="0.25">
      <c r="B25" s="64">
        <v>22</v>
      </c>
      <c r="C25" s="64" t="s">
        <v>49</v>
      </c>
      <c r="D25" s="65" t="s">
        <v>43</v>
      </c>
      <c r="E25" s="181"/>
      <c r="F25" s="73" t="str">
        <f>'F - výsledky'!B29</f>
        <v>TJ Peklo nad Zdobnicí "B" - Josef Čižinský</v>
      </c>
      <c r="G25" s="74" t="s">
        <v>9</v>
      </c>
      <c r="H25" s="69" t="str">
        <f>'F - výsledky'!E29</f>
        <v>MNK Modřice, z.s. "C" - Ondřej Jurka</v>
      </c>
      <c r="I25" s="66" t="s">
        <v>232</v>
      </c>
    </row>
    <row r="26" spans="2:9" ht="14.4" customHeight="1" x14ac:dyDescent="0.25">
      <c r="B26" s="64">
        <v>23</v>
      </c>
      <c r="C26" s="64" t="s">
        <v>50</v>
      </c>
      <c r="D26" s="65" t="s">
        <v>43</v>
      </c>
      <c r="E26" s="181"/>
      <c r="F26" s="73" t="str">
        <f>'G - výsledky'!B29</f>
        <v>MNK Modřice, z.s. "A" - Michael Svoboda</v>
      </c>
      <c r="G26" s="74" t="s">
        <v>9</v>
      </c>
      <c r="H26" s="69" t="str">
        <f>'G - výsledky'!E29</f>
        <v>TJ SLAVOJ Český Brod "B" - Martin Jedlička</v>
      </c>
      <c r="I26" s="66" t="s">
        <v>232</v>
      </c>
    </row>
    <row r="27" spans="2:9" ht="14.4" customHeight="1" x14ac:dyDescent="0.25">
      <c r="B27" s="64">
        <v>24</v>
      </c>
      <c r="C27" s="64" t="s">
        <v>51</v>
      </c>
      <c r="D27" s="65" t="s">
        <v>43</v>
      </c>
      <c r="E27" s="181"/>
      <c r="F27" s="73" t="str">
        <f>'H - výsledky'!B29</f>
        <v>TJ Peklo nad Zdobnicí "A" - Ondřej Fries</v>
      </c>
      <c r="G27" s="74" t="s">
        <v>9</v>
      </c>
      <c r="H27" s="69" t="str">
        <f>'H - výsledky'!E29</f>
        <v>Areál Club Zruč-Senec - Jakub Kopejtko</v>
      </c>
      <c r="I27" s="66" t="s">
        <v>233</v>
      </c>
    </row>
    <row r="28" spans="2:9" ht="14.4" customHeight="1" x14ac:dyDescent="0.25">
      <c r="I28" s="195"/>
    </row>
    <row r="29" spans="2:9" ht="22.95" customHeight="1" x14ac:dyDescent="0.25">
      <c r="B29" s="419" t="s">
        <v>65</v>
      </c>
      <c r="C29" s="419"/>
      <c r="D29" s="419"/>
      <c r="E29" s="419"/>
      <c r="F29" s="419"/>
      <c r="G29" s="419"/>
      <c r="H29" s="419"/>
      <c r="I29" s="196"/>
    </row>
    <row r="30" spans="2:9" ht="14.4" customHeight="1" x14ac:dyDescent="0.25">
      <c r="B30" s="64">
        <v>25</v>
      </c>
      <c r="C30" s="417" t="s">
        <v>53</v>
      </c>
      <c r="D30" s="418"/>
      <c r="E30" s="184"/>
      <c r="F30" s="73" t="str">
        <f>'KO '!B3</f>
        <v>TJ Baník Stříbro "A" - Lukáš Tolar</v>
      </c>
      <c r="G30" s="74" t="s">
        <v>9</v>
      </c>
      <c r="H30" s="69" t="str">
        <f>'KO '!B5</f>
        <v>MNK Modřice, z.s. "C" - Ondřej Jurka</v>
      </c>
      <c r="I30" s="66" t="s">
        <v>233</v>
      </c>
    </row>
    <row r="31" spans="2:9" ht="14.4" customHeight="1" x14ac:dyDescent="0.25">
      <c r="B31" s="64">
        <v>26</v>
      </c>
      <c r="C31" s="417" t="s">
        <v>54</v>
      </c>
      <c r="D31" s="418"/>
      <c r="E31" s="184"/>
      <c r="F31" s="73" t="str">
        <f>'KO '!B7</f>
        <v>TJ SLAVOJ Český Brod "A" - Filip Růžička</v>
      </c>
      <c r="G31" s="74" t="s">
        <v>9</v>
      </c>
      <c r="H31" s="69" t="str">
        <f>'KO '!B9</f>
        <v>Areál Club Zruč-Senec - Jakub Kopejtko</v>
      </c>
      <c r="I31" s="66" t="s">
        <v>231</v>
      </c>
    </row>
    <row r="32" spans="2:9" ht="14.4" customHeight="1" x14ac:dyDescent="0.25">
      <c r="B32" s="64">
        <v>27</v>
      </c>
      <c r="C32" s="417" t="s">
        <v>55</v>
      </c>
      <c r="D32" s="418"/>
      <c r="E32" s="184"/>
      <c r="F32" s="73" t="str">
        <f>'KO '!B11</f>
        <v>MNK Modřice, z.s. "B" - Patrik Kolouch</v>
      </c>
      <c r="G32" s="74" t="s">
        <v>9</v>
      </c>
      <c r="H32" s="69" t="str">
        <f>'KO '!B13</f>
        <v>TJ Avia Čakovice - Václav Kalous</v>
      </c>
      <c r="I32" s="66" t="s">
        <v>233</v>
      </c>
    </row>
    <row r="33" spans="2:13" ht="14.4" customHeight="1" x14ac:dyDescent="0.25">
      <c r="B33" s="64">
        <v>28</v>
      </c>
      <c r="C33" s="417" t="s">
        <v>56</v>
      </c>
      <c r="D33" s="418"/>
      <c r="E33" s="184"/>
      <c r="F33" s="73" t="str">
        <f>'KO '!B15</f>
        <v>TJ SLAVOJ Český Brod "C" - Filip Seidl</v>
      </c>
      <c r="G33" s="74" t="s">
        <v>9</v>
      </c>
      <c r="H33" s="69" t="str">
        <f>'KO '!B17</f>
        <v>TJ SLAVOJ Český Brod "B" - Martin Jedlička</v>
      </c>
      <c r="I33" s="66" t="s">
        <v>233</v>
      </c>
    </row>
    <row r="34" spans="2:13" ht="14.4" customHeight="1" x14ac:dyDescent="0.25">
      <c r="B34" s="64">
        <v>29</v>
      </c>
      <c r="C34" s="417" t="s">
        <v>57</v>
      </c>
      <c r="D34" s="418"/>
      <c r="E34" s="184"/>
      <c r="F34" s="73" t="str">
        <f>'KO '!B19</f>
        <v>NK CLIMAX Vsetín "A" - David Dvořák</v>
      </c>
      <c r="G34" s="74" t="s">
        <v>9</v>
      </c>
      <c r="H34" s="69" t="str">
        <f>'KO '!B21</f>
        <v>TJ Baník Stříbro "B" - Matěj Fujan</v>
      </c>
      <c r="I34" s="66" t="s">
        <v>231</v>
      </c>
    </row>
    <row r="35" spans="2:13" ht="14.4" customHeight="1" x14ac:dyDescent="0.25">
      <c r="B35" s="64">
        <v>30</v>
      </c>
      <c r="C35" s="417" t="s">
        <v>58</v>
      </c>
      <c r="D35" s="418"/>
      <c r="E35" s="184"/>
      <c r="F35" s="73" t="str">
        <f>'KO '!B23</f>
        <v>TJ Peklo nad Zdobnicí "B" - Josef Čižinský</v>
      </c>
      <c r="G35" s="74" t="s">
        <v>9</v>
      </c>
      <c r="H35" s="69" t="str">
        <f>'KO '!B25</f>
        <v>SK Liapor - Witte Karlovy Vary z.s. "B" - Vojtěch Tišnovský</v>
      </c>
      <c r="I35" s="66" t="s">
        <v>232</v>
      </c>
    </row>
    <row r="36" spans="2:13" ht="14.4" customHeight="1" x14ac:dyDescent="0.25">
      <c r="B36" s="64">
        <v>31</v>
      </c>
      <c r="C36" s="417" t="s">
        <v>59</v>
      </c>
      <c r="D36" s="418"/>
      <c r="E36" s="184"/>
      <c r="F36" s="73" t="str">
        <f>'KO '!B27</f>
        <v>MNK Modřice, z.s. "A" - Michael Svoboda</v>
      </c>
      <c r="G36" s="74" t="s">
        <v>9</v>
      </c>
      <c r="H36" s="69" t="str">
        <f>'KO '!B29</f>
        <v>Tělovýchovná jednota Radomyšl, z.s. - Tomáš Ježek</v>
      </c>
      <c r="I36" s="66" t="s">
        <v>231</v>
      </c>
    </row>
    <row r="37" spans="2:13" ht="14.4" customHeight="1" x14ac:dyDescent="0.25">
      <c r="B37" s="64">
        <v>32</v>
      </c>
      <c r="C37" s="417" t="s">
        <v>60</v>
      </c>
      <c r="D37" s="418"/>
      <c r="E37" s="184"/>
      <c r="F37" s="73" t="str">
        <f>'KO '!B31</f>
        <v>TJ Peklo nad Zdobnicí "A" - Ondřej Fries</v>
      </c>
      <c r="G37" s="74" t="s">
        <v>9</v>
      </c>
      <c r="H37" s="69" t="str">
        <f>'KO '!B33</f>
        <v>MNK Modřice, z.s. "D" - Tomáš Sluka</v>
      </c>
      <c r="I37" s="66" t="s">
        <v>233</v>
      </c>
    </row>
    <row r="38" spans="2:13" ht="14.4" customHeight="1" x14ac:dyDescent="0.25">
      <c r="B38" s="64">
        <v>33</v>
      </c>
      <c r="C38" s="417" t="s">
        <v>31</v>
      </c>
      <c r="D38" s="418"/>
      <c r="E38" s="184"/>
      <c r="F38" s="89" t="str">
        <f>'KO '!C4</f>
        <v>TJ Baník Stříbro "A" - Lukáš Tolar</v>
      </c>
      <c r="G38" s="74" t="s">
        <v>9</v>
      </c>
      <c r="H38" s="90" t="str">
        <f>'KO '!C8</f>
        <v>Areál Club Zruč-Senec - Jakub Kopejtko</v>
      </c>
      <c r="I38" s="66" t="s">
        <v>233</v>
      </c>
    </row>
    <row r="39" spans="2:13" ht="14.4" customHeight="1" x14ac:dyDescent="0.25">
      <c r="B39" s="64">
        <v>34</v>
      </c>
      <c r="C39" s="417" t="s">
        <v>32</v>
      </c>
      <c r="D39" s="418"/>
      <c r="E39" s="184"/>
      <c r="F39" s="89" t="str">
        <f>'KO '!C12</f>
        <v>MNK Modřice, z.s. "B" - Patrik Kolouch</v>
      </c>
      <c r="G39" s="74" t="s">
        <v>9</v>
      </c>
      <c r="H39" s="90" t="str">
        <f>'KO '!C16</f>
        <v>TJ SLAVOJ Český Brod "C" - Filip Seidl</v>
      </c>
      <c r="I39" s="66" t="s">
        <v>233</v>
      </c>
    </row>
    <row r="40" spans="2:13" ht="14.4" customHeight="1" x14ac:dyDescent="0.25">
      <c r="B40" s="64">
        <v>35</v>
      </c>
      <c r="C40" s="417" t="s">
        <v>33</v>
      </c>
      <c r="D40" s="418"/>
      <c r="E40" s="184"/>
      <c r="F40" s="89" t="str">
        <f>'KO '!C20</f>
        <v>TJ Baník Stříbro "B" - Matěj Fujan</v>
      </c>
      <c r="G40" s="74" t="s">
        <v>9</v>
      </c>
      <c r="H40" s="90" t="str">
        <f>'KO '!C24</f>
        <v>TJ Peklo nad Zdobnicí "B" - Josef Čižinský</v>
      </c>
      <c r="I40" s="66" t="s">
        <v>230</v>
      </c>
    </row>
    <row r="41" spans="2:13" ht="14.4" customHeight="1" x14ac:dyDescent="0.25">
      <c r="B41" s="64">
        <v>36</v>
      </c>
      <c r="C41" s="417" t="s">
        <v>34</v>
      </c>
      <c r="D41" s="418"/>
      <c r="E41" s="184"/>
      <c r="F41" s="89" t="str">
        <f>'KO '!C28</f>
        <v>Tělovýchovná jednota Radomyšl, z.s. - Tomáš Ježek</v>
      </c>
      <c r="G41" s="74" t="s">
        <v>9</v>
      </c>
      <c r="H41" s="90" t="str">
        <f>'KO '!C32</f>
        <v>TJ Peklo nad Zdobnicí "A" - Ondřej Fries</v>
      </c>
      <c r="I41" s="66" t="s">
        <v>230</v>
      </c>
    </row>
    <row r="42" spans="2:13" ht="14.4" customHeight="1" x14ac:dyDescent="0.25">
      <c r="B42" s="64">
        <v>37</v>
      </c>
      <c r="C42" s="417" t="s">
        <v>35</v>
      </c>
      <c r="D42" s="418"/>
      <c r="E42" s="184"/>
      <c r="F42" s="89" t="str">
        <f>'KO '!D6</f>
        <v>TJ Baník Stříbro "A" - Lukáš Tolar</v>
      </c>
      <c r="G42" s="74" t="s">
        <v>9</v>
      </c>
      <c r="H42" s="90" t="str">
        <f>'KO '!D14</f>
        <v>MNK Modřice, z.s. "B" - Patrik Kolouch</v>
      </c>
      <c r="I42" s="66" t="s">
        <v>233</v>
      </c>
    </row>
    <row r="43" spans="2:13" ht="14.4" customHeight="1" x14ac:dyDescent="0.25">
      <c r="B43" s="64">
        <v>38</v>
      </c>
      <c r="C43" s="417" t="s">
        <v>36</v>
      </c>
      <c r="D43" s="418"/>
      <c r="E43" s="184"/>
      <c r="F43" s="89" t="str">
        <f>'KO '!D22</f>
        <v>TJ Peklo nad Zdobnicí "B" - Josef Čižinský</v>
      </c>
      <c r="G43" s="74" t="s">
        <v>9</v>
      </c>
      <c r="H43" s="90" t="str">
        <f>'KO '!D30</f>
        <v>TJ Peklo nad Zdobnicí "A" - Ondřej Fries</v>
      </c>
      <c r="I43" s="66" t="s">
        <v>230</v>
      </c>
      <c r="M43" s="63"/>
    </row>
    <row r="44" spans="2:13" ht="14.4" customHeight="1" x14ac:dyDescent="0.25">
      <c r="B44" s="64">
        <v>39</v>
      </c>
      <c r="C44" s="417" t="s">
        <v>105</v>
      </c>
      <c r="D44" s="418"/>
      <c r="E44" s="184"/>
      <c r="F44" s="89" t="str">
        <f>'KO '!E31</f>
        <v>MNK Modřice, z.s. "B" - Patrik Kolouch</v>
      </c>
      <c r="G44" s="74" t="s">
        <v>9</v>
      </c>
      <c r="H44" s="90" t="str">
        <f>'KO '!E35</f>
        <v>TJ Peklo nad Zdobnicí "B" - Josef Čižinský</v>
      </c>
      <c r="I44" s="66" t="s">
        <v>233</v>
      </c>
      <c r="M44" s="63"/>
    </row>
    <row r="45" spans="2:13" ht="14.4" customHeight="1" x14ac:dyDescent="0.25">
      <c r="B45" s="64">
        <v>40</v>
      </c>
      <c r="C45" s="417" t="s">
        <v>49</v>
      </c>
      <c r="D45" s="418"/>
      <c r="E45" s="184"/>
      <c r="F45" s="89" t="str">
        <f>'KO '!E10</f>
        <v>TJ Baník Stříbro "A" - Lukáš Tolar</v>
      </c>
      <c r="G45" s="74" t="s">
        <v>9</v>
      </c>
      <c r="H45" s="90" t="str">
        <f>'KO '!E26</f>
        <v>TJ Peklo nad Zdobnicí "A" - Ondřej Fries</v>
      </c>
      <c r="I45" s="66" t="s">
        <v>232</v>
      </c>
    </row>
    <row r="46" spans="2:13" ht="16.2" customHeight="1" x14ac:dyDescent="0.25">
      <c r="B46" s="47"/>
      <c r="C46" s="47"/>
      <c r="D46" s="47"/>
      <c r="E46" s="47"/>
      <c r="F46" s="47"/>
      <c r="G46" s="47"/>
      <c r="H46" s="47"/>
      <c r="I46" s="47"/>
    </row>
    <row r="47" spans="2:13" ht="16.2" customHeight="1" x14ac:dyDescent="0.25">
      <c r="B47" s="47"/>
      <c r="C47" s="47"/>
      <c r="D47" s="47"/>
      <c r="E47" s="47"/>
      <c r="F47" s="47"/>
      <c r="G47" s="47"/>
      <c r="H47" s="47"/>
      <c r="I47" s="47"/>
    </row>
    <row r="48" spans="2:13" ht="16.2" customHeight="1" x14ac:dyDescent="0.25">
      <c r="B48" s="47"/>
      <c r="C48" s="47"/>
      <c r="D48" s="47"/>
      <c r="E48" s="47"/>
      <c r="F48" s="47"/>
      <c r="G48" s="47"/>
      <c r="H48" s="47"/>
      <c r="I48" s="47"/>
    </row>
    <row r="49" spans="2:9" ht="16.2" customHeight="1" x14ac:dyDescent="0.25">
      <c r="B49" s="47"/>
      <c r="C49" s="47"/>
      <c r="D49" s="47"/>
      <c r="E49" s="47"/>
      <c r="F49" s="47"/>
      <c r="G49" s="47"/>
      <c r="H49" s="47"/>
      <c r="I49" s="47"/>
    </row>
    <row r="50" spans="2:9" ht="16.2" customHeight="1" x14ac:dyDescent="0.25">
      <c r="B50" s="47"/>
      <c r="C50" s="47"/>
      <c r="D50" s="47"/>
      <c r="E50" s="47"/>
      <c r="F50" s="47"/>
      <c r="G50" s="47"/>
      <c r="H50" s="47"/>
      <c r="I50" s="47"/>
    </row>
    <row r="51" spans="2:9" ht="16.2" customHeight="1" x14ac:dyDescent="0.25">
      <c r="B51" s="47"/>
      <c r="C51" s="47"/>
      <c r="D51" s="47"/>
      <c r="E51" s="47"/>
      <c r="F51" s="47"/>
      <c r="G51" s="47"/>
      <c r="H51" s="47"/>
      <c r="I51" s="47"/>
    </row>
    <row r="52" spans="2:9" ht="16.2" customHeight="1" x14ac:dyDescent="0.25">
      <c r="B52" s="47"/>
      <c r="C52" s="47"/>
      <c r="D52" s="47"/>
      <c r="E52" s="47"/>
      <c r="F52" s="47"/>
      <c r="G52" s="47"/>
      <c r="H52" s="47"/>
      <c r="I52" s="47"/>
    </row>
    <row r="53" spans="2:9" ht="16.2" customHeight="1" x14ac:dyDescent="0.25">
      <c r="B53" s="47"/>
      <c r="C53" s="47"/>
      <c r="D53" s="47"/>
      <c r="E53" s="47"/>
      <c r="F53" s="47"/>
      <c r="G53" s="47"/>
      <c r="H53" s="47"/>
      <c r="I53" s="47"/>
    </row>
  </sheetData>
  <mergeCells count="17">
    <mergeCell ref="C40:D40"/>
    <mergeCell ref="C41:D41"/>
    <mergeCell ref="C42:D42"/>
    <mergeCell ref="C44:D44"/>
    <mergeCell ref="C45:D45"/>
    <mergeCell ref="C43:D43"/>
    <mergeCell ref="B29:H29"/>
    <mergeCell ref="C30:D30"/>
    <mergeCell ref="C31:D31"/>
    <mergeCell ref="C32:D32"/>
    <mergeCell ref="C33:D33"/>
    <mergeCell ref="C39:D39"/>
    <mergeCell ref="C38:D38"/>
    <mergeCell ref="C34:D34"/>
    <mergeCell ref="C35:D35"/>
    <mergeCell ref="C36:D36"/>
    <mergeCell ref="C37:D37"/>
  </mergeCells>
  <pageMargins left="0.11811023622047245" right="0.11811023622047245" top="0.59055118110236227" bottom="0.39370078740157483" header="0.31496062992125984" footer="0.31496062992125984"/>
  <pageSetup paperSize="9" scale="8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134"/>
  <sheetViews>
    <sheetView showGridLines="0" tabSelected="1" topLeftCell="A15" workbookViewId="0">
      <selection activeCell="G14" sqref="G14"/>
    </sheetView>
  </sheetViews>
  <sheetFormatPr defaultRowHeight="13.2" x14ac:dyDescent="0.25"/>
  <cols>
    <col min="1" max="1" width="15.6640625" style="11" customWidth="1"/>
    <col min="2" max="2" width="29.88671875" style="11" customWidth="1"/>
    <col min="3" max="3" width="33.109375" style="11" customWidth="1"/>
    <col min="4" max="4" width="32.44140625" style="11" customWidth="1"/>
    <col min="5" max="5" width="28" style="11" customWidth="1"/>
    <col min="6" max="6" width="24" style="11" customWidth="1"/>
    <col min="7" max="257" width="8.88671875" style="11"/>
    <col min="258" max="258" width="28.44140625" style="11" customWidth="1"/>
    <col min="259" max="259" width="33.109375" style="11" customWidth="1"/>
    <col min="260" max="260" width="32.44140625" style="11" customWidth="1"/>
    <col min="261" max="261" width="28" style="11" customWidth="1"/>
    <col min="262" max="513" width="8.88671875" style="11"/>
    <col min="514" max="514" width="28.44140625" style="11" customWidth="1"/>
    <col min="515" max="515" width="33.109375" style="11" customWidth="1"/>
    <col min="516" max="516" width="32.44140625" style="11" customWidth="1"/>
    <col min="517" max="517" width="28" style="11" customWidth="1"/>
    <col min="518" max="769" width="8.88671875" style="11"/>
    <col min="770" max="770" width="28.44140625" style="11" customWidth="1"/>
    <col min="771" max="771" width="33.109375" style="11" customWidth="1"/>
    <col min="772" max="772" width="32.44140625" style="11" customWidth="1"/>
    <col min="773" max="773" width="28" style="11" customWidth="1"/>
    <col min="774" max="1025" width="8.88671875" style="11"/>
    <col min="1026" max="1026" width="28.44140625" style="11" customWidth="1"/>
    <col min="1027" max="1027" width="33.109375" style="11" customWidth="1"/>
    <col min="1028" max="1028" width="32.44140625" style="11" customWidth="1"/>
    <col min="1029" max="1029" width="28" style="11" customWidth="1"/>
    <col min="1030" max="1281" width="8.88671875" style="11"/>
    <col min="1282" max="1282" width="28.44140625" style="11" customWidth="1"/>
    <col min="1283" max="1283" width="33.109375" style="11" customWidth="1"/>
    <col min="1284" max="1284" width="32.44140625" style="11" customWidth="1"/>
    <col min="1285" max="1285" width="28" style="11" customWidth="1"/>
    <col min="1286" max="1537" width="8.88671875" style="11"/>
    <col min="1538" max="1538" width="28.44140625" style="11" customWidth="1"/>
    <col min="1539" max="1539" width="33.109375" style="11" customWidth="1"/>
    <col min="1540" max="1540" width="32.44140625" style="11" customWidth="1"/>
    <col min="1541" max="1541" width="28" style="11" customWidth="1"/>
    <col min="1542" max="1793" width="8.88671875" style="11"/>
    <col min="1794" max="1794" width="28.44140625" style="11" customWidth="1"/>
    <col min="1795" max="1795" width="33.109375" style="11" customWidth="1"/>
    <col min="1796" max="1796" width="32.44140625" style="11" customWidth="1"/>
    <col min="1797" max="1797" width="28" style="11" customWidth="1"/>
    <col min="1798" max="2049" width="8.88671875" style="11"/>
    <col min="2050" max="2050" width="28.44140625" style="11" customWidth="1"/>
    <col min="2051" max="2051" width="33.109375" style="11" customWidth="1"/>
    <col min="2052" max="2052" width="32.44140625" style="11" customWidth="1"/>
    <col min="2053" max="2053" width="28" style="11" customWidth="1"/>
    <col min="2054" max="2305" width="8.88671875" style="11"/>
    <col min="2306" max="2306" width="28.44140625" style="11" customWidth="1"/>
    <col min="2307" max="2307" width="33.109375" style="11" customWidth="1"/>
    <col min="2308" max="2308" width="32.44140625" style="11" customWidth="1"/>
    <col min="2309" max="2309" width="28" style="11" customWidth="1"/>
    <col min="2310" max="2561" width="8.88671875" style="11"/>
    <col min="2562" max="2562" width="28.44140625" style="11" customWidth="1"/>
    <col min="2563" max="2563" width="33.109375" style="11" customWidth="1"/>
    <col min="2564" max="2564" width="32.44140625" style="11" customWidth="1"/>
    <col min="2565" max="2565" width="28" style="11" customWidth="1"/>
    <col min="2566" max="2817" width="8.88671875" style="11"/>
    <col min="2818" max="2818" width="28.44140625" style="11" customWidth="1"/>
    <col min="2819" max="2819" width="33.109375" style="11" customWidth="1"/>
    <col min="2820" max="2820" width="32.44140625" style="11" customWidth="1"/>
    <col min="2821" max="2821" width="28" style="11" customWidth="1"/>
    <col min="2822" max="3073" width="8.88671875" style="11"/>
    <col min="3074" max="3074" width="28.44140625" style="11" customWidth="1"/>
    <col min="3075" max="3075" width="33.109375" style="11" customWidth="1"/>
    <col min="3076" max="3076" width="32.44140625" style="11" customWidth="1"/>
    <col min="3077" max="3077" width="28" style="11" customWidth="1"/>
    <col min="3078" max="3329" width="8.88671875" style="11"/>
    <col min="3330" max="3330" width="28.44140625" style="11" customWidth="1"/>
    <col min="3331" max="3331" width="33.109375" style="11" customWidth="1"/>
    <col min="3332" max="3332" width="32.44140625" style="11" customWidth="1"/>
    <col min="3333" max="3333" width="28" style="11" customWidth="1"/>
    <col min="3334" max="3585" width="8.88671875" style="11"/>
    <col min="3586" max="3586" width="28.44140625" style="11" customWidth="1"/>
    <col min="3587" max="3587" width="33.109375" style="11" customWidth="1"/>
    <col min="3588" max="3588" width="32.44140625" style="11" customWidth="1"/>
    <col min="3589" max="3589" width="28" style="11" customWidth="1"/>
    <col min="3590" max="3841" width="8.88671875" style="11"/>
    <col min="3842" max="3842" width="28.44140625" style="11" customWidth="1"/>
    <col min="3843" max="3843" width="33.109375" style="11" customWidth="1"/>
    <col min="3844" max="3844" width="32.44140625" style="11" customWidth="1"/>
    <col min="3845" max="3845" width="28" style="11" customWidth="1"/>
    <col min="3846" max="4097" width="8.88671875" style="11"/>
    <col min="4098" max="4098" width="28.44140625" style="11" customWidth="1"/>
    <col min="4099" max="4099" width="33.109375" style="11" customWidth="1"/>
    <col min="4100" max="4100" width="32.44140625" style="11" customWidth="1"/>
    <col min="4101" max="4101" width="28" style="11" customWidth="1"/>
    <col min="4102" max="4353" width="8.88671875" style="11"/>
    <col min="4354" max="4354" width="28.44140625" style="11" customWidth="1"/>
    <col min="4355" max="4355" width="33.109375" style="11" customWidth="1"/>
    <col min="4356" max="4356" width="32.44140625" style="11" customWidth="1"/>
    <col min="4357" max="4357" width="28" style="11" customWidth="1"/>
    <col min="4358" max="4609" width="8.88671875" style="11"/>
    <col min="4610" max="4610" width="28.44140625" style="11" customWidth="1"/>
    <col min="4611" max="4611" width="33.109375" style="11" customWidth="1"/>
    <col min="4612" max="4612" width="32.44140625" style="11" customWidth="1"/>
    <col min="4613" max="4613" width="28" style="11" customWidth="1"/>
    <col min="4614" max="4865" width="8.88671875" style="11"/>
    <col min="4866" max="4866" width="28.44140625" style="11" customWidth="1"/>
    <col min="4867" max="4867" width="33.109375" style="11" customWidth="1"/>
    <col min="4868" max="4868" width="32.44140625" style="11" customWidth="1"/>
    <col min="4869" max="4869" width="28" style="11" customWidth="1"/>
    <col min="4870" max="5121" width="8.88671875" style="11"/>
    <col min="5122" max="5122" width="28.44140625" style="11" customWidth="1"/>
    <col min="5123" max="5123" width="33.109375" style="11" customWidth="1"/>
    <col min="5124" max="5124" width="32.44140625" style="11" customWidth="1"/>
    <col min="5125" max="5125" width="28" style="11" customWidth="1"/>
    <col min="5126" max="5377" width="8.88671875" style="11"/>
    <col min="5378" max="5378" width="28.44140625" style="11" customWidth="1"/>
    <col min="5379" max="5379" width="33.109375" style="11" customWidth="1"/>
    <col min="5380" max="5380" width="32.44140625" style="11" customWidth="1"/>
    <col min="5381" max="5381" width="28" style="11" customWidth="1"/>
    <col min="5382" max="5633" width="8.88671875" style="11"/>
    <col min="5634" max="5634" width="28.44140625" style="11" customWidth="1"/>
    <col min="5635" max="5635" width="33.109375" style="11" customWidth="1"/>
    <col min="5636" max="5636" width="32.44140625" style="11" customWidth="1"/>
    <col min="5637" max="5637" width="28" style="11" customWidth="1"/>
    <col min="5638" max="5889" width="8.88671875" style="11"/>
    <col min="5890" max="5890" width="28.44140625" style="11" customWidth="1"/>
    <col min="5891" max="5891" width="33.109375" style="11" customWidth="1"/>
    <col min="5892" max="5892" width="32.44140625" style="11" customWidth="1"/>
    <col min="5893" max="5893" width="28" style="11" customWidth="1"/>
    <col min="5894" max="6145" width="8.88671875" style="11"/>
    <col min="6146" max="6146" width="28.44140625" style="11" customWidth="1"/>
    <col min="6147" max="6147" width="33.109375" style="11" customWidth="1"/>
    <col min="6148" max="6148" width="32.44140625" style="11" customWidth="1"/>
    <col min="6149" max="6149" width="28" style="11" customWidth="1"/>
    <col min="6150" max="6401" width="8.88671875" style="11"/>
    <col min="6402" max="6402" width="28.44140625" style="11" customWidth="1"/>
    <col min="6403" max="6403" width="33.109375" style="11" customWidth="1"/>
    <col min="6404" max="6404" width="32.44140625" style="11" customWidth="1"/>
    <col min="6405" max="6405" width="28" style="11" customWidth="1"/>
    <col min="6406" max="6657" width="8.88671875" style="11"/>
    <col min="6658" max="6658" width="28.44140625" style="11" customWidth="1"/>
    <col min="6659" max="6659" width="33.109375" style="11" customWidth="1"/>
    <col min="6660" max="6660" width="32.44140625" style="11" customWidth="1"/>
    <col min="6661" max="6661" width="28" style="11" customWidth="1"/>
    <col min="6662" max="6913" width="8.88671875" style="11"/>
    <col min="6914" max="6914" width="28.44140625" style="11" customWidth="1"/>
    <col min="6915" max="6915" width="33.109375" style="11" customWidth="1"/>
    <col min="6916" max="6916" width="32.44140625" style="11" customWidth="1"/>
    <col min="6917" max="6917" width="28" style="11" customWidth="1"/>
    <col min="6918" max="7169" width="8.88671875" style="11"/>
    <col min="7170" max="7170" width="28.44140625" style="11" customWidth="1"/>
    <col min="7171" max="7171" width="33.109375" style="11" customWidth="1"/>
    <col min="7172" max="7172" width="32.44140625" style="11" customWidth="1"/>
    <col min="7173" max="7173" width="28" style="11" customWidth="1"/>
    <col min="7174" max="7425" width="8.88671875" style="11"/>
    <col min="7426" max="7426" width="28.44140625" style="11" customWidth="1"/>
    <col min="7427" max="7427" width="33.109375" style="11" customWidth="1"/>
    <col min="7428" max="7428" width="32.44140625" style="11" customWidth="1"/>
    <col min="7429" max="7429" width="28" style="11" customWidth="1"/>
    <col min="7430" max="7681" width="8.88671875" style="11"/>
    <col min="7682" max="7682" width="28.44140625" style="11" customWidth="1"/>
    <col min="7683" max="7683" width="33.109375" style="11" customWidth="1"/>
    <col min="7684" max="7684" width="32.44140625" style="11" customWidth="1"/>
    <col min="7685" max="7685" width="28" style="11" customWidth="1"/>
    <col min="7686" max="7937" width="8.88671875" style="11"/>
    <col min="7938" max="7938" width="28.44140625" style="11" customWidth="1"/>
    <col min="7939" max="7939" width="33.109375" style="11" customWidth="1"/>
    <col min="7940" max="7940" width="32.44140625" style="11" customWidth="1"/>
    <col min="7941" max="7941" width="28" style="11" customWidth="1"/>
    <col min="7942" max="8193" width="8.88671875" style="11"/>
    <col min="8194" max="8194" width="28.44140625" style="11" customWidth="1"/>
    <col min="8195" max="8195" width="33.109375" style="11" customWidth="1"/>
    <col min="8196" max="8196" width="32.44140625" style="11" customWidth="1"/>
    <col min="8197" max="8197" width="28" style="11" customWidth="1"/>
    <col min="8198" max="8449" width="8.88671875" style="11"/>
    <col min="8450" max="8450" width="28.44140625" style="11" customWidth="1"/>
    <col min="8451" max="8451" width="33.109375" style="11" customWidth="1"/>
    <col min="8452" max="8452" width="32.44140625" style="11" customWidth="1"/>
    <col min="8453" max="8453" width="28" style="11" customWidth="1"/>
    <col min="8454" max="8705" width="8.88671875" style="11"/>
    <col min="8706" max="8706" width="28.44140625" style="11" customWidth="1"/>
    <col min="8707" max="8707" width="33.109375" style="11" customWidth="1"/>
    <col min="8708" max="8708" width="32.44140625" style="11" customWidth="1"/>
    <col min="8709" max="8709" width="28" style="11" customWidth="1"/>
    <col min="8710" max="8961" width="8.88671875" style="11"/>
    <col min="8962" max="8962" width="28.44140625" style="11" customWidth="1"/>
    <col min="8963" max="8963" width="33.109375" style="11" customWidth="1"/>
    <col min="8964" max="8964" width="32.44140625" style="11" customWidth="1"/>
    <col min="8965" max="8965" width="28" style="11" customWidth="1"/>
    <col min="8966" max="9217" width="8.88671875" style="11"/>
    <col min="9218" max="9218" width="28.44140625" style="11" customWidth="1"/>
    <col min="9219" max="9219" width="33.109375" style="11" customWidth="1"/>
    <col min="9220" max="9220" width="32.44140625" style="11" customWidth="1"/>
    <col min="9221" max="9221" width="28" style="11" customWidth="1"/>
    <col min="9222" max="9473" width="8.88671875" style="11"/>
    <col min="9474" max="9474" width="28.44140625" style="11" customWidth="1"/>
    <col min="9475" max="9475" width="33.109375" style="11" customWidth="1"/>
    <col min="9476" max="9476" width="32.44140625" style="11" customWidth="1"/>
    <col min="9477" max="9477" width="28" style="11" customWidth="1"/>
    <col min="9478" max="9729" width="8.88671875" style="11"/>
    <col min="9730" max="9730" width="28.44140625" style="11" customWidth="1"/>
    <col min="9731" max="9731" width="33.109375" style="11" customWidth="1"/>
    <col min="9732" max="9732" width="32.44140625" style="11" customWidth="1"/>
    <col min="9733" max="9733" width="28" style="11" customWidth="1"/>
    <col min="9734" max="9985" width="8.88671875" style="11"/>
    <col min="9986" max="9986" width="28.44140625" style="11" customWidth="1"/>
    <col min="9987" max="9987" width="33.109375" style="11" customWidth="1"/>
    <col min="9988" max="9988" width="32.44140625" style="11" customWidth="1"/>
    <col min="9989" max="9989" width="28" style="11" customWidth="1"/>
    <col min="9990" max="10241" width="8.88671875" style="11"/>
    <col min="10242" max="10242" width="28.44140625" style="11" customWidth="1"/>
    <col min="10243" max="10243" width="33.109375" style="11" customWidth="1"/>
    <col min="10244" max="10244" width="32.44140625" style="11" customWidth="1"/>
    <col min="10245" max="10245" width="28" style="11" customWidth="1"/>
    <col min="10246" max="10497" width="8.88671875" style="11"/>
    <col min="10498" max="10498" width="28.44140625" style="11" customWidth="1"/>
    <col min="10499" max="10499" width="33.109375" style="11" customWidth="1"/>
    <col min="10500" max="10500" width="32.44140625" style="11" customWidth="1"/>
    <col min="10501" max="10501" width="28" style="11" customWidth="1"/>
    <col min="10502" max="10753" width="8.88671875" style="11"/>
    <col min="10754" max="10754" width="28.44140625" style="11" customWidth="1"/>
    <col min="10755" max="10755" width="33.109375" style="11" customWidth="1"/>
    <col min="10756" max="10756" width="32.44140625" style="11" customWidth="1"/>
    <col min="10757" max="10757" width="28" style="11" customWidth="1"/>
    <col min="10758" max="11009" width="8.88671875" style="11"/>
    <col min="11010" max="11010" width="28.44140625" style="11" customWidth="1"/>
    <col min="11011" max="11011" width="33.109375" style="11" customWidth="1"/>
    <col min="11012" max="11012" width="32.44140625" style="11" customWidth="1"/>
    <col min="11013" max="11013" width="28" style="11" customWidth="1"/>
    <col min="11014" max="11265" width="8.88671875" style="11"/>
    <col min="11266" max="11266" width="28.44140625" style="11" customWidth="1"/>
    <col min="11267" max="11267" width="33.109375" style="11" customWidth="1"/>
    <col min="11268" max="11268" width="32.44140625" style="11" customWidth="1"/>
    <col min="11269" max="11269" width="28" style="11" customWidth="1"/>
    <col min="11270" max="11521" width="8.88671875" style="11"/>
    <col min="11522" max="11522" width="28.44140625" style="11" customWidth="1"/>
    <col min="11523" max="11523" width="33.109375" style="11" customWidth="1"/>
    <col min="11524" max="11524" width="32.44140625" style="11" customWidth="1"/>
    <col min="11525" max="11525" width="28" style="11" customWidth="1"/>
    <col min="11526" max="11777" width="8.88671875" style="11"/>
    <col min="11778" max="11778" width="28.44140625" style="11" customWidth="1"/>
    <col min="11779" max="11779" width="33.109375" style="11" customWidth="1"/>
    <col min="11780" max="11780" width="32.44140625" style="11" customWidth="1"/>
    <col min="11781" max="11781" width="28" style="11" customWidth="1"/>
    <col min="11782" max="12033" width="8.88671875" style="11"/>
    <col min="12034" max="12034" width="28.44140625" style="11" customWidth="1"/>
    <col min="12035" max="12035" width="33.109375" style="11" customWidth="1"/>
    <col min="12036" max="12036" width="32.44140625" style="11" customWidth="1"/>
    <col min="12037" max="12037" width="28" style="11" customWidth="1"/>
    <col min="12038" max="12289" width="8.88671875" style="11"/>
    <col min="12290" max="12290" width="28.44140625" style="11" customWidth="1"/>
    <col min="12291" max="12291" width="33.109375" style="11" customWidth="1"/>
    <col min="12292" max="12292" width="32.44140625" style="11" customWidth="1"/>
    <col min="12293" max="12293" width="28" style="11" customWidth="1"/>
    <col min="12294" max="12545" width="8.88671875" style="11"/>
    <col min="12546" max="12546" width="28.44140625" style="11" customWidth="1"/>
    <col min="12547" max="12547" width="33.109375" style="11" customWidth="1"/>
    <col min="12548" max="12548" width="32.44140625" style="11" customWidth="1"/>
    <col min="12549" max="12549" width="28" style="11" customWidth="1"/>
    <col min="12550" max="12801" width="8.88671875" style="11"/>
    <col min="12802" max="12802" width="28.44140625" style="11" customWidth="1"/>
    <col min="12803" max="12803" width="33.109375" style="11" customWidth="1"/>
    <col min="12804" max="12804" width="32.44140625" style="11" customWidth="1"/>
    <col min="12805" max="12805" width="28" style="11" customWidth="1"/>
    <col min="12806" max="13057" width="8.88671875" style="11"/>
    <col min="13058" max="13058" width="28.44140625" style="11" customWidth="1"/>
    <col min="13059" max="13059" width="33.109375" style="11" customWidth="1"/>
    <col min="13060" max="13060" width="32.44140625" style="11" customWidth="1"/>
    <col min="13061" max="13061" width="28" style="11" customWidth="1"/>
    <col min="13062" max="13313" width="8.88671875" style="11"/>
    <col min="13314" max="13314" width="28.44140625" style="11" customWidth="1"/>
    <col min="13315" max="13315" width="33.109375" style="11" customWidth="1"/>
    <col min="13316" max="13316" width="32.44140625" style="11" customWidth="1"/>
    <col min="13317" max="13317" width="28" style="11" customWidth="1"/>
    <col min="13318" max="13569" width="8.88671875" style="11"/>
    <col min="13570" max="13570" width="28.44140625" style="11" customWidth="1"/>
    <col min="13571" max="13571" width="33.109375" style="11" customWidth="1"/>
    <col min="13572" max="13572" width="32.44140625" style="11" customWidth="1"/>
    <col min="13573" max="13573" width="28" style="11" customWidth="1"/>
    <col min="13574" max="13825" width="8.88671875" style="11"/>
    <col min="13826" max="13826" width="28.44140625" style="11" customWidth="1"/>
    <col min="13827" max="13827" width="33.109375" style="11" customWidth="1"/>
    <col min="13828" max="13828" width="32.44140625" style="11" customWidth="1"/>
    <col min="13829" max="13829" width="28" style="11" customWidth="1"/>
    <col min="13830" max="14081" width="8.88671875" style="11"/>
    <col min="14082" max="14082" width="28.44140625" style="11" customWidth="1"/>
    <col min="14083" max="14083" width="33.109375" style="11" customWidth="1"/>
    <col min="14084" max="14084" width="32.44140625" style="11" customWidth="1"/>
    <col min="14085" max="14085" width="28" style="11" customWidth="1"/>
    <col min="14086" max="14337" width="8.88671875" style="11"/>
    <col min="14338" max="14338" width="28.44140625" style="11" customWidth="1"/>
    <col min="14339" max="14339" width="33.109375" style="11" customWidth="1"/>
    <col min="14340" max="14340" width="32.44140625" style="11" customWidth="1"/>
    <col min="14341" max="14341" width="28" style="11" customWidth="1"/>
    <col min="14342" max="14593" width="8.88671875" style="11"/>
    <col min="14594" max="14594" width="28.44140625" style="11" customWidth="1"/>
    <col min="14595" max="14595" width="33.109375" style="11" customWidth="1"/>
    <col min="14596" max="14596" width="32.44140625" style="11" customWidth="1"/>
    <col min="14597" max="14597" width="28" style="11" customWidth="1"/>
    <col min="14598" max="14849" width="8.88671875" style="11"/>
    <col min="14850" max="14850" width="28.44140625" style="11" customWidth="1"/>
    <col min="14851" max="14851" width="33.109375" style="11" customWidth="1"/>
    <col min="14852" max="14852" width="32.44140625" style="11" customWidth="1"/>
    <col min="14853" max="14853" width="28" style="11" customWidth="1"/>
    <col min="14854" max="15105" width="8.88671875" style="11"/>
    <col min="15106" max="15106" width="28.44140625" style="11" customWidth="1"/>
    <col min="15107" max="15107" width="33.109375" style="11" customWidth="1"/>
    <col min="15108" max="15108" width="32.44140625" style="11" customWidth="1"/>
    <col min="15109" max="15109" width="28" style="11" customWidth="1"/>
    <col min="15110" max="15361" width="8.88671875" style="11"/>
    <col min="15362" max="15362" width="28.44140625" style="11" customWidth="1"/>
    <col min="15363" max="15363" width="33.109375" style="11" customWidth="1"/>
    <col min="15364" max="15364" width="32.44140625" style="11" customWidth="1"/>
    <col min="15365" max="15365" width="28" style="11" customWidth="1"/>
    <col min="15366" max="15617" width="8.88671875" style="11"/>
    <col min="15618" max="15618" width="28.44140625" style="11" customWidth="1"/>
    <col min="15619" max="15619" width="33.109375" style="11" customWidth="1"/>
    <col min="15620" max="15620" width="32.44140625" style="11" customWidth="1"/>
    <col min="15621" max="15621" width="28" style="11" customWidth="1"/>
    <col min="15622" max="15873" width="8.88671875" style="11"/>
    <col min="15874" max="15874" width="28.44140625" style="11" customWidth="1"/>
    <col min="15875" max="15875" width="33.109375" style="11" customWidth="1"/>
    <col min="15876" max="15876" width="32.44140625" style="11" customWidth="1"/>
    <col min="15877" max="15877" width="28" style="11" customWidth="1"/>
    <col min="15878" max="16129" width="8.88671875" style="11"/>
    <col min="16130" max="16130" width="28.44140625" style="11" customWidth="1"/>
    <col min="16131" max="16131" width="33.109375" style="11" customWidth="1"/>
    <col min="16132" max="16132" width="32.44140625" style="11" customWidth="1"/>
    <col min="16133" max="16133" width="28" style="11" customWidth="1"/>
    <col min="16134" max="16384" width="8.88671875" style="11"/>
  </cols>
  <sheetData>
    <row r="1" spans="1:6" ht="13.8" x14ac:dyDescent="0.25">
      <c r="A1" s="12"/>
      <c r="B1" s="12" t="s">
        <v>52</v>
      </c>
      <c r="C1" s="12" t="s">
        <v>45</v>
      </c>
      <c r="D1" s="12" t="s">
        <v>46</v>
      </c>
      <c r="E1" s="13" t="s">
        <v>47</v>
      </c>
      <c r="F1" s="13" t="s">
        <v>44</v>
      </c>
    </row>
    <row r="2" spans="1:6" x14ac:dyDescent="0.25">
      <c r="A2" s="14"/>
    </row>
    <row r="3" spans="1:6" ht="18.75" customHeight="1" thickBot="1" x14ac:dyDescent="0.35">
      <c r="A3" s="14" t="s">
        <v>0</v>
      </c>
      <c r="B3" s="109" t="str">
        <f>'Prezence 29.6.'!B25</f>
        <v>TJ Baník Stříbro "A" - Lukáš Tolar</v>
      </c>
    </row>
    <row r="4" spans="1:6" ht="18.75" customHeight="1" thickBot="1" x14ac:dyDescent="0.35">
      <c r="A4" s="110"/>
      <c r="B4" s="111" t="s">
        <v>234</v>
      </c>
      <c r="C4" s="15" t="str">
        <f>B3</f>
        <v>TJ Baník Stříbro "A" - Lukáš Tolar</v>
      </c>
      <c r="D4" s="16"/>
      <c r="E4" s="17"/>
      <c r="F4" s="18"/>
    </row>
    <row r="5" spans="1:6" ht="18.75" customHeight="1" thickBot="1" x14ac:dyDescent="0.35">
      <c r="A5" s="14" t="s">
        <v>106</v>
      </c>
      <c r="B5" s="112" t="str">
        <f>'Prezence 29.6.'!B7</f>
        <v>MNK Modřice, z.s. "C" - Ondřej Jurka</v>
      </c>
      <c r="C5" s="113"/>
      <c r="D5" s="16"/>
      <c r="E5" s="19"/>
      <c r="F5" s="18"/>
    </row>
    <row r="6" spans="1:6" ht="18.75" customHeight="1" thickBot="1" x14ac:dyDescent="0.3">
      <c r="A6" s="14"/>
      <c r="B6" s="114"/>
      <c r="C6" s="115" t="s">
        <v>242</v>
      </c>
      <c r="D6" s="21" t="str">
        <f>C4</f>
        <v>TJ Baník Stříbro "A" - Lukáš Tolar</v>
      </c>
      <c r="E6" s="19"/>
      <c r="F6" s="18"/>
    </row>
    <row r="7" spans="1:6" ht="18.75" customHeight="1" thickBot="1" x14ac:dyDescent="0.35">
      <c r="A7" s="14" t="s">
        <v>1</v>
      </c>
      <c r="B7" s="116" t="str">
        <f>'Prezence 29.6.'!B17</f>
        <v>TJ SLAVOJ Český Brod "A" - Filip Růžička</v>
      </c>
      <c r="C7" s="111"/>
      <c r="D7" s="23"/>
      <c r="E7" s="24"/>
      <c r="F7" s="18"/>
    </row>
    <row r="8" spans="1:6" ht="18.75" customHeight="1" thickBot="1" x14ac:dyDescent="0.3">
      <c r="A8" s="14"/>
      <c r="B8" s="111" t="s">
        <v>235</v>
      </c>
      <c r="C8" s="25" t="str">
        <f>B9</f>
        <v>Areál Club Zruč-Senec - Jakub Kopejtko</v>
      </c>
      <c r="D8" s="23"/>
      <c r="E8" s="24"/>
      <c r="F8" s="18"/>
    </row>
    <row r="9" spans="1:6" ht="18.75" customHeight="1" thickBot="1" x14ac:dyDescent="0.35">
      <c r="A9" s="14" t="s">
        <v>106</v>
      </c>
      <c r="B9" s="112" t="str">
        <f>'Prezence 29.6.'!B11</f>
        <v>Areál Club Zruč-Senec - Jakub Kopejtko</v>
      </c>
      <c r="C9" s="117"/>
      <c r="D9" s="23"/>
      <c r="E9" s="24"/>
      <c r="F9" s="18"/>
    </row>
    <row r="10" spans="1:6" ht="18.75" customHeight="1" thickBot="1" x14ac:dyDescent="0.3">
      <c r="A10" s="14"/>
      <c r="B10" s="114"/>
      <c r="C10" s="26"/>
      <c r="D10" s="20" t="s">
        <v>246</v>
      </c>
      <c r="E10" s="21" t="str">
        <f>D6</f>
        <v>TJ Baník Stříbro "A" - Lukáš Tolar</v>
      </c>
      <c r="F10" s="27"/>
    </row>
    <row r="11" spans="1:6" ht="18.75" customHeight="1" thickBot="1" x14ac:dyDescent="0.35">
      <c r="A11" s="14" t="s">
        <v>2</v>
      </c>
      <c r="B11" s="116" t="str">
        <f>'Prezence 29.6.'!B6</f>
        <v>MNK Modřice, z.s. "B" - Patrik Kolouch</v>
      </c>
      <c r="C11" s="15"/>
      <c r="D11" s="23"/>
      <c r="E11" s="118"/>
      <c r="F11" s="28"/>
    </row>
    <row r="12" spans="1:6" ht="18.75" customHeight="1" thickBot="1" x14ac:dyDescent="0.3">
      <c r="A12" s="14"/>
      <c r="B12" s="111" t="s">
        <v>236</v>
      </c>
      <c r="C12" s="15" t="str">
        <f>B11</f>
        <v>MNK Modřice, z.s. "B" - Patrik Kolouch</v>
      </c>
      <c r="D12" s="23"/>
      <c r="E12" s="29"/>
      <c r="F12" s="28"/>
    </row>
    <row r="13" spans="1:6" ht="18.75" customHeight="1" thickBot="1" x14ac:dyDescent="0.35">
      <c r="A13" s="14" t="s">
        <v>106</v>
      </c>
      <c r="B13" s="112" t="str">
        <f>'Prezence 29.6.'!B10</f>
        <v>TJ Avia Čakovice - Václav Kalous</v>
      </c>
      <c r="C13" s="119"/>
      <c r="D13" s="23"/>
      <c r="E13" s="29"/>
      <c r="F13" s="28"/>
    </row>
    <row r="14" spans="1:6" ht="18.75" customHeight="1" thickBot="1" x14ac:dyDescent="0.3">
      <c r="A14" s="14"/>
      <c r="B14" s="114"/>
      <c r="C14" s="115" t="s">
        <v>243</v>
      </c>
      <c r="D14" s="30" t="str">
        <f>C12</f>
        <v>MNK Modřice, z.s. "B" - Patrik Kolouch</v>
      </c>
      <c r="E14" s="29"/>
      <c r="F14" s="28"/>
    </row>
    <row r="15" spans="1:6" ht="18.75" customHeight="1" thickBot="1" x14ac:dyDescent="0.35">
      <c r="A15" s="14" t="s">
        <v>3</v>
      </c>
      <c r="B15" s="197" t="str">
        <f>'Prezence 29.6.'!B19</f>
        <v>TJ SLAVOJ Český Brod "C" - Filip Seidl</v>
      </c>
      <c r="C15" s="22"/>
      <c r="D15" s="16"/>
      <c r="E15" s="29"/>
      <c r="F15" s="28"/>
    </row>
    <row r="16" spans="1:6" ht="18.75" customHeight="1" thickBot="1" x14ac:dyDescent="0.3">
      <c r="A16" s="14"/>
      <c r="B16" s="111" t="s">
        <v>237</v>
      </c>
      <c r="C16" s="25" t="str">
        <f>B15</f>
        <v>TJ SLAVOJ Český Brod "C" - Filip Seidl</v>
      </c>
      <c r="D16" s="16"/>
      <c r="E16" s="29"/>
      <c r="F16" s="28"/>
    </row>
    <row r="17" spans="1:11" ht="18.75" customHeight="1" thickBot="1" x14ac:dyDescent="0.35">
      <c r="A17" s="14" t="s">
        <v>106</v>
      </c>
      <c r="B17" s="112" t="str">
        <f>'Prezence 29.6.'!B18</f>
        <v>TJ SLAVOJ Český Brod "B" - Martin Jedlička</v>
      </c>
      <c r="C17" s="117"/>
      <c r="D17" s="31"/>
      <c r="E17" s="29"/>
      <c r="F17" s="28"/>
    </row>
    <row r="18" spans="1:11" ht="18.75" customHeight="1" thickBot="1" x14ac:dyDescent="0.3">
      <c r="A18" s="14"/>
      <c r="B18" s="114"/>
      <c r="C18" s="26"/>
      <c r="D18" s="31"/>
      <c r="E18" s="120" t="s">
        <v>249</v>
      </c>
      <c r="F18" s="32" t="str">
        <f>E10</f>
        <v>TJ Baník Stříbro "A" - Lukáš Tolar</v>
      </c>
    </row>
    <row r="19" spans="1:11" ht="18.75" customHeight="1" thickBot="1" x14ac:dyDescent="0.35">
      <c r="A19" s="14" t="s">
        <v>61</v>
      </c>
      <c r="B19" s="116" t="str">
        <f>'Prezence 29.6.'!B20</f>
        <v>NK CLIMAX Vsetín "A" - David Dvořák</v>
      </c>
      <c r="C19" s="15"/>
      <c r="D19" s="16"/>
      <c r="E19" s="17"/>
      <c r="F19" s="33"/>
    </row>
    <row r="20" spans="1:11" ht="18.75" customHeight="1" thickBot="1" x14ac:dyDescent="0.3">
      <c r="A20" s="14"/>
      <c r="B20" s="115" t="s">
        <v>238</v>
      </c>
      <c r="C20" s="15" t="str">
        <f>B21</f>
        <v>TJ Baník Stříbro "B" - Matěj Fujan</v>
      </c>
      <c r="D20" s="16"/>
      <c r="E20" s="17"/>
      <c r="F20" s="33"/>
    </row>
    <row r="21" spans="1:11" ht="18.75" customHeight="1" thickBot="1" x14ac:dyDescent="0.35">
      <c r="A21" s="14" t="s">
        <v>107</v>
      </c>
      <c r="B21" s="112" t="str">
        <f>'Prezence 29.6.'!B26</f>
        <v>TJ Baník Stříbro "B" - Matěj Fujan</v>
      </c>
      <c r="C21" s="119"/>
      <c r="D21" s="16"/>
      <c r="E21" s="19"/>
      <c r="F21" s="33"/>
    </row>
    <row r="22" spans="1:11" ht="18.75" customHeight="1" thickBot="1" x14ac:dyDescent="0.3">
      <c r="A22" s="14"/>
      <c r="B22" s="114"/>
      <c r="C22" s="115" t="s">
        <v>244</v>
      </c>
      <c r="D22" s="21" t="str">
        <f>C24</f>
        <v>TJ Peklo nad Zdobnicí "B" - Josef Čižinský</v>
      </c>
      <c r="E22" s="19"/>
      <c r="F22" s="33"/>
    </row>
    <row r="23" spans="1:11" ht="18.75" customHeight="1" thickBot="1" x14ac:dyDescent="0.35">
      <c r="A23" s="14" t="s">
        <v>64</v>
      </c>
      <c r="B23" s="116" t="str">
        <f>'Prezence 29.6.'!B14</f>
        <v>TJ Peklo nad Zdobnicí "B" - Josef Čižinský</v>
      </c>
      <c r="C23" s="22"/>
      <c r="D23" s="23"/>
      <c r="E23" s="24"/>
      <c r="F23" s="33"/>
    </row>
    <row r="24" spans="1:11" ht="18.75" customHeight="1" thickBot="1" x14ac:dyDescent="0.3">
      <c r="A24" s="14"/>
      <c r="B24" s="111" t="s">
        <v>239</v>
      </c>
      <c r="C24" s="25" t="str">
        <f>B23</f>
        <v>TJ Peklo nad Zdobnicí "B" - Josef Čižinský</v>
      </c>
      <c r="D24" s="23"/>
      <c r="E24" s="24"/>
      <c r="F24" s="33"/>
    </row>
    <row r="25" spans="1:11" ht="18.75" customHeight="1" thickBot="1" x14ac:dyDescent="0.35">
      <c r="A25" s="14" t="s">
        <v>107</v>
      </c>
      <c r="B25" s="112" t="str">
        <f>'Prezence 29.6.'!B23</f>
        <v>SK Liapor - Witte Karlovy Vary z.s. "B" - Vojtěch Tišnovský</v>
      </c>
      <c r="C25" s="117"/>
      <c r="D25" s="23"/>
      <c r="E25" s="24"/>
      <c r="F25" s="33"/>
    </row>
    <row r="26" spans="1:11" ht="18.75" customHeight="1" thickBot="1" x14ac:dyDescent="0.3">
      <c r="A26" s="14"/>
      <c r="B26" s="114"/>
      <c r="C26" s="26"/>
      <c r="D26" s="120" t="s">
        <v>247</v>
      </c>
      <c r="E26" s="21" t="str">
        <f>D30</f>
        <v>TJ Peklo nad Zdobnicí "A" - Ondřej Fries</v>
      </c>
      <c r="F26" s="34"/>
    </row>
    <row r="27" spans="1:11" ht="18.75" customHeight="1" thickBot="1" x14ac:dyDescent="0.35">
      <c r="A27" s="14" t="s">
        <v>63</v>
      </c>
      <c r="B27" s="116" t="str">
        <f>'Prezence 29.6.'!B5</f>
        <v>MNK Modřice, z.s. "A" - Michael Svoboda</v>
      </c>
      <c r="C27" s="15"/>
      <c r="D27" s="23"/>
      <c r="E27" s="118"/>
      <c r="F27" s="35"/>
      <c r="K27" s="14"/>
    </row>
    <row r="28" spans="1:11" ht="18.75" customHeight="1" thickBot="1" x14ac:dyDescent="0.3">
      <c r="A28" s="14"/>
      <c r="B28" s="111" t="s">
        <v>240</v>
      </c>
      <c r="C28" s="15" t="str">
        <f>B29</f>
        <v>Tělovýchovná jednota Radomyšl, z.s. - Tomáš Ježek</v>
      </c>
      <c r="D28" s="23"/>
      <c r="E28" s="29"/>
      <c r="F28" s="35"/>
    </row>
    <row r="29" spans="1:11" ht="18.75" customHeight="1" thickBot="1" x14ac:dyDescent="0.35">
      <c r="A29" s="14" t="s">
        <v>107</v>
      </c>
      <c r="B29" s="112" t="str">
        <f>'Prezence 29.6.'!B16</f>
        <v>Tělovýchovná jednota Radomyšl, z.s. - Tomáš Ježek</v>
      </c>
      <c r="C29" s="119"/>
      <c r="D29" s="23"/>
      <c r="E29" s="29"/>
      <c r="F29" s="35"/>
    </row>
    <row r="30" spans="1:11" ht="18.75" customHeight="1" thickBot="1" x14ac:dyDescent="0.3">
      <c r="A30" s="14"/>
      <c r="B30" s="114"/>
      <c r="C30" s="115" t="s">
        <v>245</v>
      </c>
      <c r="D30" s="30" t="str">
        <f>C32</f>
        <v>TJ Peklo nad Zdobnicí "A" - Ondřej Fries</v>
      </c>
      <c r="E30" s="36"/>
      <c r="F30" s="35"/>
    </row>
    <row r="31" spans="1:11" ht="18.75" customHeight="1" thickBot="1" x14ac:dyDescent="0.35">
      <c r="A31" s="14" t="s">
        <v>62</v>
      </c>
      <c r="B31" s="116" t="str">
        <f>'Prezence 29.6.'!B13</f>
        <v>TJ Peklo nad Zdobnicí "A" - Ondřej Fries</v>
      </c>
      <c r="C31" s="22"/>
      <c r="D31" s="16"/>
      <c r="E31" s="37" t="str">
        <f>D14</f>
        <v>MNK Modřice, z.s. "B" - Patrik Kolouch</v>
      </c>
      <c r="F31" s="27"/>
    </row>
    <row r="32" spans="1:11" ht="18.75" customHeight="1" thickBot="1" x14ac:dyDescent="0.3">
      <c r="A32" s="14"/>
      <c r="B32" s="121" t="s">
        <v>241</v>
      </c>
      <c r="C32" s="25" t="str">
        <f>B31</f>
        <v>TJ Peklo nad Zdobnicí "A" - Ondřej Fries</v>
      </c>
      <c r="D32" s="16"/>
      <c r="E32" s="122"/>
      <c r="F32" s="27"/>
    </row>
    <row r="33" spans="1:16" ht="18.75" customHeight="1" thickBot="1" x14ac:dyDescent="0.35">
      <c r="A33" s="14" t="s">
        <v>107</v>
      </c>
      <c r="B33" s="112" t="str">
        <f>'Prezence 29.6.'!B8</f>
        <v>MNK Modřice, z.s. "D" - Tomáš Sluka</v>
      </c>
      <c r="C33" s="117"/>
      <c r="D33" s="38"/>
      <c r="E33" s="123" t="s">
        <v>248</v>
      </c>
      <c r="F33" s="39" t="str">
        <f>E31</f>
        <v>MNK Modřice, z.s. "B" - Patrik Kolouch</v>
      </c>
    </row>
    <row r="34" spans="1:16" ht="18.75" customHeight="1" x14ac:dyDescent="0.25">
      <c r="A34" s="14"/>
      <c r="C34" s="26"/>
      <c r="D34" s="16"/>
      <c r="E34" s="40"/>
      <c r="F34" s="27"/>
    </row>
    <row r="35" spans="1:16" ht="24" customHeight="1" thickBot="1" x14ac:dyDescent="0.3">
      <c r="B35" s="11" t="s">
        <v>121</v>
      </c>
      <c r="E35" s="41" t="str">
        <f>D22</f>
        <v>TJ Peklo nad Zdobnicí "B" - Josef Čižinský</v>
      </c>
    </row>
    <row r="36" spans="1:16" x14ac:dyDescent="0.25">
      <c r="B36" s="11" t="s">
        <v>122</v>
      </c>
      <c r="C36" s="26"/>
      <c r="D36" s="16"/>
      <c r="E36" s="27"/>
      <c r="F36" s="27"/>
    </row>
    <row r="37" spans="1:16" x14ac:dyDescent="0.25">
      <c r="B37" s="11" t="s">
        <v>123</v>
      </c>
    </row>
    <row r="38" spans="1:16" x14ac:dyDescent="0.25">
      <c r="B38" s="11" t="s">
        <v>124</v>
      </c>
    </row>
    <row r="39" spans="1:16" x14ac:dyDescent="0.25">
      <c r="B39" s="11" t="s">
        <v>125</v>
      </c>
    </row>
    <row r="40" spans="1:16" x14ac:dyDescent="0.25">
      <c r="B40" s="11" t="s">
        <v>126</v>
      </c>
    </row>
    <row r="41" spans="1:16" x14ac:dyDescent="0.25">
      <c r="B41" s="11" t="s">
        <v>127</v>
      </c>
    </row>
    <row r="42" spans="1:16" x14ac:dyDescent="0.25">
      <c r="B42" s="11" t="s">
        <v>128</v>
      </c>
    </row>
    <row r="43" spans="1:16" x14ac:dyDescent="0.25">
      <c r="B43" s="11" t="s">
        <v>129</v>
      </c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6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16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1:16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1:16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1:16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1:16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1:16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</sheetData>
  <pageMargins left="0.11811023622047245" right="0.11811023622047245" top="0.39370078740157483" bottom="0.39370078740157483" header="0.31496062992125984" footer="0.31496062992125984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GridLines="0" workbookViewId="0">
      <selection activeCell="U20" sqref="U20"/>
    </sheetView>
  </sheetViews>
  <sheetFormatPr defaultRowHeight="15" x14ac:dyDescent="0.25"/>
  <cols>
    <col min="1" max="1" width="9.109375" style="4" customWidth="1"/>
    <col min="2" max="13" width="4" style="4" customWidth="1"/>
    <col min="14" max="15" width="4.33203125" style="4" customWidth="1"/>
    <col min="16" max="19" width="5.109375" style="4" customWidth="1"/>
    <col min="20" max="258" width="8.88671875" style="4"/>
    <col min="259" max="260" width="6.5546875" style="4" customWidth="1"/>
    <col min="261" max="261" width="26.109375" style="4" customWidth="1"/>
    <col min="262" max="270" width="5.6640625" style="4" customWidth="1"/>
    <col min="271" max="514" width="8.88671875" style="4"/>
    <col min="515" max="516" width="6.5546875" style="4" customWidth="1"/>
    <col min="517" max="517" width="26.109375" style="4" customWidth="1"/>
    <col min="518" max="526" width="5.6640625" style="4" customWidth="1"/>
    <col min="527" max="770" width="8.88671875" style="4"/>
    <col min="771" max="772" width="6.5546875" style="4" customWidth="1"/>
    <col min="773" max="773" width="26.109375" style="4" customWidth="1"/>
    <col min="774" max="782" width="5.6640625" style="4" customWidth="1"/>
    <col min="783" max="1026" width="8.88671875" style="4"/>
    <col min="1027" max="1028" width="6.5546875" style="4" customWidth="1"/>
    <col min="1029" max="1029" width="26.109375" style="4" customWidth="1"/>
    <col min="1030" max="1038" width="5.6640625" style="4" customWidth="1"/>
    <col min="1039" max="1282" width="8.88671875" style="4"/>
    <col min="1283" max="1284" width="6.5546875" style="4" customWidth="1"/>
    <col min="1285" max="1285" width="26.109375" style="4" customWidth="1"/>
    <col min="1286" max="1294" width="5.6640625" style="4" customWidth="1"/>
    <col min="1295" max="1538" width="8.88671875" style="4"/>
    <col min="1539" max="1540" width="6.5546875" style="4" customWidth="1"/>
    <col min="1541" max="1541" width="26.109375" style="4" customWidth="1"/>
    <col min="1542" max="1550" width="5.6640625" style="4" customWidth="1"/>
    <col min="1551" max="1794" width="8.88671875" style="4"/>
    <col min="1795" max="1796" width="6.5546875" style="4" customWidth="1"/>
    <col min="1797" max="1797" width="26.109375" style="4" customWidth="1"/>
    <col min="1798" max="1806" width="5.6640625" style="4" customWidth="1"/>
    <col min="1807" max="2050" width="8.88671875" style="4"/>
    <col min="2051" max="2052" width="6.5546875" style="4" customWidth="1"/>
    <col min="2053" max="2053" width="26.109375" style="4" customWidth="1"/>
    <col min="2054" max="2062" width="5.6640625" style="4" customWidth="1"/>
    <col min="2063" max="2306" width="8.88671875" style="4"/>
    <col min="2307" max="2308" width="6.5546875" style="4" customWidth="1"/>
    <col min="2309" max="2309" width="26.109375" style="4" customWidth="1"/>
    <col min="2310" max="2318" width="5.6640625" style="4" customWidth="1"/>
    <col min="2319" max="2562" width="8.88671875" style="4"/>
    <col min="2563" max="2564" width="6.5546875" style="4" customWidth="1"/>
    <col min="2565" max="2565" width="26.109375" style="4" customWidth="1"/>
    <col min="2566" max="2574" width="5.6640625" style="4" customWidth="1"/>
    <col min="2575" max="2818" width="8.88671875" style="4"/>
    <col min="2819" max="2820" width="6.5546875" style="4" customWidth="1"/>
    <col min="2821" max="2821" width="26.109375" style="4" customWidth="1"/>
    <col min="2822" max="2830" width="5.6640625" style="4" customWidth="1"/>
    <col min="2831" max="3074" width="8.88671875" style="4"/>
    <col min="3075" max="3076" width="6.5546875" style="4" customWidth="1"/>
    <col min="3077" max="3077" width="26.109375" style="4" customWidth="1"/>
    <col min="3078" max="3086" width="5.6640625" style="4" customWidth="1"/>
    <col min="3087" max="3330" width="8.88671875" style="4"/>
    <col min="3331" max="3332" width="6.5546875" style="4" customWidth="1"/>
    <col min="3333" max="3333" width="26.109375" style="4" customWidth="1"/>
    <col min="3334" max="3342" width="5.6640625" style="4" customWidth="1"/>
    <col min="3343" max="3586" width="8.88671875" style="4"/>
    <col min="3587" max="3588" width="6.5546875" style="4" customWidth="1"/>
    <col min="3589" max="3589" width="26.109375" style="4" customWidth="1"/>
    <col min="3590" max="3598" width="5.6640625" style="4" customWidth="1"/>
    <col min="3599" max="3842" width="8.88671875" style="4"/>
    <col min="3843" max="3844" width="6.5546875" style="4" customWidth="1"/>
    <col min="3845" max="3845" width="26.109375" style="4" customWidth="1"/>
    <col min="3846" max="3854" width="5.6640625" style="4" customWidth="1"/>
    <col min="3855" max="4098" width="8.88671875" style="4"/>
    <col min="4099" max="4100" width="6.5546875" style="4" customWidth="1"/>
    <col min="4101" max="4101" width="26.109375" style="4" customWidth="1"/>
    <col min="4102" max="4110" width="5.6640625" style="4" customWidth="1"/>
    <col min="4111" max="4354" width="8.88671875" style="4"/>
    <col min="4355" max="4356" width="6.5546875" style="4" customWidth="1"/>
    <col min="4357" max="4357" width="26.109375" style="4" customWidth="1"/>
    <col min="4358" max="4366" width="5.6640625" style="4" customWidth="1"/>
    <col min="4367" max="4610" width="8.88671875" style="4"/>
    <col min="4611" max="4612" width="6.5546875" style="4" customWidth="1"/>
    <col min="4613" max="4613" width="26.109375" style="4" customWidth="1"/>
    <col min="4614" max="4622" width="5.6640625" style="4" customWidth="1"/>
    <col min="4623" max="4866" width="8.88671875" style="4"/>
    <col min="4867" max="4868" width="6.5546875" style="4" customWidth="1"/>
    <col min="4869" max="4869" width="26.109375" style="4" customWidth="1"/>
    <col min="4870" max="4878" width="5.6640625" style="4" customWidth="1"/>
    <col min="4879" max="5122" width="8.88671875" style="4"/>
    <col min="5123" max="5124" width="6.5546875" style="4" customWidth="1"/>
    <col min="5125" max="5125" width="26.109375" style="4" customWidth="1"/>
    <col min="5126" max="5134" width="5.6640625" style="4" customWidth="1"/>
    <col min="5135" max="5378" width="8.88671875" style="4"/>
    <col min="5379" max="5380" width="6.5546875" style="4" customWidth="1"/>
    <col min="5381" max="5381" width="26.109375" style="4" customWidth="1"/>
    <col min="5382" max="5390" width="5.6640625" style="4" customWidth="1"/>
    <col min="5391" max="5634" width="8.88671875" style="4"/>
    <col min="5635" max="5636" width="6.5546875" style="4" customWidth="1"/>
    <col min="5637" max="5637" width="26.109375" style="4" customWidth="1"/>
    <col min="5638" max="5646" width="5.6640625" style="4" customWidth="1"/>
    <col min="5647" max="5890" width="8.88671875" style="4"/>
    <col min="5891" max="5892" width="6.5546875" style="4" customWidth="1"/>
    <col min="5893" max="5893" width="26.109375" style="4" customWidth="1"/>
    <col min="5894" max="5902" width="5.6640625" style="4" customWidth="1"/>
    <col min="5903" max="6146" width="8.88671875" style="4"/>
    <col min="6147" max="6148" width="6.5546875" style="4" customWidth="1"/>
    <col min="6149" max="6149" width="26.109375" style="4" customWidth="1"/>
    <col min="6150" max="6158" width="5.6640625" style="4" customWidth="1"/>
    <col min="6159" max="6402" width="8.88671875" style="4"/>
    <col min="6403" max="6404" width="6.5546875" style="4" customWidth="1"/>
    <col min="6405" max="6405" width="26.109375" style="4" customWidth="1"/>
    <col min="6406" max="6414" width="5.6640625" style="4" customWidth="1"/>
    <col min="6415" max="6658" width="8.88671875" style="4"/>
    <col min="6659" max="6660" width="6.5546875" style="4" customWidth="1"/>
    <col min="6661" max="6661" width="26.109375" style="4" customWidth="1"/>
    <col min="6662" max="6670" width="5.6640625" style="4" customWidth="1"/>
    <col min="6671" max="6914" width="8.88671875" style="4"/>
    <col min="6915" max="6916" width="6.5546875" style="4" customWidth="1"/>
    <col min="6917" max="6917" width="26.109375" style="4" customWidth="1"/>
    <col min="6918" max="6926" width="5.6640625" style="4" customWidth="1"/>
    <col min="6927" max="7170" width="8.88671875" style="4"/>
    <col min="7171" max="7172" width="6.5546875" style="4" customWidth="1"/>
    <col min="7173" max="7173" width="26.109375" style="4" customWidth="1"/>
    <col min="7174" max="7182" width="5.6640625" style="4" customWidth="1"/>
    <col min="7183" max="7426" width="8.88671875" style="4"/>
    <col min="7427" max="7428" width="6.5546875" style="4" customWidth="1"/>
    <col min="7429" max="7429" width="26.109375" style="4" customWidth="1"/>
    <col min="7430" max="7438" width="5.6640625" style="4" customWidth="1"/>
    <col min="7439" max="7682" width="8.88671875" style="4"/>
    <col min="7683" max="7684" width="6.5546875" style="4" customWidth="1"/>
    <col min="7685" max="7685" width="26.109375" style="4" customWidth="1"/>
    <col min="7686" max="7694" width="5.6640625" style="4" customWidth="1"/>
    <col min="7695" max="7938" width="8.88671875" style="4"/>
    <col min="7939" max="7940" width="6.5546875" style="4" customWidth="1"/>
    <col min="7941" max="7941" width="26.109375" style="4" customWidth="1"/>
    <col min="7942" max="7950" width="5.6640625" style="4" customWidth="1"/>
    <col min="7951" max="8194" width="8.88671875" style="4"/>
    <col min="8195" max="8196" width="6.5546875" style="4" customWidth="1"/>
    <col min="8197" max="8197" width="26.109375" style="4" customWidth="1"/>
    <col min="8198" max="8206" width="5.6640625" style="4" customWidth="1"/>
    <col min="8207" max="8450" width="8.88671875" style="4"/>
    <col min="8451" max="8452" width="6.5546875" style="4" customWidth="1"/>
    <col min="8453" max="8453" width="26.109375" style="4" customWidth="1"/>
    <col min="8454" max="8462" width="5.6640625" style="4" customWidth="1"/>
    <col min="8463" max="8706" width="8.88671875" style="4"/>
    <col min="8707" max="8708" width="6.5546875" style="4" customWidth="1"/>
    <col min="8709" max="8709" width="26.109375" style="4" customWidth="1"/>
    <col min="8710" max="8718" width="5.6640625" style="4" customWidth="1"/>
    <col min="8719" max="8962" width="8.88671875" style="4"/>
    <col min="8963" max="8964" width="6.5546875" style="4" customWidth="1"/>
    <col min="8965" max="8965" width="26.109375" style="4" customWidth="1"/>
    <col min="8966" max="8974" width="5.6640625" style="4" customWidth="1"/>
    <col min="8975" max="9218" width="8.88671875" style="4"/>
    <col min="9219" max="9220" width="6.5546875" style="4" customWidth="1"/>
    <col min="9221" max="9221" width="26.109375" style="4" customWidth="1"/>
    <col min="9222" max="9230" width="5.6640625" style="4" customWidth="1"/>
    <col min="9231" max="9474" width="8.88671875" style="4"/>
    <col min="9475" max="9476" width="6.5546875" style="4" customWidth="1"/>
    <col min="9477" max="9477" width="26.109375" style="4" customWidth="1"/>
    <col min="9478" max="9486" width="5.6640625" style="4" customWidth="1"/>
    <col min="9487" max="9730" width="8.88671875" style="4"/>
    <col min="9731" max="9732" width="6.5546875" style="4" customWidth="1"/>
    <col min="9733" max="9733" width="26.109375" style="4" customWidth="1"/>
    <col min="9734" max="9742" width="5.6640625" style="4" customWidth="1"/>
    <col min="9743" max="9986" width="8.88671875" style="4"/>
    <col min="9987" max="9988" width="6.5546875" style="4" customWidth="1"/>
    <col min="9989" max="9989" width="26.109375" style="4" customWidth="1"/>
    <col min="9990" max="9998" width="5.6640625" style="4" customWidth="1"/>
    <col min="9999" max="10242" width="8.88671875" style="4"/>
    <col min="10243" max="10244" width="6.5546875" style="4" customWidth="1"/>
    <col min="10245" max="10245" width="26.109375" style="4" customWidth="1"/>
    <col min="10246" max="10254" width="5.6640625" style="4" customWidth="1"/>
    <col min="10255" max="10498" width="8.88671875" style="4"/>
    <col min="10499" max="10500" width="6.5546875" style="4" customWidth="1"/>
    <col min="10501" max="10501" width="26.109375" style="4" customWidth="1"/>
    <col min="10502" max="10510" width="5.6640625" style="4" customWidth="1"/>
    <col min="10511" max="10754" width="8.88671875" style="4"/>
    <col min="10755" max="10756" width="6.5546875" style="4" customWidth="1"/>
    <col min="10757" max="10757" width="26.109375" style="4" customWidth="1"/>
    <col min="10758" max="10766" width="5.6640625" style="4" customWidth="1"/>
    <col min="10767" max="11010" width="8.88671875" style="4"/>
    <col min="11011" max="11012" width="6.5546875" style="4" customWidth="1"/>
    <col min="11013" max="11013" width="26.109375" style="4" customWidth="1"/>
    <col min="11014" max="11022" width="5.6640625" style="4" customWidth="1"/>
    <col min="11023" max="11266" width="8.88671875" style="4"/>
    <col min="11267" max="11268" width="6.5546875" style="4" customWidth="1"/>
    <col min="11269" max="11269" width="26.109375" style="4" customWidth="1"/>
    <col min="11270" max="11278" width="5.6640625" style="4" customWidth="1"/>
    <col min="11279" max="11522" width="8.88671875" style="4"/>
    <col min="11523" max="11524" width="6.5546875" style="4" customWidth="1"/>
    <col min="11525" max="11525" width="26.109375" style="4" customWidth="1"/>
    <col min="11526" max="11534" width="5.6640625" style="4" customWidth="1"/>
    <col min="11535" max="11778" width="8.88671875" style="4"/>
    <col min="11779" max="11780" width="6.5546875" style="4" customWidth="1"/>
    <col min="11781" max="11781" width="26.109375" style="4" customWidth="1"/>
    <col min="11782" max="11790" width="5.6640625" style="4" customWidth="1"/>
    <col min="11791" max="12034" width="8.88671875" style="4"/>
    <col min="12035" max="12036" width="6.5546875" style="4" customWidth="1"/>
    <col min="12037" max="12037" width="26.109375" style="4" customWidth="1"/>
    <col min="12038" max="12046" width="5.6640625" style="4" customWidth="1"/>
    <col min="12047" max="12290" width="8.88671875" style="4"/>
    <col min="12291" max="12292" width="6.5546875" style="4" customWidth="1"/>
    <col min="12293" max="12293" width="26.109375" style="4" customWidth="1"/>
    <col min="12294" max="12302" width="5.6640625" style="4" customWidth="1"/>
    <col min="12303" max="12546" width="8.88671875" style="4"/>
    <col min="12547" max="12548" width="6.5546875" style="4" customWidth="1"/>
    <col min="12549" max="12549" width="26.109375" style="4" customWidth="1"/>
    <col min="12550" max="12558" width="5.6640625" style="4" customWidth="1"/>
    <col min="12559" max="12802" width="8.88671875" style="4"/>
    <col min="12803" max="12804" width="6.5546875" style="4" customWidth="1"/>
    <col min="12805" max="12805" width="26.109375" style="4" customWidth="1"/>
    <col min="12806" max="12814" width="5.6640625" style="4" customWidth="1"/>
    <col min="12815" max="13058" width="8.88671875" style="4"/>
    <col min="13059" max="13060" width="6.5546875" style="4" customWidth="1"/>
    <col min="13061" max="13061" width="26.109375" style="4" customWidth="1"/>
    <col min="13062" max="13070" width="5.6640625" style="4" customWidth="1"/>
    <col min="13071" max="13314" width="8.88671875" style="4"/>
    <col min="13315" max="13316" width="6.5546875" style="4" customWidth="1"/>
    <col min="13317" max="13317" width="26.109375" style="4" customWidth="1"/>
    <col min="13318" max="13326" width="5.6640625" style="4" customWidth="1"/>
    <col min="13327" max="13570" width="8.88671875" style="4"/>
    <col min="13571" max="13572" width="6.5546875" style="4" customWidth="1"/>
    <col min="13573" max="13573" width="26.109375" style="4" customWidth="1"/>
    <col min="13574" max="13582" width="5.6640625" style="4" customWidth="1"/>
    <col min="13583" max="13826" width="8.88671875" style="4"/>
    <col min="13827" max="13828" width="6.5546875" style="4" customWidth="1"/>
    <col min="13829" max="13829" width="26.109375" style="4" customWidth="1"/>
    <col min="13830" max="13838" width="5.6640625" style="4" customWidth="1"/>
    <col min="13839" max="14082" width="8.88671875" style="4"/>
    <col min="14083" max="14084" width="6.5546875" style="4" customWidth="1"/>
    <col min="14085" max="14085" width="26.109375" style="4" customWidth="1"/>
    <col min="14086" max="14094" width="5.6640625" style="4" customWidth="1"/>
    <col min="14095" max="14338" width="8.88671875" style="4"/>
    <col min="14339" max="14340" width="6.5546875" style="4" customWidth="1"/>
    <col min="14341" max="14341" width="26.109375" style="4" customWidth="1"/>
    <col min="14342" max="14350" width="5.6640625" style="4" customWidth="1"/>
    <col min="14351" max="14594" width="8.88671875" style="4"/>
    <col min="14595" max="14596" width="6.5546875" style="4" customWidth="1"/>
    <col min="14597" max="14597" width="26.109375" style="4" customWidth="1"/>
    <col min="14598" max="14606" width="5.6640625" style="4" customWidth="1"/>
    <col min="14607" max="14850" width="8.88671875" style="4"/>
    <col min="14851" max="14852" width="6.5546875" style="4" customWidth="1"/>
    <col min="14853" max="14853" width="26.109375" style="4" customWidth="1"/>
    <col min="14854" max="14862" width="5.6640625" style="4" customWidth="1"/>
    <col min="14863" max="15106" width="8.88671875" style="4"/>
    <col min="15107" max="15108" width="6.5546875" style="4" customWidth="1"/>
    <col min="15109" max="15109" width="26.109375" style="4" customWidth="1"/>
    <col min="15110" max="15118" width="5.6640625" style="4" customWidth="1"/>
    <col min="15119" max="15362" width="8.88671875" style="4"/>
    <col min="15363" max="15364" width="6.5546875" style="4" customWidth="1"/>
    <col min="15365" max="15365" width="26.109375" style="4" customWidth="1"/>
    <col min="15366" max="15374" width="5.6640625" style="4" customWidth="1"/>
    <col min="15375" max="15618" width="8.88671875" style="4"/>
    <col min="15619" max="15620" width="6.5546875" style="4" customWidth="1"/>
    <col min="15621" max="15621" width="26.109375" style="4" customWidth="1"/>
    <col min="15622" max="15630" width="5.6640625" style="4" customWidth="1"/>
    <col min="15631" max="15874" width="8.88671875" style="4"/>
    <col min="15875" max="15876" width="6.5546875" style="4" customWidth="1"/>
    <col min="15877" max="15877" width="26.109375" style="4" customWidth="1"/>
    <col min="15878" max="15886" width="5.6640625" style="4" customWidth="1"/>
    <col min="15887" max="16130" width="8.88671875" style="4"/>
    <col min="16131" max="16132" width="6.5546875" style="4" customWidth="1"/>
    <col min="16133" max="16133" width="26.109375" style="4" customWidth="1"/>
    <col min="16134" max="16142" width="5.6640625" style="4" customWidth="1"/>
    <col min="16143" max="16384" width="8.88671875" style="4"/>
  </cols>
  <sheetData>
    <row r="1" spans="1:24" x14ac:dyDescent="0.25">
      <c r="A1" s="4" t="s">
        <v>87</v>
      </c>
      <c r="B1" s="447">
        <v>43645</v>
      </c>
      <c r="C1" s="447"/>
      <c r="D1" s="447"/>
    </row>
    <row r="2" spans="1:24" ht="15.6" x14ac:dyDescent="0.3">
      <c r="A2" s="448" t="s">
        <v>88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</row>
    <row r="3" spans="1:24" ht="6.75" customHeight="1" thickBot="1" x14ac:dyDescent="0.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24" ht="13.5" customHeight="1" x14ac:dyDescent="0.25">
      <c r="A4" s="420" t="s">
        <v>89</v>
      </c>
      <c r="B4" s="449" t="s">
        <v>69</v>
      </c>
      <c r="C4" s="449"/>
      <c r="D4" s="449"/>
      <c r="E4" s="449"/>
      <c r="F4" s="450"/>
      <c r="G4" s="426" t="s">
        <v>109</v>
      </c>
      <c r="H4" s="427"/>
      <c r="I4" s="427"/>
      <c r="J4" s="449" t="str">
        <f>'Nasazení do skupin'!$A$2</f>
        <v>STŽ1</v>
      </c>
      <c r="K4" s="449"/>
      <c r="L4" s="449"/>
      <c r="M4" s="450"/>
      <c r="N4" s="420" t="s">
        <v>110</v>
      </c>
      <c r="O4" s="453"/>
      <c r="P4" s="457">
        <v>39</v>
      </c>
      <c r="Q4" s="459" t="s">
        <v>111</v>
      </c>
      <c r="R4" s="460"/>
      <c r="S4" s="457" t="str">
        <f>VLOOKUP(P4,Zápasy!B4:H78,2,0)</f>
        <v>3M</v>
      </c>
    </row>
    <row r="5" spans="1:24" ht="13.5" customHeight="1" thickBot="1" x14ac:dyDescent="0.3">
      <c r="A5" s="421"/>
      <c r="B5" s="451"/>
      <c r="C5" s="451"/>
      <c r="D5" s="451"/>
      <c r="E5" s="451"/>
      <c r="F5" s="452"/>
      <c r="G5" s="428"/>
      <c r="H5" s="429"/>
      <c r="I5" s="429"/>
      <c r="J5" s="451"/>
      <c r="K5" s="451"/>
      <c r="L5" s="451"/>
      <c r="M5" s="452"/>
      <c r="N5" s="421"/>
      <c r="O5" s="454"/>
      <c r="P5" s="458"/>
      <c r="Q5" s="461"/>
      <c r="R5" s="462"/>
      <c r="S5" s="458"/>
    </row>
    <row r="6" spans="1:24" ht="13.5" customHeight="1" x14ac:dyDescent="0.25">
      <c r="A6" s="420" t="s">
        <v>90</v>
      </c>
      <c r="B6" s="422">
        <f>$B$1</f>
        <v>43645</v>
      </c>
      <c r="C6" s="422"/>
      <c r="D6" s="422"/>
      <c r="E6" s="422"/>
      <c r="F6" s="423"/>
      <c r="G6" s="426" t="s">
        <v>112</v>
      </c>
      <c r="H6" s="427"/>
      <c r="I6" s="427"/>
      <c r="J6" s="430">
        <f>VLOOKUP(P4,Zápasy!B4:H78,4,0)</f>
        <v>0</v>
      </c>
      <c r="K6" s="430"/>
      <c r="L6" s="430"/>
      <c r="M6" s="431"/>
      <c r="N6" s="426" t="s">
        <v>113</v>
      </c>
      <c r="O6" s="427"/>
      <c r="P6" s="463"/>
      <c r="Q6" s="426" t="s">
        <v>114</v>
      </c>
      <c r="R6" s="427"/>
      <c r="S6" s="463"/>
      <c r="V6" s="125"/>
      <c r="X6" s="125"/>
    </row>
    <row r="7" spans="1:24" ht="13.2" customHeight="1" thickBot="1" x14ac:dyDescent="0.3">
      <c r="A7" s="421"/>
      <c r="B7" s="424"/>
      <c r="C7" s="424"/>
      <c r="D7" s="424"/>
      <c r="E7" s="424"/>
      <c r="F7" s="425"/>
      <c r="G7" s="428"/>
      <c r="H7" s="429"/>
      <c r="I7" s="429"/>
      <c r="J7" s="432"/>
      <c r="K7" s="432"/>
      <c r="L7" s="432"/>
      <c r="M7" s="433"/>
      <c r="N7" s="428"/>
      <c r="O7" s="429"/>
      <c r="P7" s="464"/>
      <c r="Q7" s="428"/>
      <c r="R7" s="429"/>
      <c r="S7" s="464"/>
      <c r="V7" s="125"/>
      <c r="X7" s="125"/>
    </row>
    <row r="8" spans="1:24" ht="18.75" customHeight="1" x14ac:dyDescent="0.3">
      <c r="A8" s="126" t="s">
        <v>115</v>
      </c>
      <c r="B8" s="436"/>
      <c r="C8" s="436"/>
      <c r="D8" s="436"/>
      <c r="E8" s="436"/>
      <c r="F8" s="437"/>
      <c r="G8" s="126" t="s">
        <v>116</v>
      </c>
      <c r="H8" s="127"/>
      <c r="I8" s="438">
        <f>VLOOKUP(B13,'Nasazení do skupin'!$B$5:$S$52,18,0)</f>
        <v>0</v>
      </c>
      <c r="J8" s="438"/>
      <c r="K8" s="438"/>
      <c r="L8" s="438"/>
      <c r="M8" s="439"/>
      <c r="N8" s="126" t="s">
        <v>117</v>
      </c>
      <c r="O8" s="127"/>
      <c r="P8" s="436" t="str">
        <f>VLOOKUP(B13,'Nasazení do skupin'!$B$5:$S$52,17,0)</f>
        <v>Kolouch</v>
      </c>
      <c r="Q8" s="436"/>
      <c r="R8" s="436"/>
      <c r="S8" s="437"/>
      <c r="V8" s="125"/>
      <c r="X8" s="125"/>
    </row>
    <row r="9" spans="1:24" ht="16.2" thickBot="1" x14ac:dyDescent="0.35">
      <c r="A9" s="182" t="s">
        <v>91</v>
      </c>
      <c r="B9" s="443"/>
      <c r="C9" s="443"/>
      <c r="D9" s="443"/>
      <c r="E9" s="443"/>
      <c r="F9" s="444"/>
      <c r="G9" s="445" t="s">
        <v>91</v>
      </c>
      <c r="H9" s="446"/>
      <c r="I9" s="455"/>
      <c r="J9" s="455"/>
      <c r="K9" s="455"/>
      <c r="L9" s="455"/>
      <c r="M9" s="456"/>
      <c r="N9" s="445" t="s">
        <v>91</v>
      </c>
      <c r="O9" s="446"/>
      <c r="P9" s="443"/>
      <c r="Q9" s="443"/>
      <c r="R9" s="443"/>
      <c r="S9" s="444"/>
      <c r="V9" s="125"/>
      <c r="X9" s="125"/>
    </row>
    <row r="10" spans="1:24" ht="18.75" customHeight="1" x14ac:dyDescent="0.3">
      <c r="A10" s="126" t="s">
        <v>115</v>
      </c>
      <c r="B10" s="436"/>
      <c r="C10" s="436"/>
      <c r="D10" s="436"/>
      <c r="E10" s="436"/>
      <c r="F10" s="437"/>
      <c r="G10" s="126" t="s">
        <v>118</v>
      </c>
      <c r="H10" s="127"/>
      <c r="I10" s="438">
        <f>VLOOKUP(H13,'Nasazení do skupin'!$B$5:$S$52,18,0)</f>
        <v>0</v>
      </c>
      <c r="J10" s="438"/>
      <c r="K10" s="438"/>
      <c r="L10" s="438"/>
      <c r="M10" s="439"/>
      <c r="N10" s="126" t="s">
        <v>119</v>
      </c>
      <c r="O10" s="127"/>
      <c r="P10" s="436" t="str">
        <f>VLOOKUP(H13,'Nasazení do skupin'!$B$5:$S$52,17,0)</f>
        <v>Čižinský</v>
      </c>
      <c r="Q10" s="436"/>
      <c r="R10" s="436"/>
      <c r="S10" s="437"/>
      <c r="V10" s="125"/>
      <c r="X10" s="125"/>
    </row>
    <row r="11" spans="1:24" ht="16.2" thickBot="1" x14ac:dyDescent="0.35">
      <c r="A11" s="182" t="s">
        <v>91</v>
      </c>
      <c r="B11" s="443"/>
      <c r="C11" s="443"/>
      <c r="D11" s="443"/>
      <c r="E11" s="443"/>
      <c r="F11" s="444"/>
      <c r="G11" s="445" t="s">
        <v>91</v>
      </c>
      <c r="H11" s="446"/>
      <c r="I11" s="455"/>
      <c r="J11" s="455"/>
      <c r="K11" s="455"/>
      <c r="L11" s="455"/>
      <c r="M11" s="456"/>
      <c r="N11" s="445" t="s">
        <v>91</v>
      </c>
      <c r="O11" s="446"/>
      <c r="P11" s="443"/>
      <c r="Q11" s="443"/>
      <c r="R11" s="443"/>
      <c r="S11" s="444"/>
    </row>
    <row r="12" spans="1:24" ht="12" customHeight="1" x14ac:dyDescent="0.25">
      <c r="A12" s="465" t="s">
        <v>92</v>
      </c>
      <c r="B12" s="467" t="s">
        <v>93</v>
      </c>
      <c r="C12" s="468"/>
      <c r="D12" s="468"/>
      <c r="E12" s="468"/>
      <c r="F12" s="469"/>
      <c r="G12" s="434" t="s">
        <v>70</v>
      </c>
      <c r="H12" s="467" t="s">
        <v>94</v>
      </c>
      <c r="I12" s="468"/>
      <c r="J12" s="468"/>
      <c r="K12" s="468"/>
      <c r="L12" s="469"/>
      <c r="M12" s="434" t="s">
        <v>70</v>
      </c>
      <c r="N12" s="470" t="s">
        <v>95</v>
      </c>
      <c r="O12" s="471"/>
      <c r="P12" s="470" t="s">
        <v>96</v>
      </c>
      <c r="Q12" s="471"/>
      <c r="R12" s="470" t="s">
        <v>97</v>
      </c>
      <c r="S12" s="471"/>
    </row>
    <row r="13" spans="1:24" s="130" customFormat="1" ht="36" customHeight="1" thickBot="1" x14ac:dyDescent="0.3">
      <c r="A13" s="466"/>
      <c r="B13" s="440" t="str">
        <f>VLOOKUP(P4,Zápasy!$B$4:$H$77,5,0)</f>
        <v>MNK Modřice, z.s. "B" - Patrik Kolouch</v>
      </c>
      <c r="C13" s="441"/>
      <c r="D13" s="441"/>
      <c r="E13" s="441"/>
      <c r="F13" s="442"/>
      <c r="G13" s="435"/>
      <c r="H13" s="440" t="str">
        <f>VLOOKUP(P4,Zápasy!$B$4:$H$76,7,0)</f>
        <v>TJ Peklo nad Zdobnicí "B" - Josef Čižinský</v>
      </c>
      <c r="I13" s="441"/>
      <c r="J13" s="441"/>
      <c r="K13" s="441"/>
      <c r="L13" s="442"/>
      <c r="M13" s="435"/>
      <c r="N13" s="128" t="s">
        <v>4</v>
      </c>
      <c r="O13" s="129" t="s">
        <v>51</v>
      </c>
      <c r="P13" s="128" t="s">
        <v>4</v>
      </c>
      <c r="Q13" s="129" t="s">
        <v>51</v>
      </c>
      <c r="R13" s="128" t="s">
        <v>4</v>
      </c>
      <c r="S13" s="129" t="s">
        <v>51</v>
      </c>
    </row>
    <row r="14" spans="1:24" s="130" customFormat="1" ht="18" customHeight="1" x14ac:dyDescent="0.35">
      <c r="A14" s="131" t="s">
        <v>75</v>
      </c>
      <c r="B14" s="185"/>
      <c r="C14" s="132"/>
      <c r="D14" s="132"/>
      <c r="E14" s="132"/>
      <c r="F14" s="163"/>
      <c r="G14" s="133"/>
      <c r="H14" s="185"/>
      <c r="I14" s="132"/>
      <c r="J14" s="132"/>
      <c r="K14" s="132"/>
      <c r="L14" s="135"/>
      <c r="M14" s="134"/>
      <c r="N14" s="164"/>
      <c r="O14" s="135"/>
      <c r="P14" s="472"/>
      <c r="Q14" s="475"/>
      <c r="R14" s="472"/>
      <c r="S14" s="475"/>
    </row>
    <row r="15" spans="1:24" s="130" customFormat="1" ht="18" customHeight="1" x14ac:dyDescent="0.25">
      <c r="A15" s="136" t="s">
        <v>76</v>
      </c>
      <c r="B15" s="137"/>
      <c r="C15" s="138"/>
      <c r="D15" s="138"/>
      <c r="E15" s="138"/>
      <c r="F15" s="139"/>
      <c r="G15" s="140"/>
      <c r="H15" s="137"/>
      <c r="I15" s="138"/>
      <c r="J15" s="138"/>
      <c r="K15" s="138"/>
      <c r="L15" s="139"/>
      <c r="M15" s="141"/>
      <c r="N15" s="142"/>
      <c r="O15" s="139"/>
      <c r="P15" s="473"/>
      <c r="Q15" s="476"/>
      <c r="R15" s="473"/>
      <c r="S15" s="476"/>
    </row>
    <row r="16" spans="1:24" s="130" customFormat="1" ht="18" customHeight="1" thickBot="1" x14ac:dyDescent="0.3">
      <c r="A16" s="143" t="s">
        <v>77</v>
      </c>
      <c r="B16" s="144"/>
      <c r="C16" s="145"/>
      <c r="D16" s="145"/>
      <c r="E16" s="145"/>
      <c r="F16" s="146"/>
      <c r="G16" s="147"/>
      <c r="H16" s="144"/>
      <c r="I16" s="145"/>
      <c r="J16" s="145"/>
      <c r="K16" s="145"/>
      <c r="L16" s="146"/>
      <c r="M16" s="148"/>
      <c r="N16" s="149"/>
      <c r="O16" s="150"/>
      <c r="P16" s="474"/>
      <c r="Q16" s="477"/>
      <c r="R16" s="474"/>
      <c r="S16" s="477"/>
    </row>
    <row r="17" spans="1:24" s="130" customFormat="1" ht="27.6" customHeight="1" x14ac:dyDescent="0.25">
      <c r="A17" s="151" t="s">
        <v>98</v>
      </c>
      <c r="B17" s="186">
        <f>VLOOKUP(B13,'Nasazení do skupin'!$B$5:$S$52,2,0)</f>
        <v>5268</v>
      </c>
      <c r="C17" s="186">
        <f>VLOOKUP(B13,'Nasazení do skupin'!$B$5:$S$52,5,0)</f>
        <v>0</v>
      </c>
      <c r="D17" s="186">
        <f>VLOOKUP(B13,'Nasazení do skupin'!$B$5:$S$52,8,0)</f>
        <v>0</v>
      </c>
      <c r="E17" s="186">
        <f>VLOOKUP(B13,'Nasazení do skupin'!$B$5:$S$52,11,0)</f>
        <v>0</v>
      </c>
      <c r="F17" s="186">
        <f>VLOOKUP(B13,'Nasazení do skupin'!$B$5:$S$52,14,0)</f>
        <v>0</v>
      </c>
      <c r="G17" s="170"/>
      <c r="H17" s="186">
        <f>VLOOKUP(H13,'Nasazení do skupin'!$B$5:$S$52,2,0)</f>
        <v>3072</v>
      </c>
      <c r="I17" s="186">
        <f>VLOOKUP(H13,'Nasazení do skupin'!$B$5:$S$52,5,0)</f>
        <v>0</v>
      </c>
      <c r="J17" s="186">
        <f>VLOOKUP(H13,'Nasazení do skupin'!$B$5:$S$52,8,0)</f>
        <v>0</v>
      </c>
      <c r="K17" s="186">
        <f>VLOOKUP(H13,'Nasazení do skupin'!$B$5:$S$52,11,0)</f>
        <v>0</v>
      </c>
      <c r="L17" s="186">
        <f>VLOOKUP(H13,'Nasazení do skupin'!$B$5:$S$52,14,0)</f>
        <v>0</v>
      </c>
      <c r="M17" s="134"/>
      <c r="N17" s="152" t="s">
        <v>99</v>
      </c>
      <c r="O17" s="153"/>
      <c r="P17" s="153"/>
      <c r="Q17" s="153"/>
      <c r="R17" s="153"/>
      <c r="S17" s="154"/>
    </row>
    <row r="18" spans="1:24" s="130" customFormat="1" ht="88.2" customHeight="1" thickBot="1" x14ac:dyDescent="0.3">
      <c r="A18" s="143" t="s">
        <v>100</v>
      </c>
      <c r="B18" s="155" t="str">
        <f>VLOOKUP(B13,'Nasazení do skupin'!$B$5:$S$52,3,0)</f>
        <v>Patrik Kolouch</v>
      </c>
      <c r="C18" s="155">
        <f>VLOOKUP(B13,'Nasazení do skupin'!$B$5:$S$52,6,0)</f>
        <v>0</v>
      </c>
      <c r="D18" s="155">
        <f>VLOOKUP(B13,'Nasazení do skupin'!$B$5:$S$52,9,0)</f>
        <v>0</v>
      </c>
      <c r="E18" s="155">
        <f>VLOOKUP(B13,'Nasazení do skupin'!$B$5:$S$52,12,0)</f>
        <v>0</v>
      </c>
      <c r="F18" s="155">
        <f>VLOOKUP(B13,'Nasazení do skupin'!$B$5:$S$52,15,0)</f>
        <v>0</v>
      </c>
      <c r="G18" s="171"/>
      <c r="H18" s="155" t="str">
        <f>VLOOKUP(H13,'Nasazení do skupin'!$B$5:$S$52,3,0)</f>
        <v>Josef Čižinský</v>
      </c>
      <c r="I18" s="155">
        <f>VLOOKUP(H13,'Nasazení do skupin'!$B$5:$S$52,6,0)</f>
        <v>0</v>
      </c>
      <c r="J18" s="155">
        <f>VLOOKUP(H13,'Nasazení do skupin'!$B$5:$S$52,9,0)</f>
        <v>0</v>
      </c>
      <c r="K18" s="155">
        <f>VLOOKUP(H13,'Nasazení do skupin'!$B$5:$S$52,12,0)</f>
        <v>0</v>
      </c>
      <c r="L18" s="155">
        <f>VLOOKUP(H13,'Nasazení do skupin'!$B$5:$S$52,15,0)</f>
        <v>0</v>
      </c>
      <c r="M18" s="156"/>
      <c r="N18" s="153"/>
      <c r="O18" s="153"/>
      <c r="P18" s="153"/>
      <c r="Q18" s="153"/>
      <c r="R18" s="153"/>
      <c r="S18" s="154"/>
    </row>
    <row r="19" spans="1:24" s="130" customFormat="1" ht="19.2" customHeight="1" thickBot="1" x14ac:dyDescent="0.3">
      <c r="A19" s="157" t="s">
        <v>101</v>
      </c>
      <c r="B19" s="158">
        <f>VLOOKUP(B13,'Nasazení do skupin'!$B$5:$S$52,4,0)</f>
        <v>0</v>
      </c>
      <c r="C19" s="158">
        <f>VLOOKUP(B13,'Nasazení do skupin'!$B$5:$S$52,7,0)</f>
        <v>0</v>
      </c>
      <c r="D19" s="158">
        <f>VLOOKUP(B13,'Nasazení do skupin'!$B$5:$S$52,10,0)</f>
        <v>0</v>
      </c>
      <c r="E19" s="158">
        <f>VLOOKUP(B13,'Nasazení do skupin'!$B$5:$S$52,13,0)</f>
        <v>0</v>
      </c>
      <c r="F19" s="158">
        <f>VLOOKUP(B13,'Nasazení do skupin'!$B$5:$S$52,16,0)</f>
        <v>0</v>
      </c>
      <c r="G19" s="159"/>
      <c r="H19" s="158">
        <f>VLOOKUP(H13,'Nasazení do skupin'!$B$5:$S$52,4,0)</f>
        <v>0</v>
      </c>
      <c r="I19" s="158">
        <f>VLOOKUP(H13,'Nasazení do skupin'!$B$5:$S$52,7,0)</f>
        <v>0</v>
      </c>
      <c r="J19" s="158">
        <f>VLOOKUP(H13,'Nasazení do skupin'!$B$5:$S$52,10,0)</f>
        <v>0</v>
      </c>
      <c r="K19" s="158">
        <f>VLOOKUP(H13,'Nasazení do skupin'!$B$5:$S$52,13,0)</f>
        <v>0</v>
      </c>
      <c r="L19" s="158">
        <f>VLOOKUP(H13,'Nasazení do skupin'!$B$5:$S$52,16,0)</f>
        <v>0</v>
      </c>
      <c r="M19" s="160"/>
      <c r="N19" s="161"/>
      <c r="O19" s="161"/>
      <c r="P19" s="161"/>
      <c r="Q19" s="161"/>
      <c r="R19" s="161"/>
      <c r="S19" s="162"/>
    </row>
    <row r="20" spans="1:24" s="130" customFormat="1" ht="33.6" customHeight="1" x14ac:dyDescent="0.25"/>
    <row r="21" spans="1:24" ht="15.6" x14ac:dyDescent="0.3">
      <c r="A21" s="448" t="s">
        <v>88</v>
      </c>
      <c r="B21" s="448"/>
      <c r="C21" s="448"/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</row>
    <row r="22" spans="1:24" ht="6.75" customHeight="1" thickBot="1" x14ac:dyDescent="0.3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</row>
    <row r="23" spans="1:24" ht="13.5" customHeight="1" x14ac:dyDescent="0.25">
      <c r="A23" s="420" t="s">
        <v>89</v>
      </c>
      <c r="B23" s="449" t="s">
        <v>69</v>
      </c>
      <c r="C23" s="449"/>
      <c r="D23" s="449"/>
      <c r="E23" s="449"/>
      <c r="F23" s="450"/>
      <c r="G23" s="426" t="s">
        <v>109</v>
      </c>
      <c r="H23" s="427"/>
      <c r="I23" s="427"/>
      <c r="J23" s="449" t="str">
        <f>'Nasazení do skupin'!$A$2</f>
        <v>STŽ1</v>
      </c>
      <c r="K23" s="449"/>
      <c r="L23" s="449"/>
      <c r="M23" s="450"/>
      <c r="N23" s="420" t="s">
        <v>110</v>
      </c>
      <c r="O23" s="453"/>
      <c r="P23" s="457">
        <v>40</v>
      </c>
      <c r="Q23" s="459" t="s">
        <v>111</v>
      </c>
      <c r="R23" s="460"/>
      <c r="S23" s="457" t="str">
        <f>VLOOKUP(P23,Zápasy!B4:H78,2,0)</f>
        <v>F</v>
      </c>
    </row>
    <row r="24" spans="1:24" ht="13.5" customHeight="1" thickBot="1" x14ac:dyDescent="0.3">
      <c r="A24" s="421"/>
      <c r="B24" s="451"/>
      <c r="C24" s="451"/>
      <c r="D24" s="451"/>
      <c r="E24" s="451"/>
      <c r="F24" s="452"/>
      <c r="G24" s="428"/>
      <c r="H24" s="429"/>
      <c r="I24" s="429"/>
      <c r="J24" s="451"/>
      <c r="K24" s="451"/>
      <c r="L24" s="451"/>
      <c r="M24" s="452"/>
      <c r="N24" s="421"/>
      <c r="O24" s="454"/>
      <c r="P24" s="458"/>
      <c r="Q24" s="461"/>
      <c r="R24" s="462"/>
      <c r="S24" s="458"/>
    </row>
    <row r="25" spans="1:24" ht="13.5" customHeight="1" x14ac:dyDescent="0.25">
      <c r="A25" s="420" t="s">
        <v>90</v>
      </c>
      <c r="B25" s="422">
        <f>$B$1</f>
        <v>43645</v>
      </c>
      <c r="C25" s="422"/>
      <c r="D25" s="422"/>
      <c r="E25" s="422"/>
      <c r="F25" s="423"/>
      <c r="G25" s="426" t="s">
        <v>112</v>
      </c>
      <c r="H25" s="427"/>
      <c r="I25" s="427"/>
      <c r="J25" s="430">
        <f>VLOOKUP(P23,Zápasy!B4:H78,4,0)</f>
        <v>0</v>
      </c>
      <c r="K25" s="430"/>
      <c r="L25" s="430"/>
      <c r="M25" s="431"/>
      <c r="N25" s="426" t="s">
        <v>113</v>
      </c>
      <c r="O25" s="427"/>
      <c r="P25" s="463"/>
      <c r="Q25" s="426" t="s">
        <v>114</v>
      </c>
      <c r="R25" s="427"/>
      <c r="S25" s="463"/>
      <c r="V25" s="125"/>
      <c r="X25" s="125"/>
    </row>
    <row r="26" spans="1:24" ht="13.2" customHeight="1" thickBot="1" x14ac:dyDescent="0.3">
      <c r="A26" s="421"/>
      <c r="B26" s="424"/>
      <c r="C26" s="424"/>
      <c r="D26" s="424"/>
      <c r="E26" s="424"/>
      <c r="F26" s="425"/>
      <c r="G26" s="428"/>
      <c r="H26" s="429"/>
      <c r="I26" s="429"/>
      <c r="J26" s="432"/>
      <c r="K26" s="432"/>
      <c r="L26" s="432"/>
      <c r="M26" s="433"/>
      <c r="N26" s="428"/>
      <c r="O26" s="429"/>
      <c r="P26" s="464"/>
      <c r="Q26" s="428"/>
      <c r="R26" s="429"/>
      <c r="S26" s="464"/>
      <c r="V26" s="125"/>
      <c r="X26" s="125"/>
    </row>
    <row r="27" spans="1:24" ht="18.75" customHeight="1" x14ac:dyDescent="0.3">
      <c r="A27" s="126" t="s">
        <v>115</v>
      </c>
      <c r="B27" s="436"/>
      <c r="C27" s="436"/>
      <c r="D27" s="436"/>
      <c r="E27" s="436"/>
      <c r="F27" s="437"/>
      <c r="G27" s="126" t="s">
        <v>116</v>
      </c>
      <c r="H27" s="127"/>
      <c r="I27" s="438">
        <f>VLOOKUP(B32,'Nasazení do skupin'!$B$5:$S$52,18,0)</f>
        <v>0</v>
      </c>
      <c r="J27" s="438"/>
      <c r="K27" s="438"/>
      <c r="L27" s="438"/>
      <c r="M27" s="439"/>
      <c r="N27" s="126" t="s">
        <v>117</v>
      </c>
      <c r="O27" s="127"/>
      <c r="P27" s="436" t="str">
        <f>VLOOKUP(B32,'Nasazení do skupin'!$B$5:$S$52,17,0)</f>
        <v>Tolar</v>
      </c>
      <c r="Q27" s="436"/>
      <c r="R27" s="436"/>
      <c r="S27" s="437"/>
      <c r="V27" s="125"/>
      <c r="X27" s="125"/>
    </row>
    <row r="28" spans="1:24" ht="16.2" thickBot="1" x14ac:dyDescent="0.35">
      <c r="A28" s="182" t="s">
        <v>91</v>
      </c>
      <c r="B28" s="443"/>
      <c r="C28" s="443"/>
      <c r="D28" s="443"/>
      <c r="E28" s="443"/>
      <c r="F28" s="444"/>
      <c r="G28" s="445" t="s">
        <v>91</v>
      </c>
      <c r="H28" s="446"/>
      <c r="I28" s="455"/>
      <c r="J28" s="455"/>
      <c r="K28" s="455"/>
      <c r="L28" s="455"/>
      <c r="M28" s="456"/>
      <c r="N28" s="445" t="s">
        <v>91</v>
      </c>
      <c r="O28" s="446"/>
      <c r="P28" s="443"/>
      <c r="Q28" s="443"/>
      <c r="R28" s="443"/>
      <c r="S28" s="444"/>
      <c r="V28" s="125"/>
      <c r="X28" s="125"/>
    </row>
    <row r="29" spans="1:24" ht="18.75" customHeight="1" x14ac:dyDescent="0.3">
      <c r="A29" s="126" t="s">
        <v>115</v>
      </c>
      <c r="B29" s="436"/>
      <c r="C29" s="436"/>
      <c r="D29" s="436"/>
      <c r="E29" s="436"/>
      <c r="F29" s="437"/>
      <c r="G29" s="126" t="s">
        <v>118</v>
      </c>
      <c r="H29" s="127"/>
      <c r="I29" s="438">
        <f>VLOOKUP(H32,'Nasazení do skupin'!$B$5:$S$52,18,0)</f>
        <v>0</v>
      </c>
      <c r="J29" s="438"/>
      <c r="K29" s="438"/>
      <c r="L29" s="438"/>
      <c r="M29" s="439"/>
      <c r="N29" s="126" t="s">
        <v>119</v>
      </c>
      <c r="O29" s="127"/>
      <c r="P29" s="436" t="str">
        <f>VLOOKUP(H32,'Nasazení do skupin'!$B$5:$S$52,17,0)</f>
        <v>Fries</v>
      </c>
      <c r="Q29" s="436"/>
      <c r="R29" s="436"/>
      <c r="S29" s="437"/>
      <c r="V29" s="125"/>
      <c r="X29" s="125"/>
    </row>
    <row r="30" spans="1:24" ht="16.2" thickBot="1" x14ac:dyDescent="0.35">
      <c r="A30" s="182" t="s">
        <v>91</v>
      </c>
      <c r="B30" s="443"/>
      <c r="C30" s="443"/>
      <c r="D30" s="443"/>
      <c r="E30" s="443"/>
      <c r="F30" s="444"/>
      <c r="G30" s="445" t="s">
        <v>91</v>
      </c>
      <c r="H30" s="446"/>
      <c r="I30" s="455"/>
      <c r="J30" s="455"/>
      <c r="K30" s="455"/>
      <c r="L30" s="455"/>
      <c r="M30" s="456"/>
      <c r="N30" s="445" t="s">
        <v>91</v>
      </c>
      <c r="O30" s="446"/>
      <c r="P30" s="443"/>
      <c r="Q30" s="443"/>
      <c r="R30" s="443"/>
      <c r="S30" s="444"/>
    </row>
    <row r="31" spans="1:24" ht="12" customHeight="1" x14ac:dyDescent="0.25">
      <c r="A31" s="465" t="s">
        <v>92</v>
      </c>
      <c r="B31" s="467" t="s">
        <v>93</v>
      </c>
      <c r="C31" s="468"/>
      <c r="D31" s="468"/>
      <c r="E31" s="468"/>
      <c r="F31" s="469"/>
      <c r="G31" s="434" t="s">
        <v>70</v>
      </c>
      <c r="H31" s="467" t="s">
        <v>94</v>
      </c>
      <c r="I31" s="468"/>
      <c r="J31" s="468"/>
      <c r="K31" s="468"/>
      <c r="L31" s="469"/>
      <c r="M31" s="434" t="s">
        <v>70</v>
      </c>
      <c r="N31" s="470" t="s">
        <v>95</v>
      </c>
      <c r="O31" s="471"/>
      <c r="P31" s="470" t="s">
        <v>96</v>
      </c>
      <c r="Q31" s="471"/>
      <c r="R31" s="470" t="s">
        <v>97</v>
      </c>
      <c r="S31" s="471"/>
    </row>
    <row r="32" spans="1:24" s="130" customFormat="1" ht="36" customHeight="1" thickBot="1" x14ac:dyDescent="0.3">
      <c r="A32" s="466"/>
      <c r="B32" s="440" t="str">
        <f>VLOOKUP(P23,Zápasy!$B$4:$H$77,5,0)</f>
        <v>TJ Baník Stříbro "A" - Lukáš Tolar</v>
      </c>
      <c r="C32" s="441"/>
      <c r="D32" s="441"/>
      <c r="E32" s="441"/>
      <c r="F32" s="442"/>
      <c r="G32" s="435"/>
      <c r="H32" s="440" t="str">
        <f>VLOOKUP(P23,Zápasy!$B$4:$H$76,7,0)</f>
        <v>TJ Peklo nad Zdobnicí "A" - Ondřej Fries</v>
      </c>
      <c r="I32" s="441"/>
      <c r="J32" s="441"/>
      <c r="K32" s="441"/>
      <c r="L32" s="442"/>
      <c r="M32" s="435"/>
      <c r="N32" s="128" t="s">
        <v>4</v>
      </c>
      <c r="O32" s="129" t="s">
        <v>51</v>
      </c>
      <c r="P32" s="128" t="s">
        <v>4</v>
      </c>
      <c r="Q32" s="129" t="s">
        <v>51</v>
      </c>
      <c r="R32" s="128" t="s">
        <v>4</v>
      </c>
      <c r="S32" s="129" t="s">
        <v>51</v>
      </c>
    </row>
    <row r="33" spans="1:19" s="130" customFormat="1" ht="18" customHeight="1" x14ac:dyDescent="0.35">
      <c r="A33" s="131" t="s">
        <v>75</v>
      </c>
      <c r="B33" s="185"/>
      <c r="C33" s="132"/>
      <c r="D33" s="132"/>
      <c r="E33" s="132"/>
      <c r="F33" s="163"/>
      <c r="G33" s="133"/>
      <c r="H33" s="185"/>
      <c r="I33" s="132"/>
      <c r="J33" s="132"/>
      <c r="K33" s="132"/>
      <c r="L33" s="135"/>
      <c r="M33" s="134"/>
      <c r="N33" s="164"/>
      <c r="O33" s="135"/>
      <c r="P33" s="472"/>
      <c r="Q33" s="475"/>
      <c r="R33" s="472"/>
      <c r="S33" s="475"/>
    </row>
    <row r="34" spans="1:19" s="130" customFormat="1" ht="18" customHeight="1" x14ac:dyDescent="0.25">
      <c r="A34" s="136" t="s">
        <v>76</v>
      </c>
      <c r="B34" s="137"/>
      <c r="C34" s="138"/>
      <c r="D34" s="138"/>
      <c r="E34" s="138"/>
      <c r="F34" s="139"/>
      <c r="G34" s="140"/>
      <c r="H34" s="137"/>
      <c r="I34" s="138"/>
      <c r="J34" s="138"/>
      <c r="K34" s="138"/>
      <c r="L34" s="139"/>
      <c r="M34" s="141"/>
      <c r="N34" s="142"/>
      <c r="O34" s="139"/>
      <c r="P34" s="473"/>
      <c r="Q34" s="476"/>
      <c r="R34" s="473"/>
      <c r="S34" s="476"/>
    </row>
    <row r="35" spans="1:19" s="130" customFormat="1" ht="18" customHeight="1" thickBot="1" x14ac:dyDescent="0.3">
      <c r="A35" s="143" t="s">
        <v>77</v>
      </c>
      <c r="B35" s="144"/>
      <c r="C35" s="145"/>
      <c r="D35" s="145"/>
      <c r="E35" s="145"/>
      <c r="F35" s="146"/>
      <c r="G35" s="147"/>
      <c r="H35" s="144"/>
      <c r="I35" s="145"/>
      <c r="J35" s="145"/>
      <c r="K35" s="145"/>
      <c r="L35" s="146"/>
      <c r="M35" s="148"/>
      <c r="N35" s="149"/>
      <c r="O35" s="150"/>
      <c r="P35" s="474"/>
      <c r="Q35" s="477"/>
      <c r="R35" s="474"/>
      <c r="S35" s="477"/>
    </row>
    <row r="36" spans="1:19" s="130" customFormat="1" ht="27.6" customHeight="1" x14ac:dyDescent="0.25">
      <c r="A36" s="151" t="s">
        <v>98</v>
      </c>
      <c r="B36" s="186">
        <f>VLOOKUP(B32,'Nasazení do skupin'!$B$5:$S$52,2,0)</f>
        <v>3726</v>
      </c>
      <c r="C36" s="186">
        <f>VLOOKUP(B32,'Nasazení do skupin'!$B$5:$S$52,5,0)</f>
        <v>0</v>
      </c>
      <c r="D36" s="186">
        <f>VLOOKUP(B32,'Nasazení do skupin'!$B$5:$S$52,8,0)</f>
        <v>0</v>
      </c>
      <c r="E36" s="186">
        <f>VLOOKUP(B32,'Nasazení do skupin'!$B$5:$S$52,11,0)</f>
        <v>0</v>
      </c>
      <c r="F36" s="186">
        <f>VLOOKUP(B32,'Nasazení do skupin'!$B$5:$S$52,14,0)</f>
        <v>0</v>
      </c>
      <c r="G36" s="170"/>
      <c r="H36" s="186">
        <f>VLOOKUP(H32,'Nasazení do skupin'!$B$5:$S$52,2,0)</f>
        <v>3981</v>
      </c>
      <c r="I36" s="186">
        <f>VLOOKUP(H32,'Nasazení do skupin'!$B$5:$S$52,5,0)</f>
        <v>0</v>
      </c>
      <c r="J36" s="186">
        <f>VLOOKUP(H32,'Nasazení do skupin'!$B$5:$S$52,8,0)</f>
        <v>0</v>
      </c>
      <c r="K36" s="186">
        <f>VLOOKUP(H32,'Nasazení do skupin'!$B$5:$S$52,11,0)</f>
        <v>0</v>
      </c>
      <c r="L36" s="186">
        <f>VLOOKUP(H32,'Nasazení do skupin'!$B$5:$S$52,14,0)</f>
        <v>0</v>
      </c>
      <c r="M36" s="134"/>
      <c r="N36" s="152" t="s">
        <v>99</v>
      </c>
      <c r="O36" s="153"/>
      <c r="P36" s="153"/>
      <c r="Q36" s="153"/>
      <c r="R36" s="153"/>
      <c r="S36" s="154"/>
    </row>
    <row r="37" spans="1:19" s="130" customFormat="1" ht="88.2" customHeight="1" thickBot="1" x14ac:dyDescent="0.3">
      <c r="A37" s="143" t="s">
        <v>100</v>
      </c>
      <c r="B37" s="155" t="str">
        <f>VLOOKUP(B32,'Nasazení do skupin'!$B$5:$S$52,3,0)</f>
        <v>Lukáš Tolar</v>
      </c>
      <c r="C37" s="155">
        <f>VLOOKUP(B32,'Nasazení do skupin'!$B$5:$S$52,6,0)</f>
        <v>0</v>
      </c>
      <c r="D37" s="155">
        <f>VLOOKUP(B32,'Nasazení do skupin'!$B$5:$S$52,9,0)</f>
        <v>0</v>
      </c>
      <c r="E37" s="155">
        <f>VLOOKUP(B32,'Nasazení do skupin'!$B$5:$S$52,12,0)</f>
        <v>0</v>
      </c>
      <c r="F37" s="155">
        <f>VLOOKUP(B32,'Nasazení do skupin'!$B$5:$S$52,15,0)</f>
        <v>0</v>
      </c>
      <c r="G37" s="171"/>
      <c r="H37" s="155" t="str">
        <f>VLOOKUP(H32,'Nasazení do skupin'!$B$5:$S$52,3,0)</f>
        <v>Ondřej Fries</v>
      </c>
      <c r="I37" s="155">
        <f>VLOOKUP(H32,'Nasazení do skupin'!$B$5:$S$52,6,0)</f>
        <v>0</v>
      </c>
      <c r="J37" s="155">
        <f>VLOOKUP(H32,'Nasazení do skupin'!$B$5:$S$52,9,0)</f>
        <v>0</v>
      </c>
      <c r="K37" s="155">
        <f>VLOOKUP(H32,'Nasazení do skupin'!$B$5:$S$52,12,0)</f>
        <v>0</v>
      </c>
      <c r="L37" s="155">
        <f>VLOOKUP(H32,'Nasazení do skupin'!$B$5:$S$52,15,0)</f>
        <v>0</v>
      </c>
      <c r="M37" s="156"/>
      <c r="N37" s="153"/>
      <c r="O37" s="153"/>
      <c r="P37" s="153"/>
      <c r="Q37" s="153"/>
      <c r="R37" s="153"/>
      <c r="S37" s="154"/>
    </row>
    <row r="38" spans="1:19" s="130" customFormat="1" ht="18" customHeight="1" thickBot="1" x14ac:dyDescent="0.3">
      <c r="A38" s="157" t="s">
        <v>101</v>
      </c>
      <c r="B38" s="158">
        <f>VLOOKUP(B32,'Nasazení do skupin'!$B$5:$S$52,4,0)</f>
        <v>0</v>
      </c>
      <c r="C38" s="158">
        <f>VLOOKUP(B32,'Nasazení do skupin'!$B$5:$S$52,7,0)</f>
        <v>0</v>
      </c>
      <c r="D38" s="158">
        <f>VLOOKUP(B32,'Nasazení do skupin'!$B$5:$S$52,10,0)</f>
        <v>0</v>
      </c>
      <c r="E38" s="158">
        <f>VLOOKUP(B32,'Nasazení do skupin'!$B$5:$S$52,13,0)</f>
        <v>0</v>
      </c>
      <c r="F38" s="158">
        <f>VLOOKUP(B32,'Nasazení do skupin'!$B$5:$S$52,16,0)</f>
        <v>0</v>
      </c>
      <c r="G38" s="159"/>
      <c r="H38" s="158">
        <f>VLOOKUP(H32,'Nasazení do skupin'!$B$5:$S$52,4,0)</f>
        <v>0</v>
      </c>
      <c r="I38" s="158">
        <f>VLOOKUP(H32,'Nasazení do skupin'!$B$5:$S$52,7,0)</f>
        <v>0</v>
      </c>
      <c r="J38" s="158">
        <f>VLOOKUP(H32,'Nasazení do skupin'!$B$5:$S$52,10,0)</f>
        <v>0</v>
      </c>
      <c r="K38" s="158">
        <f>VLOOKUP(H32,'Nasazení do skupin'!$B$5:$S$52,13,0)</f>
        <v>0</v>
      </c>
      <c r="L38" s="158">
        <f>VLOOKUP(H32,'Nasazení do skupin'!$B$5:$S$52,16,0)</f>
        <v>0</v>
      </c>
      <c r="M38" s="160"/>
      <c r="N38" s="161"/>
      <c r="O38" s="161"/>
      <c r="P38" s="161"/>
      <c r="Q38" s="161"/>
      <c r="R38" s="161"/>
      <c r="S38" s="162"/>
    </row>
    <row r="39" spans="1:19" s="130" customFormat="1" ht="13.2" x14ac:dyDescent="0.25">
      <c r="A39" s="165"/>
      <c r="B39" s="166"/>
      <c r="C39" s="166"/>
      <c r="D39" s="166"/>
      <c r="E39" s="166"/>
      <c r="F39" s="166"/>
      <c r="G39" s="167"/>
      <c r="H39" s="168"/>
      <c r="I39" s="168"/>
      <c r="J39" s="168"/>
      <c r="K39" s="168"/>
      <c r="L39" s="168"/>
      <c r="M39" s="169"/>
      <c r="N39" s="153"/>
      <c r="O39" s="153"/>
      <c r="P39" s="153"/>
      <c r="Q39" s="153"/>
      <c r="R39" s="153"/>
      <c r="S39" s="153"/>
    </row>
  </sheetData>
  <mergeCells count="91">
    <mergeCell ref="A31:A32"/>
    <mergeCell ref="B31:F31"/>
    <mergeCell ref="H31:L31"/>
    <mergeCell ref="M31:M32"/>
    <mergeCell ref="N31:O31"/>
    <mergeCell ref="P31:Q31"/>
    <mergeCell ref="R31:S31"/>
    <mergeCell ref="B32:F32"/>
    <mergeCell ref="H32:L32"/>
    <mergeCell ref="P33:P35"/>
    <mergeCell ref="Q33:Q35"/>
    <mergeCell ref="R33:R35"/>
    <mergeCell ref="S33:S35"/>
    <mergeCell ref="P27:S27"/>
    <mergeCell ref="B28:F28"/>
    <mergeCell ref="G28:H28"/>
    <mergeCell ref="I28:M28"/>
    <mergeCell ref="N28:O28"/>
    <mergeCell ref="P28:S28"/>
    <mergeCell ref="P29:S29"/>
    <mergeCell ref="B30:F30"/>
    <mergeCell ref="G30:H30"/>
    <mergeCell ref="I30:M30"/>
    <mergeCell ref="N30:O30"/>
    <mergeCell ref="P30:S30"/>
    <mergeCell ref="P23:P24"/>
    <mergeCell ref="Q23:R24"/>
    <mergeCell ref="S23:S24"/>
    <mergeCell ref="N25:P26"/>
    <mergeCell ref="Q25:S26"/>
    <mergeCell ref="A23:A24"/>
    <mergeCell ref="B23:F24"/>
    <mergeCell ref="G23:I24"/>
    <mergeCell ref="J23:M24"/>
    <mergeCell ref="N23:O24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Q4:R5"/>
    <mergeCell ref="S4:S5"/>
    <mergeCell ref="P10:S10"/>
    <mergeCell ref="N6:P7"/>
    <mergeCell ref="Q6:S7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P4:P5"/>
    <mergeCell ref="I10:M10"/>
    <mergeCell ref="B8:F8"/>
    <mergeCell ref="I8:M8"/>
    <mergeCell ref="P8:S8"/>
    <mergeCell ref="B9:F9"/>
    <mergeCell ref="G9:H9"/>
    <mergeCell ref="P9:S9"/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</mergeCells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S30"/>
  <sheetViews>
    <sheetView topLeftCell="A8" workbookViewId="0">
      <selection activeCell="G23" sqref="G23"/>
    </sheetView>
  </sheetViews>
  <sheetFormatPr defaultRowHeight="14.4" x14ac:dyDescent="0.3"/>
  <cols>
    <col min="1" max="1" width="10" customWidth="1"/>
    <col min="2" max="2" width="49.33203125" style="44" customWidth="1"/>
    <col min="3" max="3" width="5.88671875" style="44" customWidth="1"/>
    <col min="4" max="4" width="16" style="44" customWidth="1"/>
    <col min="5" max="5" width="4.6640625" style="44" customWidth="1"/>
    <col min="6" max="6" width="5.88671875" style="44" customWidth="1"/>
    <col min="7" max="7" width="16" style="44" customWidth="1"/>
    <col min="8" max="8" width="4.6640625" style="59" customWidth="1"/>
    <col min="9" max="9" width="5.88671875" style="59" customWidth="1"/>
    <col min="10" max="10" width="11.5546875" style="59" customWidth="1"/>
    <col min="11" max="11" width="4.6640625" style="59" customWidth="1"/>
    <col min="12" max="12" width="5.6640625" style="59" customWidth="1"/>
    <col min="13" max="13" width="12.6640625" style="59" customWidth="1"/>
    <col min="14" max="14" width="4.6640625" style="59" customWidth="1"/>
    <col min="15" max="15" width="5.44140625" style="59" customWidth="1"/>
    <col min="16" max="16" width="11.6640625" style="59" customWidth="1"/>
    <col min="17" max="17" width="4.6640625" style="59" customWidth="1"/>
    <col min="18" max="18" width="9.6640625" style="59" customWidth="1"/>
    <col min="19" max="19" width="8.88671875" style="44"/>
    <col min="250" max="250" width="4" customWidth="1"/>
    <col min="251" max="251" width="28.5546875" customWidth="1"/>
    <col min="252" max="252" width="5" customWidth="1"/>
    <col min="253" max="253" width="1.44140625" customWidth="1"/>
    <col min="254" max="254" width="5.5546875" customWidth="1"/>
    <col min="255" max="255" width="4.44140625" customWidth="1"/>
    <col min="256" max="256" width="1.44140625" customWidth="1"/>
    <col min="257" max="257" width="5.44140625" customWidth="1"/>
    <col min="258" max="258" width="4.44140625" customWidth="1"/>
    <col min="259" max="259" width="1.44140625" customWidth="1"/>
    <col min="260" max="260" width="5.109375" customWidth="1"/>
    <col min="261" max="261" width="4.5546875" bestFit="1" customWidth="1"/>
    <col min="262" max="262" width="1.44140625" customWidth="1"/>
    <col min="263" max="263" width="4.88671875" customWidth="1"/>
    <col min="506" max="506" width="4" customWidth="1"/>
    <col min="507" max="507" width="28.5546875" customWidth="1"/>
    <col min="508" max="508" width="5" customWidth="1"/>
    <col min="509" max="509" width="1.44140625" customWidth="1"/>
    <col min="510" max="510" width="5.5546875" customWidth="1"/>
    <col min="511" max="511" width="4.44140625" customWidth="1"/>
    <col min="512" max="512" width="1.44140625" customWidth="1"/>
    <col min="513" max="513" width="5.44140625" customWidth="1"/>
    <col min="514" max="514" width="4.44140625" customWidth="1"/>
    <col min="515" max="515" width="1.44140625" customWidth="1"/>
    <col min="516" max="516" width="5.109375" customWidth="1"/>
    <col min="517" max="517" width="4.5546875" bestFit="1" customWidth="1"/>
    <col min="518" max="518" width="1.44140625" customWidth="1"/>
    <col min="519" max="519" width="4.88671875" customWidth="1"/>
    <col min="762" max="762" width="4" customWidth="1"/>
    <col min="763" max="763" width="28.5546875" customWidth="1"/>
    <col min="764" max="764" width="5" customWidth="1"/>
    <col min="765" max="765" width="1.44140625" customWidth="1"/>
    <col min="766" max="766" width="5.5546875" customWidth="1"/>
    <col min="767" max="767" width="4.44140625" customWidth="1"/>
    <col min="768" max="768" width="1.44140625" customWidth="1"/>
    <col min="769" max="769" width="5.44140625" customWidth="1"/>
    <col min="770" max="770" width="4.44140625" customWidth="1"/>
    <col min="771" max="771" width="1.44140625" customWidth="1"/>
    <col min="772" max="772" width="5.109375" customWidth="1"/>
    <col min="773" max="773" width="4.5546875" bestFit="1" customWidth="1"/>
    <col min="774" max="774" width="1.44140625" customWidth="1"/>
    <col min="775" max="775" width="4.88671875" customWidth="1"/>
    <col min="1018" max="1018" width="4" customWidth="1"/>
    <col min="1019" max="1019" width="28.5546875" customWidth="1"/>
    <col min="1020" max="1020" width="5" customWidth="1"/>
    <col min="1021" max="1021" width="1.44140625" customWidth="1"/>
    <col min="1022" max="1022" width="5.5546875" customWidth="1"/>
    <col min="1023" max="1023" width="4.44140625" customWidth="1"/>
    <col min="1024" max="1024" width="1.44140625" customWidth="1"/>
    <col min="1025" max="1025" width="5.44140625" customWidth="1"/>
    <col min="1026" max="1026" width="4.44140625" customWidth="1"/>
    <col min="1027" max="1027" width="1.44140625" customWidth="1"/>
    <col min="1028" max="1028" width="5.109375" customWidth="1"/>
    <col min="1029" max="1029" width="4.5546875" bestFit="1" customWidth="1"/>
    <col min="1030" max="1030" width="1.44140625" customWidth="1"/>
    <col min="1031" max="1031" width="4.88671875" customWidth="1"/>
    <col min="1274" max="1274" width="4" customWidth="1"/>
    <col min="1275" max="1275" width="28.5546875" customWidth="1"/>
    <col min="1276" max="1276" width="5" customWidth="1"/>
    <col min="1277" max="1277" width="1.44140625" customWidth="1"/>
    <col min="1278" max="1278" width="5.5546875" customWidth="1"/>
    <col min="1279" max="1279" width="4.44140625" customWidth="1"/>
    <col min="1280" max="1280" width="1.44140625" customWidth="1"/>
    <col min="1281" max="1281" width="5.44140625" customWidth="1"/>
    <col min="1282" max="1282" width="4.44140625" customWidth="1"/>
    <col min="1283" max="1283" width="1.44140625" customWidth="1"/>
    <col min="1284" max="1284" width="5.109375" customWidth="1"/>
    <col min="1285" max="1285" width="4.5546875" bestFit="1" customWidth="1"/>
    <col min="1286" max="1286" width="1.44140625" customWidth="1"/>
    <col min="1287" max="1287" width="4.88671875" customWidth="1"/>
    <col min="1530" max="1530" width="4" customWidth="1"/>
    <col min="1531" max="1531" width="28.5546875" customWidth="1"/>
    <col min="1532" max="1532" width="5" customWidth="1"/>
    <col min="1533" max="1533" width="1.44140625" customWidth="1"/>
    <col min="1534" max="1534" width="5.5546875" customWidth="1"/>
    <col min="1535" max="1535" width="4.44140625" customWidth="1"/>
    <col min="1536" max="1536" width="1.44140625" customWidth="1"/>
    <col min="1537" max="1537" width="5.44140625" customWidth="1"/>
    <col min="1538" max="1538" width="4.44140625" customWidth="1"/>
    <col min="1539" max="1539" width="1.44140625" customWidth="1"/>
    <col min="1540" max="1540" width="5.109375" customWidth="1"/>
    <col min="1541" max="1541" width="4.5546875" bestFit="1" customWidth="1"/>
    <col min="1542" max="1542" width="1.44140625" customWidth="1"/>
    <col min="1543" max="1543" width="4.88671875" customWidth="1"/>
    <col min="1786" max="1786" width="4" customWidth="1"/>
    <col min="1787" max="1787" width="28.5546875" customWidth="1"/>
    <col min="1788" max="1788" width="5" customWidth="1"/>
    <col min="1789" max="1789" width="1.44140625" customWidth="1"/>
    <col min="1790" max="1790" width="5.5546875" customWidth="1"/>
    <col min="1791" max="1791" width="4.44140625" customWidth="1"/>
    <col min="1792" max="1792" width="1.44140625" customWidth="1"/>
    <col min="1793" max="1793" width="5.44140625" customWidth="1"/>
    <col min="1794" max="1794" width="4.44140625" customWidth="1"/>
    <col min="1795" max="1795" width="1.44140625" customWidth="1"/>
    <col min="1796" max="1796" width="5.109375" customWidth="1"/>
    <col min="1797" max="1797" width="4.5546875" bestFit="1" customWidth="1"/>
    <col min="1798" max="1798" width="1.44140625" customWidth="1"/>
    <col min="1799" max="1799" width="4.88671875" customWidth="1"/>
    <col min="2042" max="2042" width="4" customWidth="1"/>
    <col min="2043" max="2043" width="28.5546875" customWidth="1"/>
    <col min="2044" max="2044" width="5" customWidth="1"/>
    <col min="2045" max="2045" width="1.44140625" customWidth="1"/>
    <col min="2046" max="2046" width="5.5546875" customWidth="1"/>
    <col min="2047" max="2047" width="4.44140625" customWidth="1"/>
    <col min="2048" max="2048" width="1.44140625" customWidth="1"/>
    <col min="2049" max="2049" width="5.44140625" customWidth="1"/>
    <col min="2050" max="2050" width="4.44140625" customWidth="1"/>
    <col min="2051" max="2051" width="1.44140625" customWidth="1"/>
    <col min="2052" max="2052" width="5.109375" customWidth="1"/>
    <col min="2053" max="2053" width="4.5546875" bestFit="1" customWidth="1"/>
    <col min="2054" max="2054" width="1.44140625" customWidth="1"/>
    <col min="2055" max="2055" width="4.88671875" customWidth="1"/>
    <col min="2298" max="2298" width="4" customWidth="1"/>
    <col min="2299" max="2299" width="28.5546875" customWidth="1"/>
    <col min="2300" max="2300" width="5" customWidth="1"/>
    <col min="2301" max="2301" width="1.44140625" customWidth="1"/>
    <col min="2302" max="2302" width="5.5546875" customWidth="1"/>
    <col min="2303" max="2303" width="4.44140625" customWidth="1"/>
    <col min="2304" max="2304" width="1.44140625" customWidth="1"/>
    <col min="2305" max="2305" width="5.44140625" customWidth="1"/>
    <col min="2306" max="2306" width="4.44140625" customWidth="1"/>
    <col min="2307" max="2307" width="1.44140625" customWidth="1"/>
    <col min="2308" max="2308" width="5.109375" customWidth="1"/>
    <col min="2309" max="2309" width="4.5546875" bestFit="1" customWidth="1"/>
    <col min="2310" max="2310" width="1.44140625" customWidth="1"/>
    <col min="2311" max="2311" width="4.88671875" customWidth="1"/>
    <col min="2554" max="2554" width="4" customWidth="1"/>
    <col min="2555" max="2555" width="28.5546875" customWidth="1"/>
    <col min="2556" max="2556" width="5" customWidth="1"/>
    <col min="2557" max="2557" width="1.44140625" customWidth="1"/>
    <col min="2558" max="2558" width="5.5546875" customWidth="1"/>
    <col min="2559" max="2559" width="4.44140625" customWidth="1"/>
    <col min="2560" max="2560" width="1.44140625" customWidth="1"/>
    <col min="2561" max="2561" width="5.44140625" customWidth="1"/>
    <col min="2562" max="2562" width="4.44140625" customWidth="1"/>
    <col min="2563" max="2563" width="1.44140625" customWidth="1"/>
    <col min="2564" max="2564" width="5.109375" customWidth="1"/>
    <col min="2565" max="2565" width="4.5546875" bestFit="1" customWidth="1"/>
    <col min="2566" max="2566" width="1.44140625" customWidth="1"/>
    <col min="2567" max="2567" width="4.88671875" customWidth="1"/>
    <col min="2810" max="2810" width="4" customWidth="1"/>
    <col min="2811" max="2811" width="28.5546875" customWidth="1"/>
    <col min="2812" max="2812" width="5" customWidth="1"/>
    <col min="2813" max="2813" width="1.44140625" customWidth="1"/>
    <col min="2814" max="2814" width="5.5546875" customWidth="1"/>
    <col min="2815" max="2815" width="4.44140625" customWidth="1"/>
    <col min="2816" max="2816" width="1.44140625" customWidth="1"/>
    <col min="2817" max="2817" width="5.44140625" customWidth="1"/>
    <col min="2818" max="2818" width="4.44140625" customWidth="1"/>
    <col min="2819" max="2819" width="1.44140625" customWidth="1"/>
    <col min="2820" max="2820" width="5.109375" customWidth="1"/>
    <col min="2821" max="2821" width="4.5546875" bestFit="1" customWidth="1"/>
    <col min="2822" max="2822" width="1.44140625" customWidth="1"/>
    <col min="2823" max="2823" width="4.88671875" customWidth="1"/>
    <col min="3066" max="3066" width="4" customWidth="1"/>
    <col min="3067" max="3067" width="28.5546875" customWidth="1"/>
    <col min="3068" max="3068" width="5" customWidth="1"/>
    <col min="3069" max="3069" width="1.44140625" customWidth="1"/>
    <col min="3070" max="3070" width="5.5546875" customWidth="1"/>
    <col min="3071" max="3071" width="4.44140625" customWidth="1"/>
    <col min="3072" max="3072" width="1.44140625" customWidth="1"/>
    <col min="3073" max="3073" width="5.44140625" customWidth="1"/>
    <col min="3074" max="3074" width="4.44140625" customWidth="1"/>
    <col min="3075" max="3075" width="1.44140625" customWidth="1"/>
    <col min="3076" max="3076" width="5.109375" customWidth="1"/>
    <col min="3077" max="3077" width="4.5546875" bestFit="1" customWidth="1"/>
    <col min="3078" max="3078" width="1.44140625" customWidth="1"/>
    <col min="3079" max="3079" width="4.88671875" customWidth="1"/>
    <col min="3322" max="3322" width="4" customWidth="1"/>
    <col min="3323" max="3323" width="28.5546875" customWidth="1"/>
    <col min="3324" max="3324" width="5" customWidth="1"/>
    <col min="3325" max="3325" width="1.44140625" customWidth="1"/>
    <col min="3326" max="3326" width="5.5546875" customWidth="1"/>
    <col min="3327" max="3327" width="4.44140625" customWidth="1"/>
    <col min="3328" max="3328" width="1.44140625" customWidth="1"/>
    <col min="3329" max="3329" width="5.44140625" customWidth="1"/>
    <col min="3330" max="3330" width="4.44140625" customWidth="1"/>
    <col min="3331" max="3331" width="1.44140625" customWidth="1"/>
    <col min="3332" max="3332" width="5.109375" customWidth="1"/>
    <col min="3333" max="3333" width="4.5546875" bestFit="1" customWidth="1"/>
    <col min="3334" max="3334" width="1.44140625" customWidth="1"/>
    <col min="3335" max="3335" width="4.88671875" customWidth="1"/>
    <col min="3578" max="3578" width="4" customWidth="1"/>
    <col min="3579" max="3579" width="28.5546875" customWidth="1"/>
    <col min="3580" max="3580" width="5" customWidth="1"/>
    <col min="3581" max="3581" width="1.44140625" customWidth="1"/>
    <col min="3582" max="3582" width="5.5546875" customWidth="1"/>
    <col min="3583" max="3583" width="4.44140625" customWidth="1"/>
    <col min="3584" max="3584" width="1.44140625" customWidth="1"/>
    <col min="3585" max="3585" width="5.44140625" customWidth="1"/>
    <col min="3586" max="3586" width="4.44140625" customWidth="1"/>
    <col min="3587" max="3587" width="1.44140625" customWidth="1"/>
    <col min="3588" max="3588" width="5.109375" customWidth="1"/>
    <col min="3589" max="3589" width="4.5546875" bestFit="1" customWidth="1"/>
    <col min="3590" max="3590" width="1.44140625" customWidth="1"/>
    <col min="3591" max="3591" width="4.88671875" customWidth="1"/>
    <col min="3834" max="3834" width="4" customWidth="1"/>
    <col min="3835" max="3835" width="28.5546875" customWidth="1"/>
    <col min="3836" max="3836" width="5" customWidth="1"/>
    <col min="3837" max="3837" width="1.44140625" customWidth="1"/>
    <col min="3838" max="3838" width="5.5546875" customWidth="1"/>
    <col min="3839" max="3839" width="4.44140625" customWidth="1"/>
    <col min="3840" max="3840" width="1.44140625" customWidth="1"/>
    <col min="3841" max="3841" width="5.44140625" customWidth="1"/>
    <col min="3842" max="3842" width="4.44140625" customWidth="1"/>
    <col min="3843" max="3843" width="1.44140625" customWidth="1"/>
    <col min="3844" max="3844" width="5.109375" customWidth="1"/>
    <col min="3845" max="3845" width="4.5546875" bestFit="1" customWidth="1"/>
    <col min="3846" max="3846" width="1.44140625" customWidth="1"/>
    <col min="3847" max="3847" width="4.88671875" customWidth="1"/>
    <col min="4090" max="4090" width="4" customWidth="1"/>
    <col min="4091" max="4091" width="28.5546875" customWidth="1"/>
    <col min="4092" max="4092" width="5" customWidth="1"/>
    <col min="4093" max="4093" width="1.44140625" customWidth="1"/>
    <col min="4094" max="4094" width="5.5546875" customWidth="1"/>
    <col min="4095" max="4095" width="4.44140625" customWidth="1"/>
    <col min="4096" max="4096" width="1.44140625" customWidth="1"/>
    <col min="4097" max="4097" width="5.44140625" customWidth="1"/>
    <col min="4098" max="4098" width="4.44140625" customWidth="1"/>
    <col min="4099" max="4099" width="1.44140625" customWidth="1"/>
    <col min="4100" max="4100" width="5.109375" customWidth="1"/>
    <col min="4101" max="4101" width="4.5546875" bestFit="1" customWidth="1"/>
    <col min="4102" max="4102" width="1.44140625" customWidth="1"/>
    <col min="4103" max="4103" width="4.88671875" customWidth="1"/>
    <col min="4346" max="4346" width="4" customWidth="1"/>
    <col min="4347" max="4347" width="28.5546875" customWidth="1"/>
    <col min="4348" max="4348" width="5" customWidth="1"/>
    <col min="4349" max="4349" width="1.44140625" customWidth="1"/>
    <col min="4350" max="4350" width="5.5546875" customWidth="1"/>
    <col min="4351" max="4351" width="4.44140625" customWidth="1"/>
    <col min="4352" max="4352" width="1.44140625" customWidth="1"/>
    <col min="4353" max="4353" width="5.44140625" customWidth="1"/>
    <col min="4354" max="4354" width="4.44140625" customWidth="1"/>
    <col min="4355" max="4355" width="1.44140625" customWidth="1"/>
    <col min="4356" max="4356" width="5.109375" customWidth="1"/>
    <col min="4357" max="4357" width="4.5546875" bestFit="1" customWidth="1"/>
    <col min="4358" max="4358" width="1.44140625" customWidth="1"/>
    <col min="4359" max="4359" width="4.88671875" customWidth="1"/>
    <col min="4602" max="4602" width="4" customWidth="1"/>
    <col min="4603" max="4603" width="28.5546875" customWidth="1"/>
    <col min="4604" max="4604" width="5" customWidth="1"/>
    <col min="4605" max="4605" width="1.44140625" customWidth="1"/>
    <col min="4606" max="4606" width="5.5546875" customWidth="1"/>
    <col min="4607" max="4607" width="4.44140625" customWidth="1"/>
    <col min="4608" max="4608" width="1.44140625" customWidth="1"/>
    <col min="4609" max="4609" width="5.44140625" customWidth="1"/>
    <col min="4610" max="4610" width="4.44140625" customWidth="1"/>
    <col min="4611" max="4611" width="1.44140625" customWidth="1"/>
    <col min="4612" max="4612" width="5.109375" customWidth="1"/>
    <col min="4613" max="4613" width="4.5546875" bestFit="1" customWidth="1"/>
    <col min="4614" max="4614" width="1.44140625" customWidth="1"/>
    <col min="4615" max="4615" width="4.88671875" customWidth="1"/>
    <col min="4858" max="4858" width="4" customWidth="1"/>
    <col min="4859" max="4859" width="28.5546875" customWidth="1"/>
    <col min="4860" max="4860" width="5" customWidth="1"/>
    <col min="4861" max="4861" width="1.44140625" customWidth="1"/>
    <col min="4862" max="4862" width="5.5546875" customWidth="1"/>
    <col min="4863" max="4863" width="4.44140625" customWidth="1"/>
    <col min="4864" max="4864" width="1.44140625" customWidth="1"/>
    <col min="4865" max="4865" width="5.44140625" customWidth="1"/>
    <col min="4866" max="4866" width="4.44140625" customWidth="1"/>
    <col min="4867" max="4867" width="1.44140625" customWidth="1"/>
    <col min="4868" max="4868" width="5.109375" customWidth="1"/>
    <col min="4869" max="4869" width="4.5546875" bestFit="1" customWidth="1"/>
    <col min="4870" max="4870" width="1.44140625" customWidth="1"/>
    <col min="4871" max="4871" width="4.88671875" customWidth="1"/>
    <col min="5114" max="5114" width="4" customWidth="1"/>
    <col min="5115" max="5115" width="28.5546875" customWidth="1"/>
    <col min="5116" max="5116" width="5" customWidth="1"/>
    <col min="5117" max="5117" width="1.44140625" customWidth="1"/>
    <col min="5118" max="5118" width="5.5546875" customWidth="1"/>
    <col min="5119" max="5119" width="4.44140625" customWidth="1"/>
    <col min="5120" max="5120" width="1.44140625" customWidth="1"/>
    <col min="5121" max="5121" width="5.44140625" customWidth="1"/>
    <col min="5122" max="5122" width="4.44140625" customWidth="1"/>
    <col min="5123" max="5123" width="1.44140625" customWidth="1"/>
    <col min="5124" max="5124" width="5.109375" customWidth="1"/>
    <col min="5125" max="5125" width="4.5546875" bestFit="1" customWidth="1"/>
    <col min="5126" max="5126" width="1.44140625" customWidth="1"/>
    <col min="5127" max="5127" width="4.88671875" customWidth="1"/>
    <col min="5370" max="5370" width="4" customWidth="1"/>
    <col min="5371" max="5371" width="28.5546875" customWidth="1"/>
    <col min="5372" max="5372" width="5" customWidth="1"/>
    <col min="5373" max="5373" width="1.44140625" customWidth="1"/>
    <col min="5374" max="5374" width="5.5546875" customWidth="1"/>
    <col min="5375" max="5375" width="4.44140625" customWidth="1"/>
    <col min="5376" max="5376" width="1.44140625" customWidth="1"/>
    <col min="5377" max="5377" width="5.44140625" customWidth="1"/>
    <col min="5378" max="5378" width="4.44140625" customWidth="1"/>
    <col min="5379" max="5379" width="1.44140625" customWidth="1"/>
    <col min="5380" max="5380" width="5.109375" customWidth="1"/>
    <col min="5381" max="5381" width="4.5546875" bestFit="1" customWidth="1"/>
    <col min="5382" max="5382" width="1.44140625" customWidth="1"/>
    <col min="5383" max="5383" width="4.88671875" customWidth="1"/>
    <col min="5626" max="5626" width="4" customWidth="1"/>
    <col min="5627" max="5627" width="28.5546875" customWidth="1"/>
    <col min="5628" max="5628" width="5" customWidth="1"/>
    <col min="5629" max="5629" width="1.44140625" customWidth="1"/>
    <col min="5630" max="5630" width="5.5546875" customWidth="1"/>
    <col min="5631" max="5631" width="4.44140625" customWidth="1"/>
    <col min="5632" max="5632" width="1.44140625" customWidth="1"/>
    <col min="5633" max="5633" width="5.44140625" customWidth="1"/>
    <col min="5634" max="5634" width="4.44140625" customWidth="1"/>
    <col min="5635" max="5635" width="1.44140625" customWidth="1"/>
    <col min="5636" max="5636" width="5.109375" customWidth="1"/>
    <col min="5637" max="5637" width="4.5546875" bestFit="1" customWidth="1"/>
    <col min="5638" max="5638" width="1.44140625" customWidth="1"/>
    <col min="5639" max="5639" width="4.88671875" customWidth="1"/>
    <col min="5882" max="5882" width="4" customWidth="1"/>
    <col min="5883" max="5883" width="28.5546875" customWidth="1"/>
    <col min="5884" max="5884" width="5" customWidth="1"/>
    <col min="5885" max="5885" width="1.44140625" customWidth="1"/>
    <col min="5886" max="5886" width="5.5546875" customWidth="1"/>
    <col min="5887" max="5887" width="4.44140625" customWidth="1"/>
    <col min="5888" max="5888" width="1.44140625" customWidth="1"/>
    <col min="5889" max="5889" width="5.44140625" customWidth="1"/>
    <col min="5890" max="5890" width="4.44140625" customWidth="1"/>
    <col min="5891" max="5891" width="1.44140625" customWidth="1"/>
    <col min="5892" max="5892" width="5.109375" customWidth="1"/>
    <col min="5893" max="5893" width="4.5546875" bestFit="1" customWidth="1"/>
    <col min="5894" max="5894" width="1.44140625" customWidth="1"/>
    <col min="5895" max="5895" width="4.88671875" customWidth="1"/>
    <col min="6138" max="6138" width="4" customWidth="1"/>
    <col min="6139" max="6139" width="28.5546875" customWidth="1"/>
    <col min="6140" max="6140" width="5" customWidth="1"/>
    <col min="6141" max="6141" width="1.44140625" customWidth="1"/>
    <col min="6142" max="6142" width="5.5546875" customWidth="1"/>
    <col min="6143" max="6143" width="4.44140625" customWidth="1"/>
    <col min="6144" max="6144" width="1.44140625" customWidth="1"/>
    <col min="6145" max="6145" width="5.44140625" customWidth="1"/>
    <col min="6146" max="6146" width="4.44140625" customWidth="1"/>
    <col min="6147" max="6147" width="1.44140625" customWidth="1"/>
    <col min="6148" max="6148" width="5.109375" customWidth="1"/>
    <col min="6149" max="6149" width="4.5546875" bestFit="1" customWidth="1"/>
    <col min="6150" max="6150" width="1.44140625" customWidth="1"/>
    <col min="6151" max="6151" width="4.88671875" customWidth="1"/>
    <col min="6394" max="6394" width="4" customWidth="1"/>
    <col min="6395" max="6395" width="28.5546875" customWidth="1"/>
    <col min="6396" max="6396" width="5" customWidth="1"/>
    <col min="6397" max="6397" width="1.44140625" customWidth="1"/>
    <col min="6398" max="6398" width="5.5546875" customWidth="1"/>
    <col min="6399" max="6399" width="4.44140625" customWidth="1"/>
    <col min="6400" max="6400" width="1.44140625" customWidth="1"/>
    <col min="6401" max="6401" width="5.44140625" customWidth="1"/>
    <col min="6402" max="6402" width="4.44140625" customWidth="1"/>
    <col min="6403" max="6403" width="1.44140625" customWidth="1"/>
    <col min="6404" max="6404" width="5.109375" customWidth="1"/>
    <col min="6405" max="6405" width="4.5546875" bestFit="1" customWidth="1"/>
    <col min="6406" max="6406" width="1.44140625" customWidth="1"/>
    <col min="6407" max="6407" width="4.88671875" customWidth="1"/>
    <col min="6650" max="6650" width="4" customWidth="1"/>
    <col min="6651" max="6651" width="28.5546875" customWidth="1"/>
    <col min="6652" max="6652" width="5" customWidth="1"/>
    <col min="6653" max="6653" width="1.44140625" customWidth="1"/>
    <col min="6654" max="6654" width="5.5546875" customWidth="1"/>
    <col min="6655" max="6655" width="4.44140625" customWidth="1"/>
    <col min="6656" max="6656" width="1.44140625" customWidth="1"/>
    <col min="6657" max="6657" width="5.44140625" customWidth="1"/>
    <col min="6658" max="6658" width="4.44140625" customWidth="1"/>
    <col min="6659" max="6659" width="1.44140625" customWidth="1"/>
    <col min="6660" max="6660" width="5.109375" customWidth="1"/>
    <col min="6661" max="6661" width="4.5546875" bestFit="1" customWidth="1"/>
    <col min="6662" max="6662" width="1.44140625" customWidth="1"/>
    <col min="6663" max="6663" width="4.88671875" customWidth="1"/>
    <col min="6906" max="6906" width="4" customWidth="1"/>
    <col min="6907" max="6907" width="28.5546875" customWidth="1"/>
    <col min="6908" max="6908" width="5" customWidth="1"/>
    <col min="6909" max="6909" width="1.44140625" customWidth="1"/>
    <col min="6910" max="6910" width="5.5546875" customWidth="1"/>
    <col min="6911" max="6911" width="4.44140625" customWidth="1"/>
    <col min="6912" max="6912" width="1.44140625" customWidth="1"/>
    <col min="6913" max="6913" width="5.44140625" customWidth="1"/>
    <col min="6914" max="6914" width="4.44140625" customWidth="1"/>
    <col min="6915" max="6915" width="1.44140625" customWidth="1"/>
    <col min="6916" max="6916" width="5.109375" customWidth="1"/>
    <col min="6917" max="6917" width="4.5546875" bestFit="1" customWidth="1"/>
    <col min="6918" max="6918" width="1.44140625" customWidth="1"/>
    <col min="6919" max="6919" width="4.88671875" customWidth="1"/>
    <col min="7162" max="7162" width="4" customWidth="1"/>
    <col min="7163" max="7163" width="28.5546875" customWidth="1"/>
    <col min="7164" max="7164" width="5" customWidth="1"/>
    <col min="7165" max="7165" width="1.44140625" customWidth="1"/>
    <col min="7166" max="7166" width="5.5546875" customWidth="1"/>
    <col min="7167" max="7167" width="4.44140625" customWidth="1"/>
    <col min="7168" max="7168" width="1.44140625" customWidth="1"/>
    <col min="7169" max="7169" width="5.44140625" customWidth="1"/>
    <col min="7170" max="7170" width="4.44140625" customWidth="1"/>
    <col min="7171" max="7171" width="1.44140625" customWidth="1"/>
    <col min="7172" max="7172" width="5.109375" customWidth="1"/>
    <col min="7173" max="7173" width="4.5546875" bestFit="1" customWidth="1"/>
    <col min="7174" max="7174" width="1.44140625" customWidth="1"/>
    <col min="7175" max="7175" width="4.88671875" customWidth="1"/>
    <col min="7418" max="7418" width="4" customWidth="1"/>
    <col min="7419" max="7419" width="28.5546875" customWidth="1"/>
    <col min="7420" max="7420" width="5" customWidth="1"/>
    <col min="7421" max="7421" width="1.44140625" customWidth="1"/>
    <col min="7422" max="7422" width="5.5546875" customWidth="1"/>
    <col min="7423" max="7423" width="4.44140625" customWidth="1"/>
    <col min="7424" max="7424" width="1.44140625" customWidth="1"/>
    <col min="7425" max="7425" width="5.44140625" customWidth="1"/>
    <col min="7426" max="7426" width="4.44140625" customWidth="1"/>
    <col min="7427" max="7427" width="1.44140625" customWidth="1"/>
    <col min="7428" max="7428" width="5.109375" customWidth="1"/>
    <col min="7429" max="7429" width="4.5546875" bestFit="1" customWidth="1"/>
    <col min="7430" max="7430" width="1.44140625" customWidth="1"/>
    <col min="7431" max="7431" width="4.88671875" customWidth="1"/>
    <col min="7674" max="7674" width="4" customWidth="1"/>
    <col min="7675" max="7675" width="28.5546875" customWidth="1"/>
    <col min="7676" max="7676" width="5" customWidth="1"/>
    <col min="7677" max="7677" width="1.44140625" customWidth="1"/>
    <col min="7678" max="7678" width="5.5546875" customWidth="1"/>
    <col min="7679" max="7679" width="4.44140625" customWidth="1"/>
    <col min="7680" max="7680" width="1.44140625" customWidth="1"/>
    <col min="7681" max="7681" width="5.44140625" customWidth="1"/>
    <col min="7682" max="7682" width="4.44140625" customWidth="1"/>
    <col min="7683" max="7683" width="1.44140625" customWidth="1"/>
    <col min="7684" max="7684" width="5.109375" customWidth="1"/>
    <col min="7685" max="7685" width="4.5546875" bestFit="1" customWidth="1"/>
    <col min="7686" max="7686" width="1.44140625" customWidth="1"/>
    <col min="7687" max="7687" width="4.88671875" customWidth="1"/>
    <col min="7930" max="7930" width="4" customWidth="1"/>
    <col min="7931" max="7931" width="28.5546875" customWidth="1"/>
    <col min="7932" max="7932" width="5" customWidth="1"/>
    <col min="7933" max="7933" width="1.44140625" customWidth="1"/>
    <col min="7934" max="7934" width="5.5546875" customWidth="1"/>
    <col min="7935" max="7935" width="4.44140625" customWidth="1"/>
    <col min="7936" max="7936" width="1.44140625" customWidth="1"/>
    <col min="7937" max="7937" width="5.44140625" customWidth="1"/>
    <col min="7938" max="7938" width="4.44140625" customWidth="1"/>
    <col min="7939" max="7939" width="1.44140625" customWidth="1"/>
    <col min="7940" max="7940" width="5.109375" customWidth="1"/>
    <col min="7941" max="7941" width="4.5546875" bestFit="1" customWidth="1"/>
    <col min="7942" max="7942" width="1.44140625" customWidth="1"/>
    <col min="7943" max="7943" width="4.88671875" customWidth="1"/>
    <col min="8186" max="8186" width="4" customWidth="1"/>
    <col min="8187" max="8187" width="28.5546875" customWidth="1"/>
    <col min="8188" max="8188" width="5" customWidth="1"/>
    <col min="8189" max="8189" width="1.44140625" customWidth="1"/>
    <col min="8190" max="8190" width="5.5546875" customWidth="1"/>
    <col min="8191" max="8191" width="4.44140625" customWidth="1"/>
    <col min="8192" max="8192" width="1.44140625" customWidth="1"/>
    <col min="8193" max="8193" width="5.44140625" customWidth="1"/>
    <col min="8194" max="8194" width="4.44140625" customWidth="1"/>
    <col min="8195" max="8195" width="1.44140625" customWidth="1"/>
    <col min="8196" max="8196" width="5.109375" customWidth="1"/>
    <col min="8197" max="8197" width="4.5546875" bestFit="1" customWidth="1"/>
    <col min="8198" max="8198" width="1.44140625" customWidth="1"/>
    <col min="8199" max="8199" width="4.88671875" customWidth="1"/>
    <col min="8442" max="8442" width="4" customWidth="1"/>
    <col min="8443" max="8443" width="28.5546875" customWidth="1"/>
    <col min="8444" max="8444" width="5" customWidth="1"/>
    <col min="8445" max="8445" width="1.44140625" customWidth="1"/>
    <col min="8446" max="8446" width="5.5546875" customWidth="1"/>
    <col min="8447" max="8447" width="4.44140625" customWidth="1"/>
    <col min="8448" max="8448" width="1.44140625" customWidth="1"/>
    <col min="8449" max="8449" width="5.44140625" customWidth="1"/>
    <col min="8450" max="8450" width="4.44140625" customWidth="1"/>
    <col min="8451" max="8451" width="1.44140625" customWidth="1"/>
    <col min="8452" max="8452" width="5.109375" customWidth="1"/>
    <col min="8453" max="8453" width="4.5546875" bestFit="1" customWidth="1"/>
    <col min="8454" max="8454" width="1.44140625" customWidth="1"/>
    <col min="8455" max="8455" width="4.88671875" customWidth="1"/>
    <col min="8698" max="8698" width="4" customWidth="1"/>
    <col min="8699" max="8699" width="28.5546875" customWidth="1"/>
    <col min="8700" max="8700" width="5" customWidth="1"/>
    <col min="8701" max="8701" width="1.44140625" customWidth="1"/>
    <col min="8702" max="8702" width="5.5546875" customWidth="1"/>
    <col min="8703" max="8703" width="4.44140625" customWidth="1"/>
    <col min="8704" max="8704" width="1.44140625" customWidth="1"/>
    <col min="8705" max="8705" width="5.44140625" customWidth="1"/>
    <col min="8706" max="8706" width="4.44140625" customWidth="1"/>
    <col min="8707" max="8707" width="1.44140625" customWidth="1"/>
    <col min="8708" max="8708" width="5.109375" customWidth="1"/>
    <col min="8709" max="8709" width="4.5546875" bestFit="1" customWidth="1"/>
    <col min="8710" max="8710" width="1.44140625" customWidth="1"/>
    <col min="8711" max="8711" width="4.88671875" customWidth="1"/>
    <col min="8954" max="8954" width="4" customWidth="1"/>
    <col min="8955" max="8955" width="28.5546875" customWidth="1"/>
    <col min="8956" max="8956" width="5" customWidth="1"/>
    <col min="8957" max="8957" width="1.44140625" customWidth="1"/>
    <col min="8958" max="8958" width="5.5546875" customWidth="1"/>
    <col min="8959" max="8959" width="4.44140625" customWidth="1"/>
    <col min="8960" max="8960" width="1.44140625" customWidth="1"/>
    <col min="8961" max="8961" width="5.44140625" customWidth="1"/>
    <col min="8962" max="8962" width="4.44140625" customWidth="1"/>
    <col min="8963" max="8963" width="1.44140625" customWidth="1"/>
    <col min="8964" max="8964" width="5.109375" customWidth="1"/>
    <col min="8965" max="8965" width="4.5546875" bestFit="1" customWidth="1"/>
    <col min="8966" max="8966" width="1.44140625" customWidth="1"/>
    <col min="8967" max="8967" width="4.88671875" customWidth="1"/>
    <col min="9210" max="9210" width="4" customWidth="1"/>
    <col min="9211" max="9211" width="28.5546875" customWidth="1"/>
    <col min="9212" max="9212" width="5" customWidth="1"/>
    <col min="9213" max="9213" width="1.44140625" customWidth="1"/>
    <col min="9214" max="9214" width="5.5546875" customWidth="1"/>
    <col min="9215" max="9215" width="4.44140625" customWidth="1"/>
    <col min="9216" max="9216" width="1.44140625" customWidth="1"/>
    <col min="9217" max="9217" width="5.44140625" customWidth="1"/>
    <col min="9218" max="9218" width="4.44140625" customWidth="1"/>
    <col min="9219" max="9219" width="1.44140625" customWidth="1"/>
    <col min="9220" max="9220" width="5.109375" customWidth="1"/>
    <col min="9221" max="9221" width="4.5546875" bestFit="1" customWidth="1"/>
    <col min="9222" max="9222" width="1.44140625" customWidth="1"/>
    <col min="9223" max="9223" width="4.88671875" customWidth="1"/>
    <col min="9466" max="9466" width="4" customWidth="1"/>
    <col min="9467" max="9467" width="28.5546875" customWidth="1"/>
    <col min="9468" max="9468" width="5" customWidth="1"/>
    <col min="9469" max="9469" width="1.44140625" customWidth="1"/>
    <col min="9470" max="9470" width="5.5546875" customWidth="1"/>
    <col min="9471" max="9471" width="4.44140625" customWidth="1"/>
    <col min="9472" max="9472" width="1.44140625" customWidth="1"/>
    <col min="9473" max="9473" width="5.44140625" customWidth="1"/>
    <col min="9474" max="9474" width="4.44140625" customWidth="1"/>
    <col min="9475" max="9475" width="1.44140625" customWidth="1"/>
    <col min="9476" max="9476" width="5.109375" customWidth="1"/>
    <col min="9477" max="9477" width="4.5546875" bestFit="1" customWidth="1"/>
    <col min="9478" max="9478" width="1.44140625" customWidth="1"/>
    <col min="9479" max="9479" width="4.88671875" customWidth="1"/>
    <col min="9722" max="9722" width="4" customWidth="1"/>
    <col min="9723" max="9723" width="28.5546875" customWidth="1"/>
    <col min="9724" max="9724" width="5" customWidth="1"/>
    <col min="9725" max="9725" width="1.44140625" customWidth="1"/>
    <col min="9726" max="9726" width="5.5546875" customWidth="1"/>
    <col min="9727" max="9727" width="4.44140625" customWidth="1"/>
    <col min="9728" max="9728" width="1.44140625" customWidth="1"/>
    <col min="9729" max="9729" width="5.44140625" customWidth="1"/>
    <col min="9730" max="9730" width="4.44140625" customWidth="1"/>
    <col min="9731" max="9731" width="1.44140625" customWidth="1"/>
    <col min="9732" max="9732" width="5.109375" customWidth="1"/>
    <col min="9733" max="9733" width="4.5546875" bestFit="1" customWidth="1"/>
    <col min="9734" max="9734" width="1.44140625" customWidth="1"/>
    <col min="9735" max="9735" width="4.88671875" customWidth="1"/>
    <col min="9978" max="9978" width="4" customWidth="1"/>
    <col min="9979" max="9979" width="28.5546875" customWidth="1"/>
    <col min="9980" max="9980" width="5" customWidth="1"/>
    <col min="9981" max="9981" width="1.44140625" customWidth="1"/>
    <col min="9982" max="9982" width="5.5546875" customWidth="1"/>
    <col min="9983" max="9983" width="4.44140625" customWidth="1"/>
    <col min="9984" max="9984" width="1.44140625" customWidth="1"/>
    <col min="9985" max="9985" width="5.44140625" customWidth="1"/>
    <col min="9986" max="9986" width="4.44140625" customWidth="1"/>
    <col min="9987" max="9987" width="1.44140625" customWidth="1"/>
    <col min="9988" max="9988" width="5.109375" customWidth="1"/>
    <col min="9989" max="9989" width="4.5546875" bestFit="1" customWidth="1"/>
    <col min="9990" max="9990" width="1.44140625" customWidth="1"/>
    <col min="9991" max="9991" width="4.88671875" customWidth="1"/>
    <col min="10234" max="10234" width="4" customWidth="1"/>
    <col min="10235" max="10235" width="28.5546875" customWidth="1"/>
    <col min="10236" max="10236" width="5" customWidth="1"/>
    <col min="10237" max="10237" width="1.44140625" customWidth="1"/>
    <col min="10238" max="10238" width="5.5546875" customWidth="1"/>
    <col min="10239" max="10239" width="4.44140625" customWidth="1"/>
    <col min="10240" max="10240" width="1.44140625" customWidth="1"/>
    <col min="10241" max="10241" width="5.44140625" customWidth="1"/>
    <col min="10242" max="10242" width="4.44140625" customWidth="1"/>
    <col min="10243" max="10243" width="1.44140625" customWidth="1"/>
    <col min="10244" max="10244" width="5.109375" customWidth="1"/>
    <col min="10245" max="10245" width="4.5546875" bestFit="1" customWidth="1"/>
    <col min="10246" max="10246" width="1.44140625" customWidth="1"/>
    <col min="10247" max="10247" width="4.88671875" customWidth="1"/>
    <col min="10490" max="10490" width="4" customWidth="1"/>
    <col min="10491" max="10491" width="28.5546875" customWidth="1"/>
    <col min="10492" max="10492" width="5" customWidth="1"/>
    <col min="10493" max="10493" width="1.44140625" customWidth="1"/>
    <col min="10494" max="10494" width="5.5546875" customWidth="1"/>
    <col min="10495" max="10495" width="4.44140625" customWidth="1"/>
    <col min="10496" max="10496" width="1.44140625" customWidth="1"/>
    <col min="10497" max="10497" width="5.44140625" customWidth="1"/>
    <col min="10498" max="10498" width="4.44140625" customWidth="1"/>
    <col min="10499" max="10499" width="1.44140625" customWidth="1"/>
    <col min="10500" max="10500" width="5.109375" customWidth="1"/>
    <col min="10501" max="10501" width="4.5546875" bestFit="1" customWidth="1"/>
    <col min="10502" max="10502" width="1.44140625" customWidth="1"/>
    <col min="10503" max="10503" width="4.88671875" customWidth="1"/>
    <col min="10746" max="10746" width="4" customWidth="1"/>
    <col min="10747" max="10747" width="28.5546875" customWidth="1"/>
    <col min="10748" max="10748" width="5" customWidth="1"/>
    <col min="10749" max="10749" width="1.44140625" customWidth="1"/>
    <col min="10750" max="10750" width="5.5546875" customWidth="1"/>
    <col min="10751" max="10751" width="4.44140625" customWidth="1"/>
    <col min="10752" max="10752" width="1.44140625" customWidth="1"/>
    <col min="10753" max="10753" width="5.44140625" customWidth="1"/>
    <col min="10754" max="10754" width="4.44140625" customWidth="1"/>
    <col min="10755" max="10755" width="1.44140625" customWidth="1"/>
    <col min="10756" max="10756" width="5.109375" customWidth="1"/>
    <col min="10757" max="10757" width="4.5546875" bestFit="1" customWidth="1"/>
    <col min="10758" max="10758" width="1.44140625" customWidth="1"/>
    <col min="10759" max="10759" width="4.88671875" customWidth="1"/>
    <col min="11002" max="11002" width="4" customWidth="1"/>
    <col min="11003" max="11003" width="28.5546875" customWidth="1"/>
    <col min="11004" max="11004" width="5" customWidth="1"/>
    <col min="11005" max="11005" width="1.44140625" customWidth="1"/>
    <col min="11006" max="11006" width="5.5546875" customWidth="1"/>
    <col min="11007" max="11007" width="4.44140625" customWidth="1"/>
    <col min="11008" max="11008" width="1.44140625" customWidth="1"/>
    <col min="11009" max="11009" width="5.44140625" customWidth="1"/>
    <col min="11010" max="11010" width="4.44140625" customWidth="1"/>
    <col min="11011" max="11011" width="1.44140625" customWidth="1"/>
    <col min="11012" max="11012" width="5.109375" customWidth="1"/>
    <col min="11013" max="11013" width="4.5546875" bestFit="1" customWidth="1"/>
    <col min="11014" max="11014" width="1.44140625" customWidth="1"/>
    <col min="11015" max="11015" width="4.88671875" customWidth="1"/>
    <col min="11258" max="11258" width="4" customWidth="1"/>
    <col min="11259" max="11259" width="28.5546875" customWidth="1"/>
    <col min="11260" max="11260" width="5" customWidth="1"/>
    <col min="11261" max="11261" width="1.44140625" customWidth="1"/>
    <col min="11262" max="11262" width="5.5546875" customWidth="1"/>
    <col min="11263" max="11263" width="4.44140625" customWidth="1"/>
    <col min="11264" max="11264" width="1.44140625" customWidth="1"/>
    <col min="11265" max="11265" width="5.44140625" customWidth="1"/>
    <col min="11266" max="11266" width="4.44140625" customWidth="1"/>
    <col min="11267" max="11267" width="1.44140625" customWidth="1"/>
    <col min="11268" max="11268" width="5.109375" customWidth="1"/>
    <col min="11269" max="11269" width="4.5546875" bestFit="1" customWidth="1"/>
    <col min="11270" max="11270" width="1.44140625" customWidth="1"/>
    <col min="11271" max="11271" width="4.88671875" customWidth="1"/>
    <col min="11514" max="11514" width="4" customWidth="1"/>
    <col min="11515" max="11515" width="28.5546875" customWidth="1"/>
    <col min="11516" max="11516" width="5" customWidth="1"/>
    <col min="11517" max="11517" width="1.44140625" customWidth="1"/>
    <col min="11518" max="11518" width="5.5546875" customWidth="1"/>
    <col min="11519" max="11519" width="4.44140625" customWidth="1"/>
    <col min="11520" max="11520" width="1.44140625" customWidth="1"/>
    <col min="11521" max="11521" width="5.44140625" customWidth="1"/>
    <col min="11522" max="11522" width="4.44140625" customWidth="1"/>
    <col min="11523" max="11523" width="1.44140625" customWidth="1"/>
    <col min="11524" max="11524" width="5.109375" customWidth="1"/>
    <col min="11525" max="11525" width="4.5546875" bestFit="1" customWidth="1"/>
    <col min="11526" max="11526" width="1.44140625" customWidth="1"/>
    <col min="11527" max="11527" width="4.88671875" customWidth="1"/>
    <col min="11770" max="11770" width="4" customWidth="1"/>
    <col min="11771" max="11771" width="28.5546875" customWidth="1"/>
    <col min="11772" max="11772" width="5" customWidth="1"/>
    <col min="11773" max="11773" width="1.44140625" customWidth="1"/>
    <col min="11774" max="11774" width="5.5546875" customWidth="1"/>
    <col min="11775" max="11775" width="4.44140625" customWidth="1"/>
    <col min="11776" max="11776" width="1.44140625" customWidth="1"/>
    <col min="11777" max="11777" width="5.44140625" customWidth="1"/>
    <col min="11778" max="11778" width="4.44140625" customWidth="1"/>
    <col min="11779" max="11779" width="1.44140625" customWidth="1"/>
    <col min="11780" max="11780" width="5.109375" customWidth="1"/>
    <col min="11781" max="11781" width="4.5546875" bestFit="1" customWidth="1"/>
    <col min="11782" max="11782" width="1.44140625" customWidth="1"/>
    <col min="11783" max="11783" width="4.88671875" customWidth="1"/>
    <col min="12026" max="12026" width="4" customWidth="1"/>
    <col min="12027" max="12027" width="28.5546875" customWidth="1"/>
    <col min="12028" max="12028" width="5" customWidth="1"/>
    <col min="12029" max="12029" width="1.44140625" customWidth="1"/>
    <col min="12030" max="12030" width="5.5546875" customWidth="1"/>
    <col min="12031" max="12031" width="4.44140625" customWidth="1"/>
    <col min="12032" max="12032" width="1.44140625" customWidth="1"/>
    <col min="12033" max="12033" width="5.44140625" customWidth="1"/>
    <col min="12034" max="12034" width="4.44140625" customWidth="1"/>
    <col min="12035" max="12035" width="1.44140625" customWidth="1"/>
    <col min="12036" max="12036" width="5.109375" customWidth="1"/>
    <col min="12037" max="12037" width="4.5546875" bestFit="1" customWidth="1"/>
    <col min="12038" max="12038" width="1.44140625" customWidth="1"/>
    <col min="12039" max="12039" width="4.88671875" customWidth="1"/>
    <col min="12282" max="12282" width="4" customWidth="1"/>
    <col min="12283" max="12283" width="28.5546875" customWidth="1"/>
    <col min="12284" max="12284" width="5" customWidth="1"/>
    <col min="12285" max="12285" width="1.44140625" customWidth="1"/>
    <col min="12286" max="12286" width="5.5546875" customWidth="1"/>
    <col min="12287" max="12287" width="4.44140625" customWidth="1"/>
    <col min="12288" max="12288" width="1.44140625" customWidth="1"/>
    <col min="12289" max="12289" width="5.44140625" customWidth="1"/>
    <col min="12290" max="12290" width="4.44140625" customWidth="1"/>
    <col min="12291" max="12291" width="1.44140625" customWidth="1"/>
    <col min="12292" max="12292" width="5.109375" customWidth="1"/>
    <col min="12293" max="12293" width="4.5546875" bestFit="1" customWidth="1"/>
    <col min="12294" max="12294" width="1.44140625" customWidth="1"/>
    <col min="12295" max="12295" width="4.88671875" customWidth="1"/>
    <col min="12538" max="12538" width="4" customWidth="1"/>
    <col min="12539" max="12539" width="28.5546875" customWidth="1"/>
    <col min="12540" max="12540" width="5" customWidth="1"/>
    <col min="12541" max="12541" width="1.44140625" customWidth="1"/>
    <col min="12542" max="12542" width="5.5546875" customWidth="1"/>
    <col min="12543" max="12543" width="4.44140625" customWidth="1"/>
    <col min="12544" max="12544" width="1.44140625" customWidth="1"/>
    <col min="12545" max="12545" width="5.44140625" customWidth="1"/>
    <col min="12546" max="12546" width="4.44140625" customWidth="1"/>
    <col min="12547" max="12547" width="1.44140625" customWidth="1"/>
    <col min="12548" max="12548" width="5.109375" customWidth="1"/>
    <col min="12549" max="12549" width="4.5546875" bestFit="1" customWidth="1"/>
    <col min="12550" max="12550" width="1.44140625" customWidth="1"/>
    <col min="12551" max="12551" width="4.88671875" customWidth="1"/>
    <col min="12794" max="12794" width="4" customWidth="1"/>
    <col min="12795" max="12795" width="28.5546875" customWidth="1"/>
    <col min="12796" max="12796" width="5" customWidth="1"/>
    <col min="12797" max="12797" width="1.44140625" customWidth="1"/>
    <col min="12798" max="12798" width="5.5546875" customWidth="1"/>
    <col min="12799" max="12799" width="4.44140625" customWidth="1"/>
    <col min="12800" max="12800" width="1.44140625" customWidth="1"/>
    <col min="12801" max="12801" width="5.44140625" customWidth="1"/>
    <col min="12802" max="12802" width="4.44140625" customWidth="1"/>
    <col min="12803" max="12803" width="1.44140625" customWidth="1"/>
    <col min="12804" max="12804" width="5.109375" customWidth="1"/>
    <col min="12805" max="12805" width="4.5546875" bestFit="1" customWidth="1"/>
    <col min="12806" max="12806" width="1.44140625" customWidth="1"/>
    <col min="12807" max="12807" width="4.88671875" customWidth="1"/>
    <col min="13050" max="13050" width="4" customWidth="1"/>
    <col min="13051" max="13051" width="28.5546875" customWidth="1"/>
    <col min="13052" max="13052" width="5" customWidth="1"/>
    <col min="13053" max="13053" width="1.44140625" customWidth="1"/>
    <col min="13054" max="13054" width="5.5546875" customWidth="1"/>
    <col min="13055" max="13055" width="4.44140625" customWidth="1"/>
    <col min="13056" max="13056" width="1.44140625" customWidth="1"/>
    <col min="13057" max="13057" width="5.44140625" customWidth="1"/>
    <col min="13058" max="13058" width="4.44140625" customWidth="1"/>
    <col min="13059" max="13059" width="1.44140625" customWidth="1"/>
    <col min="13060" max="13060" width="5.109375" customWidth="1"/>
    <col min="13061" max="13061" width="4.5546875" bestFit="1" customWidth="1"/>
    <col min="13062" max="13062" width="1.44140625" customWidth="1"/>
    <col min="13063" max="13063" width="4.88671875" customWidth="1"/>
    <col min="13306" max="13306" width="4" customWidth="1"/>
    <col min="13307" max="13307" width="28.5546875" customWidth="1"/>
    <col min="13308" max="13308" width="5" customWidth="1"/>
    <col min="13309" max="13309" width="1.44140625" customWidth="1"/>
    <col min="13310" max="13310" width="5.5546875" customWidth="1"/>
    <col min="13311" max="13311" width="4.44140625" customWidth="1"/>
    <col min="13312" max="13312" width="1.44140625" customWidth="1"/>
    <col min="13313" max="13313" width="5.44140625" customWidth="1"/>
    <col min="13314" max="13314" width="4.44140625" customWidth="1"/>
    <col min="13315" max="13315" width="1.44140625" customWidth="1"/>
    <col min="13316" max="13316" width="5.109375" customWidth="1"/>
    <col min="13317" max="13317" width="4.5546875" bestFit="1" customWidth="1"/>
    <col min="13318" max="13318" width="1.44140625" customWidth="1"/>
    <col min="13319" max="13319" width="4.88671875" customWidth="1"/>
    <col min="13562" max="13562" width="4" customWidth="1"/>
    <col min="13563" max="13563" width="28.5546875" customWidth="1"/>
    <col min="13564" max="13564" width="5" customWidth="1"/>
    <col min="13565" max="13565" width="1.44140625" customWidth="1"/>
    <col min="13566" max="13566" width="5.5546875" customWidth="1"/>
    <col min="13567" max="13567" width="4.44140625" customWidth="1"/>
    <col min="13568" max="13568" width="1.44140625" customWidth="1"/>
    <col min="13569" max="13569" width="5.44140625" customWidth="1"/>
    <col min="13570" max="13570" width="4.44140625" customWidth="1"/>
    <col min="13571" max="13571" width="1.44140625" customWidth="1"/>
    <col min="13572" max="13572" width="5.109375" customWidth="1"/>
    <col min="13573" max="13573" width="4.5546875" bestFit="1" customWidth="1"/>
    <col min="13574" max="13574" width="1.44140625" customWidth="1"/>
    <col min="13575" max="13575" width="4.88671875" customWidth="1"/>
    <col min="13818" max="13818" width="4" customWidth="1"/>
    <col min="13819" max="13819" width="28.5546875" customWidth="1"/>
    <col min="13820" max="13820" width="5" customWidth="1"/>
    <col min="13821" max="13821" width="1.44140625" customWidth="1"/>
    <col min="13822" max="13822" width="5.5546875" customWidth="1"/>
    <col min="13823" max="13823" width="4.44140625" customWidth="1"/>
    <col min="13824" max="13824" width="1.44140625" customWidth="1"/>
    <col min="13825" max="13825" width="5.44140625" customWidth="1"/>
    <col min="13826" max="13826" width="4.44140625" customWidth="1"/>
    <col min="13827" max="13827" width="1.44140625" customWidth="1"/>
    <col min="13828" max="13828" width="5.109375" customWidth="1"/>
    <col min="13829" max="13829" width="4.5546875" bestFit="1" customWidth="1"/>
    <col min="13830" max="13830" width="1.44140625" customWidth="1"/>
    <col min="13831" max="13831" width="4.88671875" customWidth="1"/>
    <col min="14074" max="14074" width="4" customWidth="1"/>
    <col min="14075" max="14075" width="28.5546875" customWidth="1"/>
    <col min="14076" max="14076" width="5" customWidth="1"/>
    <col min="14077" max="14077" width="1.44140625" customWidth="1"/>
    <col min="14078" max="14078" width="5.5546875" customWidth="1"/>
    <col min="14079" max="14079" width="4.44140625" customWidth="1"/>
    <col min="14080" max="14080" width="1.44140625" customWidth="1"/>
    <col min="14081" max="14081" width="5.44140625" customWidth="1"/>
    <col min="14082" max="14082" width="4.44140625" customWidth="1"/>
    <col min="14083" max="14083" width="1.44140625" customWidth="1"/>
    <col min="14084" max="14084" width="5.109375" customWidth="1"/>
    <col min="14085" max="14085" width="4.5546875" bestFit="1" customWidth="1"/>
    <col min="14086" max="14086" width="1.44140625" customWidth="1"/>
    <col min="14087" max="14087" width="4.88671875" customWidth="1"/>
    <col min="14330" max="14330" width="4" customWidth="1"/>
    <col min="14331" max="14331" width="28.5546875" customWidth="1"/>
    <col min="14332" max="14332" width="5" customWidth="1"/>
    <col min="14333" max="14333" width="1.44140625" customWidth="1"/>
    <col min="14334" max="14334" width="5.5546875" customWidth="1"/>
    <col min="14335" max="14335" width="4.44140625" customWidth="1"/>
    <col min="14336" max="14336" width="1.44140625" customWidth="1"/>
    <col min="14337" max="14337" width="5.44140625" customWidth="1"/>
    <col min="14338" max="14338" width="4.44140625" customWidth="1"/>
    <col min="14339" max="14339" width="1.44140625" customWidth="1"/>
    <col min="14340" max="14340" width="5.109375" customWidth="1"/>
    <col min="14341" max="14341" width="4.5546875" bestFit="1" customWidth="1"/>
    <col min="14342" max="14342" width="1.44140625" customWidth="1"/>
    <col min="14343" max="14343" width="4.88671875" customWidth="1"/>
    <col min="14586" max="14586" width="4" customWidth="1"/>
    <col min="14587" max="14587" width="28.5546875" customWidth="1"/>
    <col min="14588" max="14588" width="5" customWidth="1"/>
    <col min="14589" max="14589" width="1.44140625" customWidth="1"/>
    <col min="14590" max="14590" width="5.5546875" customWidth="1"/>
    <col min="14591" max="14591" width="4.44140625" customWidth="1"/>
    <col min="14592" max="14592" width="1.44140625" customWidth="1"/>
    <col min="14593" max="14593" width="5.44140625" customWidth="1"/>
    <col min="14594" max="14594" width="4.44140625" customWidth="1"/>
    <col min="14595" max="14595" width="1.44140625" customWidth="1"/>
    <col min="14596" max="14596" width="5.109375" customWidth="1"/>
    <col min="14597" max="14597" width="4.5546875" bestFit="1" customWidth="1"/>
    <col min="14598" max="14598" width="1.44140625" customWidth="1"/>
    <col min="14599" max="14599" width="4.88671875" customWidth="1"/>
    <col min="14842" max="14842" width="4" customWidth="1"/>
    <col min="14843" max="14843" width="28.5546875" customWidth="1"/>
    <col min="14844" max="14844" width="5" customWidth="1"/>
    <col min="14845" max="14845" width="1.44140625" customWidth="1"/>
    <col min="14846" max="14846" width="5.5546875" customWidth="1"/>
    <col min="14847" max="14847" width="4.44140625" customWidth="1"/>
    <col min="14848" max="14848" width="1.44140625" customWidth="1"/>
    <col min="14849" max="14849" width="5.44140625" customWidth="1"/>
    <col min="14850" max="14850" width="4.44140625" customWidth="1"/>
    <col min="14851" max="14851" width="1.44140625" customWidth="1"/>
    <col min="14852" max="14852" width="5.109375" customWidth="1"/>
    <col min="14853" max="14853" width="4.5546875" bestFit="1" customWidth="1"/>
    <col min="14854" max="14854" width="1.44140625" customWidth="1"/>
    <col min="14855" max="14855" width="4.88671875" customWidth="1"/>
    <col min="15098" max="15098" width="4" customWidth="1"/>
    <col min="15099" max="15099" width="28.5546875" customWidth="1"/>
    <col min="15100" max="15100" width="5" customWidth="1"/>
    <col min="15101" max="15101" width="1.44140625" customWidth="1"/>
    <col min="15102" max="15102" width="5.5546875" customWidth="1"/>
    <col min="15103" max="15103" width="4.44140625" customWidth="1"/>
    <col min="15104" max="15104" width="1.44140625" customWidth="1"/>
    <col min="15105" max="15105" width="5.44140625" customWidth="1"/>
    <col min="15106" max="15106" width="4.44140625" customWidth="1"/>
    <col min="15107" max="15107" width="1.44140625" customWidth="1"/>
    <col min="15108" max="15108" width="5.109375" customWidth="1"/>
    <col min="15109" max="15109" width="4.5546875" bestFit="1" customWidth="1"/>
    <col min="15110" max="15110" width="1.44140625" customWidth="1"/>
    <col min="15111" max="15111" width="4.88671875" customWidth="1"/>
    <col min="15354" max="15354" width="4" customWidth="1"/>
    <col min="15355" max="15355" width="28.5546875" customWidth="1"/>
    <col min="15356" max="15356" width="5" customWidth="1"/>
    <col min="15357" max="15357" width="1.44140625" customWidth="1"/>
    <col min="15358" max="15358" width="5.5546875" customWidth="1"/>
    <col min="15359" max="15359" width="4.44140625" customWidth="1"/>
    <col min="15360" max="15360" width="1.44140625" customWidth="1"/>
    <col min="15361" max="15361" width="5.44140625" customWidth="1"/>
    <col min="15362" max="15362" width="4.44140625" customWidth="1"/>
    <col min="15363" max="15363" width="1.44140625" customWidth="1"/>
    <col min="15364" max="15364" width="5.109375" customWidth="1"/>
    <col min="15365" max="15365" width="4.5546875" bestFit="1" customWidth="1"/>
    <col min="15366" max="15366" width="1.44140625" customWidth="1"/>
    <col min="15367" max="15367" width="4.88671875" customWidth="1"/>
    <col min="15610" max="15610" width="4" customWidth="1"/>
    <col min="15611" max="15611" width="28.5546875" customWidth="1"/>
    <col min="15612" max="15612" width="5" customWidth="1"/>
    <col min="15613" max="15613" width="1.44140625" customWidth="1"/>
    <col min="15614" max="15614" width="5.5546875" customWidth="1"/>
    <col min="15615" max="15615" width="4.44140625" customWidth="1"/>
    <col min="15616" max="15616" width="1.44140625" customWidth="1"/>
    <col min="15617" max="15617" width="5.44140625" customWidth="1"/>
    <col min="15618" max="15618" width="4.44140625" customWidth="1"/>
    <col min="15619" max="15619" width="1.44140625" customWidth="1"/>
    <col min="15620" max="15620" width="5.109375" customWidth="1"/>
    <col min="15621" max="15621" width="4.5546875" bestFit="1" customWidth="1"/>
    <col min="15622" max="15622" width="1.44140625" customWidth="1"/>
    <col min="15623" max="15623" width="4.88671875" customWidth="1"/>
    <col min="15866" max="15866" width="4" customWidth="1"/>
    <col min="15867" max="15867" width="28.5546875" customWidth="1"/>
    <col min="15868" max="15868" width="5" customWidth="1"/>
    <col min="15869" max="15869" width="1.44140625" customWidth="1"/>
    <col min="15870" max="15870" width="5.5546875" customWidth="1"/>
    <col min="15871" max="15871" width="4.44140625" customWidth="1"/>
    <col min="15872" max="15872" width="1.44140625" customWidth="1"/>
    <col min="15873" max="15873" width="5.44140625" customWidth="1"/>
    <col min="15874" max="15874" width="4.44140625" customWidth="1"/>
    <col min="15875" max="15875" width="1.44140625" customWidth="1"/>
    <col min="15876" max="15876" width="5.109375" customWidth="1"/>
    <col min="15877" max="15877" width="4.5546875" bestFit="1" customWidth="1"/>
    <col min="15878" max="15878" width="1.44140625" customWidth="1"/>
    <col min="15879" max="15879" width="4.88671875" customWidth="1"/>
    <col min="16122" max="16122" width="4" customWidth="1"/>
    <col min="16123" max="16123" width="28.5546875" customWidth="1"/>
    <col min="16124" max="16124" width="5" customWidth="1"/>
    <col min="16125" max="16125" width="1.44140625" customWidth="1"/>
    <col min="16126" max="16126" width="5.5546875" customWidth="1"/>
    <col min="16127" max="16127" width="4.44140625" customWidth="1"/>
    <col min="16128" max="16128" width="1.44140625" customWidth="1"/>
    <col min="16129" max="16129" width="5.44140625" customWidth="1"/>
    <col min="16130" max="16130" width="4.44140625" customWidth="1"/>
    <col min="16131" max="16131" width="1.44140625" customWidth="1"/>
    <col min="16132" max="16132" width="5.109375" customWidth="1"/>
    <col min="16133" max="16133" width="4.5546875" bestFit="1" customWidth="1"/>
    <col min="16134" max="16134" width="1.44140625" customWidth="1"/>
    <col min="16135" max="16135" width="4.88671875" customWidth="1"/>
  </cols>
  <sheetData>
    <row r="1" spans="1:19" ht="30" customHeight="1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x14ac:dyDescent="0.3">
      <c r="A2" s="212" t="s">
        <v>156</v>
      </c>
      <c r="B2" s="205" t="s">
        <v>157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19" ht="14.4" customHeight="1" x14ac:dyDescent="0.3">
      <c r="A3" s="213"/>
      <c r="B3" s="206" t="s">
        <v>130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</row>
    <row r="4" spans="1:19" x14ac:dyDescent="0.3">
      <c r="A4" s="43" t="s">
        <v>23</v>
      </c>
      <c r="B4" s="91" t="s">
        <v>80</v>
      </c>
      <c r="C4" s="95" t="s">
        <v>81</v>
      </c>
      <c r="D4" s="92" t="s">
        <v>82</v>
      </c>
      <c r="E4" s="93" t="s">
        <v>86</v>
      </c>
      <c r="F4" s="95" t="s">
        <v>81</v>
      </c>
      <c r="G4" s="92" t="s">
        <v>82</v>
      </c>
      <c r="H4" s="93" t="s">
        <v>86</v>
      </c>
      <c r="I4" s="94" t="s">
        <v>81</v>
      </c>
      <c r="J4" s="92" t="s">
        <v>82</v>
      </c>
      <c r="K4" s="93" t="s">
        <v>86</v>
      </c>
      <c r="L4" s="95" t="s">
        <v>81</v>
      </c>
      <c r="M4" s="92" t="s">
        <v>82</v>
      </c>
      <c r="N4" s="93" t="s">
        <v>86</v>
      </c>
      <c r="O4" s="95" t="s">
        <v>81</v>
      </c>
      <c r="P4" s="92" t="s">
        <v>82</v>
      </c>
      <c r="Q4" s="93" t="s">
        <v>86</v>
      </c>
      <c r="R4" s="95" t="s">
        <v>84</v>
      </c>
      <c r="S4" s="92" t="s">
        <v>85</v>
      </c>
    </row>
    <row r="5" spans="1:19" x14ac:dyDescent="0.3">
      <c r="A5" s="207" t="s">
        <v>24</v>
      </c>
      <c r="B5" s="174" t="str">
        <f>'Prezence 29.6.'!B25</f>
        <v>TJ Baník Stříbro "A" - Lukáš Tolar</v>
      </c>
      <c r="C5" s="174">
        <f>'Prezence 29.6.'!C25</f>
        <v>3726</v>
      </c>
      <c r="D5" s="174" t="str">
        <f>'Prezence 29.6.'!D25</f>
        <v>Lukáš Tolar</v>
      </c>
      <c r="E5" s="174">
        <f>'Prezence 29.6.'!E25</f>
        <v>0</v>
      </c>
      <c r="F5" s="174">
        <f>'Prezence 29.6.'!F25</f>
        <v>0</v>
      </c>
      <c r="G5" s="174">
        <f>'Prezence 29.6.'!G25</f>
        <v>0</v>
      </c>
      <c r="H5" s="174">
        <f>'Prezence 29.6.'!H25</f>
        <v>0</v>
      </c>
      <c r="I5" s="174">
        <f>'Prezence 29.6.'!I25</f>
        <v>0</v>
      </c>
      <c r="J5" s="174">
        <f>'Prezence 29.6.'!J25</f>
        <v>0</v>
      </c>
      <c r="K5" s="174">
        <f>'Prezence 29.6.'!K25</f>
        <v>0</v>
      </c>
      <c r="L5" s="174">
        <f>'Prezence 29.6.'!L25</f>
        <v>0</v>
      </c>
      <c r="M5" s="174">
        <f>'Prezence 29.6.'!M25</f>
        <v>0</v>
      </c>
      <c r="N5" s="174">
        <f>'Prezence 29.6.'!N25</f>
        <v>0</v>
      </c>
      <c r="O5" s="174">
        <f>'Prezence 29.6.'!O25</f>
        <v>0</v>
      </c>
      <c r="P5" s="174">
        <f>'Prezence 29.6.'!P25</f>
        <v>0</v>
      </c>
      <c r="Q5" s="174">
        <f>'Prezence 29.6.'!Q25</f>
        <v>0</v>
      </c>
      <c r="R5" s="174" t="str">
        <f>'Prezence 29.6.'!R25</f>
        <v>Tolar</v>
      </c>
      <c r="S5" s="174">
        <f>'Prezence 29.6.'!S25</f>
        <v>0</v>
      </c>
    </row>
    <row r="6" spans="1:19" x14ac:dyDescent="0.3">
      <c r="A6" s="207"/>
      <c r="B6" s="174" t="str">
        <f>'Prezence 29.6.'!B27</f>
        <v>TJ Dynamo České Budějovice z.s. "A" - Jan Novotný</v>
      </c>
      <c r="C6" s="174">
        <f>'Prezence 29.6.'!C27</f>
        <v>5857</v>
      </c>
      <c r="D6" s="174" t="str">
        <f>'Prezence 29.6.'!D27</f>
        <v>Jan Novotný</v>
      </c>
      <c r="E6" s="174">
        <f>'Prezence 29.6.'!E27</f>
        <v>0</v>
      </c>
      <c r="F6" s="174">
        <f>'Prezence 29.6.'!F27</f>
        <v>0</v>
      </c>
      <c r="G6" s="174">
        <f>'Prezence 29.6.'!G27</f>
        <v>0</v>
      </c>
      <c r="H6" s="174">
        <f>'Prezence 29.6.'!H27</f>
        <v>0</v>
      </c>
      <c r="I6" s="174">
        <f>'Prezence 29.6.'!I27</f>
        <v>0</v>
      </c>
      <c r="J6" s="174">
        <f>'Prezence 29.6.'!J27</f>
        <v>0</v>
      </c>
      <c r="K6" s="174">
        <f>'Prezence 29.6.'!K27</f>
        <v>0</v>
      </c>
      <c r="L6" s="174">
        <f>'Prezence 29.6.'!L27</f>
        <v>0</v>
      </c>
      <c r="M6" s="174">
        <f>'Prezence 29.6.'!M27</f>
        <v>0</v>
      </c>
      <c r="N6" s="174">
        <f>'Prezence 29.6.'!N27</f>
        <v>0</v>
      </c>
      <c r="O6" s="174">
        <f>'Prezence 29.6.'!O27</f>
        <v>0</v>
      </c>
      <c r="P6" s="174">
        <f>'Prezence 29.6.'!P27</f>
        <v>0</v>
      </c>
      <c r="Q6" s="174">
        <f>'Prezence 29.6.'!Q27</f>
        <v>0</v>
      </c>
      <c r="R6" s="174" t="str">
        <f>'Prezence 29.6.'!R27</f>
        <v>Novotný</v>
      </c>
      <c r="S6" s="174">
        <f>'Prezence 29.6.'!S27</f>
        <v>0</v>
      </c>
    </row>
    <row r="7" spans="1:19" ht="14.4" customHeight="1" thickBot="1" x14ac:dyDescent="0.35">
      <c r="A7" s="208"/>
      <c r="B7" s="175" t="str">
        <f>'Prezence 29.6.'!B23</f>
        <v>SK Liapor - Witte Karlovy Vary z.s. "B" - Vojtěch Tišnovský</v>
      </c>
      <c r="C7" s="175">
        <f>'Prezence 29.6.'!C23</f>
        <v>4652</v>
      </c>
      <c r="D7" s="175" t="str">
        <f>'Prezence 29.6.'!D23</f>
        <v>Vojtěch Tišnovský</v>
      </c>
      <c r="E7" s="175">
        <f>'Prezence 29.6.'!E23</f>
        <v>0</v>
      </c>
      <c r="F7" s="175">
        <f>'Prezence 29.6.'!F23</f>
        <v>0</v>
      </c>
      <c r="G7" s="175">
        <f>'Prezence 29.6.'!G23</f>
        <v>0</v>
      </c>
      <c r="H7" s="175">
        <f>'Prezence 29.6.'!H23</f>
        <v>0</v>
      </c>
      <c r="I7" s="175">
        <f>'Prezence 29.6.'!I23</f>
        <v>0</v>
      </c>
      <c r="J7" s="175">
        <f>'Prezence 29.6.'!J23</f>
        <v>0</v>
      </c>
      <c r="K7" s="175">
        <f>'Prezence 29.6.'!K23</f>
        <v>0</v>
      </c>
      <c r="L7" s="175">
        <f>'Prezence 29.6.'!L23</f>
        <v>0</v>
      </c>
      <c r="M7" s="175">
        <f>'Prezence 29.6.'!M23</f>
        <v>0</v>
      </c>
      <c r="N7" s="175">
        <f>'Prezence 29.6.'!N23</f>
        <v>0</v>
      </c>
      <c r="O7" s="175">
        <f>'Prezence 29.6.'!O23</f>
        <v>0</v>
      </c>
      <c r="P7" s="175">
        <f>'Prezence 29.6.'!P23</f>
        <v>0</v>
      </c>
      <c r="Q7" s="175">
        <f>'Prezence 29.6.'!Q23</f>
        <v>0</v>
      </c>
      <c r="R7" s="175" t="str">
        <f>'Prezence 29.6.'!R23</f>
        <v>Tišnovský</v>
      </c>
      <c r="S7" s="175">
        <f>'Prezence 29.6.'!S23</f>
        <v>0</v>
      </c>
    </row>
    <row r="8" spans="1:19" x14ac:dyDescent="0.3">
      <c r="A8" s="209" t="s">
        <v>10</v>
      </c>
      <c r="B8" s="176" t="str">
        <f>'Prezence 29.6.'!B17</f>
        <v>TJ SLAVOJ Český Brod "A" - Filip Růžička</v>
      </c>
      <c r="C8" s="176">
        <f>'Prezence 29.6.'!C17</f>
        <v>5908</v>
      </c>
      <c r="D8" s="176" t="str">
        <f>'Prezence 29.6.'!D17</f>
        <v>Filip Růžička</v>
      </c>
      <c r="E8" s="176">
        <f>'Prezence 29.6.'!E17</f>
        <v>0</v>
      </c>
      <c r="F8" s="176">
        <f>'Prezence 29.6.'!F17</f>
        <v>0</v>
      </c>
      <c r="G8" s="176">
        <f>'Prezence 29.6.'!G17</f>
        <v>0</v>
      </c>
      <c r="H8" s="176">
        <f>'Prezence 29.6.'!H17</f>
        <v>0</v>
      </c>
      <c r="I8" s="176">
        <f>'Prezence 29.6.'!I17</f>
        <v>0</v>
      </c>
      <c r="J8" s="176">
        <f>'Prezence 29.6.'!J17</f>
        <v>0</v>
      </c>
      <c r="K8" s="176">
        <f>'Prezence 29.6.'!K17</f>
        <v>0</v>
      </c>
      <c r="L8" s="176">
        <f>'Prezence 29.6.'!L17</f>
        <v>0</v>
      </c>
      <c r="M8" s="176">
        <f>'Prezence 29.6.'!M17</f>
        <v>0</v>
      </c>
      <c r="N8" s="176">
        <f>'Prezence 29.6.'!N17</f>
        <v>0</v>
      </c>
      <c r="O8" s="176">
        <f>'Prezence 29.6.'!O17</f>
        <v>0</v>
      </c>
      <c r="P8" s="176">
        <f>'Prezence 29.6.'!P17</f>
        <v>0</v>
      </c>
      <c r="Q8" s="176">
        <f>'Prezence 29.6.'!Q17</f>
        <v>0</v>
      </c>
      <c r="R8" s="176" t="str">
        <f>'Prezence 29.6.'!R17</f>
        <v>Růžička</v>
      </c>
      <c r="S8" s="176">
        <f>'Prezence 29.6.'!S17</f>
        <v>0</v>
      </c>
    </row>
    <row r="9" spans="1:19" x14ac:dyDescent="0.3">
      <c r="A9" s="207"/>
      <c r="B9" s="177" t="str">
        <f>'Prezence 29.6.'!B21</f>
        <v>NK CLIMAX Vsetín "B" - Martin Tomek</v>
      </c>
      <c r="C9" s="177">
        <f>'Prezence 29.6.'!C21</f>
        <v>4391</v>
      </c>
      <c r="D9" s="177" t="str">
        <f>'Prezence 29.6.'!D21</f>
        <v>Martin Tomek</v>
      </c>
      <c r="E9" s="177">
        <f>'Prezence 29.6.'!E21</f>
        <v>0</v>
      </c>
      <c r="F9" s="177">
        <f>'Prezence 29.6.'!F21</f>
        <v>0</v>
      </c>
      <c r="G9" s="177">
        <f>'Prezence 29.6.'!G21</f>
        <v>0</v>
      </c>
      <c r="H9" s="177">
        <f>'Prezence 29.6.'!H21</f>
        <v>0</v>
      </c>
      <c r="I9" s="177">
        <f>'Prezence 29.6.'!I21</f>
        <v>0</v>
      </c>
      <c r="J9" s="177">
        <f>'Prezence 29.6.'!J21</f>
        <v>0</v>
      </c>
      <c r="K9" s="177">
        <f>'Prezence 29.6.'!K21</f>
        <v>0</v>
      </c>
      <c r="L9" s="177">
        <f>'Prezence 29.6.'!L21</f>
        <v>0</v>
      </c>
      <c r="M9" s="177">
        <f>'Prezence 29.6.'!M21</f>
        <v>0</v>
      </c>
      <c r="N9" s="177">
        <f>'Prezence 29.6.'!N21</f>
        <v>0</v>
      </c>
      <c r="O9" s="177">
        <f>'Prezence 29.6.'!O21</f>
        <v>0</v>
      </c>
      <c r="P9" s="177">
        <f>'Prezence 29.6.'!P21</f>
        <v>0</v>
      </c>
      <c r="Q9" s="177">
        <f>'Prezence 29.6.'!Q21</f>
        <v>0</v>
      </c>
      <c r="R9" s="177" t="str">
        <f>'Prezence 29.6.'!R21</f>
        <v>Tomek</v>
      </c>
      <c r="S9" s="177">
        <f>'Prezence 29.6.'!S21</f>
        <v>0</v>
      </c>
    </row>
    <row r="10" spans="1:19" ht="14.4" customHeight="1" thickBot="1" x14ac:dyDescent="0.35">
      <c r="A10" s="210"/>
      <c r="B10" s="179" t="str">
        <f>'Prezence 29.6.'!B8</f>
        <v>MNK Modřice, z.s. "D" - Tomáš Sluka</v>
      </c>
      <c r="C10" s="179">
        <f>'Prezence 29.6.'!C8</f>
        <v>6006</v>
      </c>
      <c r="D10" s="179" t="str">
        <f>'Prezence 29.6.'!D8</f>
        <v>Tomáš Sluka</v>
      </c>
      <c r="E10" s="179">
        <f>'Prezence 29.6.'!E8</f>
        <v>0</v>
      </c>
      <c r="F10" s="179">
        <f>'Prezence 29.6.'!F8</f>
        <v>0</v>
      </c>
      <c r="G10" s="179">
        <f>'Prezence 29.6.'!G8</f>
        <v>0</v>
      </c>
      <c r="H10" s="179">
        <f>'Prezence 29.6.'!H8</f>
        <v>0</v>
      </c>
      <c r="I10" s="179">
        <f>'Prezence 29.6.'!I8</f>
        <v>0</v>
      </c>
      <c r="J10" s="179">
        <f>'Prezence 29.6.'!J8</f>
        <v>0</v>
      </c>
      <c r="K10" s="179">
        <f>'Prezence 29.6.'!K8</f>
        <v>0</v>
      </c>
      <c r="L10" s="179">
        <f>'Prezence 29.6.'!L8</f>
        <v>0</v>
      </c>
      <c r="M10" s="179">
        <f>'Prezence 29.6.'!M8</f>
        <v>0</v>
      </c>
      <c r="N10" s="179">
        <f>'Prezence 29.6.'!N8</f>
        <v>0</v>
      </c>
      <c r="O10" s="179">
        <f>'Prezence 29.6.'!O8</f>
        <v>0</v>
      </c>
      <c r="P10" s="179">
        <f>'Prezence 29.6.'!P8</f>
        <v>0</v>
      </c>
      <c r="Q10" s="179">
        <f>'Prezence 29.6.'!Q8</f>
        <v>0</v>
      </c>
      <c r="R10" s="179" t="str">
        <f>'Prezence 29.6.'!R8</f>
        <v>Sluka</v>
      </c>
      <c r="S10" s="179">
        <f>'Prezence 29.6.'!S8</f>
        <v>0</v>
      </c>
    </row>
    <row r="11" spans="1:19" x14ac:dyDescent="0.3">
      <c r="A11" s="211" t="s">
        <v>25</v>
      </c>
      <c r="B11" s="180" t="str">
        <f>'Prezence 29.6.'!B6</f>
        <v>MNK Modřice, z.s. "B" - Patrik Kolouch</v>
      </c>
      <c r="C11" s="180">
        <f>'Prezence 29.6.'!C6</f>
        <v>5268</v>
      </c>
      <c r="D11" s="180" t="str">
        <f>'Prezence 29.6.'!D6</f>
        <v>Patrik Kolouch</v>
      </c>
      <c r="E11" s="180">
        <f>'Prezence 29.6.'!E6</f>
        <v>0</v>
      </c>
      <c r="F11" s="180">
        <f>'Prezence 29.6.'!F6</f>
        <v>0</v>
      </c>
      <c r="G11" s="180">
        <f>'Prezence 29.6.'!G6</f>
        <v>0</v>
      </c>
      <c r="H11" s="180">
        <f>'Prezence 29.6.'!H6</f>
        <v>0</v>
      </c>
      <c r="I11" s="180">
        <f>'Prezence 29.6.'!I6</f>
        <v>0</v>
      </c>
      <c r="J11" s="180">
        <f>'Prezence 29.6.'!J6</f>
        <v>0</v>
      </c>
      <c r="K11" s="180">
        <f>'Prezence 29.6.'!K6</f>
        <v>0</v>
      </c>
      <c r="L11" s="180">
        <f>'Prezence 29.6.'!L6</f>
        <v>0</v>
      </c>
      <c r="M11" s="180">
        <f>'Prezence 29.6.'!M6</f>
        <v>0</v>
      </c>
      <c r="N11" s="180">
        <f>'Prezence 29.6.'!N6</f>
        <v>0</v>
      </c>
      <c r="O11" s="180">
        <f>'Prezence 29.6.'!O6</f>
        <v>0</v>
      </c>
      <c r="P11" s="180">
        <f>'Prezence 29.6.'!P6</f>
        <v>0</v>
      </c>
      <c r="Q11" s="180">
        <f>'Prezence 29.6.'!Q6</f>
        <v>0</v>
      </c>
      <c r="R11" s="180" t="str">
        <f>'Prezence 29.6.'!R6</f>
        <v>Kolouch</v>
      </c>
      <c r="S11" s="180">
        <f>'Prezence 29.6.'!S6</f>
        <v>0</v>
      </c>
    </row>
    <row r="12" spans="1:19" x14ac:dyDescent="0.3">
      <c r="A12" s="207"/>
      <c r="B12" s="177" t="str">
        <f>'Prezence 29.6.'!B16</f>
        <v>Tělovýchovná jednota Radomyšl, z.s. - Tomáš Ježek</v>
      </c>
      <c r="C12" s="177">
        <f>'Prezence 29.6.'!C16</f>
        <v>3137</v>
      </c>
      <c r="D12" s="177" t="str">
        <f>'Prezence 29.6.'!D16</f>
        <v>Tomáš Ježek</v>
      </c>
      <c r="E12" s="177">
        <f>'Prezence 29.6.'!E16</f>
        <v>0</v>
      </c>
      <c r="F12" s="177">
        <f>'Prezence 29.6.'!F16</f>
        <v>0</v>
      </c>
      <c r="G12" s="177">
        <f>'Prezence 29.6.'!G16</f>
        <v>0</v>
      </c>
      <c r="H12" s="177">
        <f>'Prezence 29.6.'!H16</f>
        <v>0</v>
      </c>
      <c r="I12" s="177">
        <f>'Prezence 29.6.'!I16</f>
        <v>0</v>
      </c>
      <c r="J12" s="177">
        <f>'Prezence 29.6.'!J16</f>
        <v>0</v>
      </c>
      <c r="K12" s="177">
        <f>'Prezence 29.6.'!K16</f>
        <v>0</v>
      </c>
      <c r="L12" s="177">
        <f>'Prezence 29.6.'!L16</f>
        <v>0</v>
      </c>
      <c r="M12" s="177">
        <f>'Prezence 29.6.'!M16</f>
        <v>0</v>
      </c>
      <c r="N12" s="177">
        <f>'Prezence 29.6.'!N16</f>
        <v>0</v>
      </c>
      <c r="O12" s="177">
        <f>'Prezence 29.6.'!O16</f>
        <v>0</v>
      </c>
      <c r="P12" s="177">
        <f>'Prezence 29.6.'!P16</f>
        <v>0</v>
      </c>
      <c r="Q12" s="177">
        <f>'Prezence 29.6.'!Q16</f>
        <v>0</v>
      </c>
      <c r="R12" s="177" t="str">
        <f>'Prezence 29.6.'!R16</f>
        <v>Ježek</v>
      </c>
      <c r="S12" s="177">
        <f>'Prezence 29.6.'!S16</f>
        <v>0</v>
      </c>
    </row>
    <row r="13" spans="1:19" ht="14.4" customHeight="1" thickBot="1" x14ac:dyDescent="0.35">
      <c r="A13" s="208"/>
      <c r="B13" s="178" t="str">
        <f>'Prezence 29.6.'!B15</f>
        <v>TJ Peklo nad Zdobnicí "C" - Lukáš Kotyza</v>
      </c>
      <c r="C13" s="178">
        <f>'Prezence 29.6.'!C15</f>
        <v>6037</v>
      </c>
      <c r="D13" s="178" t="str">
        <f>'Prezence 29.6.'!D15</f>
        <v>Lukáš Kotyza</v>
      </c>
      <c r="E13" s="178">
        <f>'Prezence 29.6.'!E15</f>
        <v>0</v>
      </c>
      <c r="F13" s="178">
        <f>'Prezence 29.6.'!F15</f>
        <v>0</v>
      </c>
      <c r="G13" s="178">
        <f>'Prezence 29.6.'!G15</f>
        <v>0</v>
      </c>
      <c r="H13" s="178">
        <f>'Prezence 29.6.'!H15</f>
        <v>0</v>
      </c>
      <c r="I13" s="178">
        <f>'Prezence 29.6.'!I15</f>
        <v>0</v>
      </c>
      <c r="J13" s="178">
        <f>'Prezence 29.6.'!J15</f>
        <v>0</v>
      </c>
      <c r="K13" s="178">
        <f>'Prezence 29.6.'!K15</f>
        <v>0</v>
      </c>
      <c r="L13" s="178">
        <f>'Prezence 29.6.'!L15</f>
        <v>0</v>
      </c>
      <c r="M13" s="178">
        <f>'Prezence 29.6.'!M15</f>
        <v>0</v>
      </c>
      <c r="N13" s="178">
        <f>'Prezence 29.6.'!N15</f>
        <v>0</v>
      </c>
      <c r="O13" s="178">
        <f>'Prezence 29.6.'!O15</f>
        <v>0</v>
      </c>
      <c r="P13" s="178">
        <f>'Prezence 29.6.'!P15</f>
        <v>0</v>
      </c>
      <c r="Q13" s="178">
        <f>'Prezence 29.6.'!Q15</f>
        <v>0</v>
      </c>
      <c r="R13" s="178" t="str">
        <f>'Prezence 29.6.'!R15</f>
        <v>Kotyza</v>
      </c>
      <c r="S13" s="178">
        <f>'Prezence 29.6.'!S15</f>
        <v>0</v>
      </c>
    </row>
    <row r="14" spans="1:19" x14ac:dyDescent="0.3">
      <c r="A14" s="209" t="s">
        <v>4</v>
      </c>
      <c r="B14" s="176" t="str">
        <f>'Prezence 29.6.'!B19</f>
        <v>TJ SLAVOJ Český Brod "C" - Filip Seidl</v>
      </c>
      <c r="C14" s="176">
        <f>'Prezence 29.6.'!C19</f>
        <v>3984</v>
      </c>
      <c r="D14" s="176" t="str">
        <f>'Prezence 29.6.'!D19</f>
        <v>Filip Seidl</v>
      </c>
      <c r="E14" s="176">
        <f>'Prezence 29.6.'!E19</f>
        <v>0</v>
      </c>
      <c r="F14" s="176">
        <f>'Prezence 29.6.'!F19</f>
        <v>0</v>
      </c>
      <c r="G14" s="176">
        <f>'Prezence 29.6.'!G19</f>
        <v>0</v>
      </c>
      <c r="H14" s="176">
        <f>'Prezence 29.6.'!H19</f>
        <v>0</v>
      </c>
      <c r="I14" s="176">
        <f>'Prezence 29.6.'!I19</f>
        <v>0</v>
      </c>
      <c r="J14" s="176">
        <f>'Prezence 29.6.'!J19</f>
        <v>0</v>
      </c>
      <c r="K14" s="176">
        <f>'Prezence 29.6.'!K19</f>
        <v>0</v>
      </c>
      <c r="L14" s="176">
        <f>'Prezence 29.6.'!L19</f>
        <v>0</v>
      </c>
      <c r="M14" s="176">
        <f>'Prezence 29.6.'!M19</f>
        <v>0</v>
      </c>
      <c r="N14" s="176">
        <f>'Prezence 29.6.'!N19</f>
        <v>0</v>
      </c>
      <c r="O14" s="176">
        <f>'Prezence 29.6.'!O19</f>
        <v>0</v>
      </c>
      <c r="P14" s="176">
        <f>'Prezence 29.6.'!P19</f>
        <v>0</v>
      </c>
      <c r="Q14" s="176">
        <f>'Prezence 29.6.'!Q19</f>
        <v>0</v>
      </c>
      <c r="R14" s="176" t="str">
        <f>'Prezence 29.6.'!R19</f>
        <v>Seidl</v>
      </c>
      <c r="S14" s="176">
        <f>'Prezence 29.6.'!S19</f>
        <v>0</v>
      </c>
    </row>
    <row r="15" spans="1:19" x14ac:dyDescent="0.3">
      <c r="A15" s="207"/>
      <c r="B15" s="177" t="str">
        <f>'Prezence 29.6.'!B26</f>
        <v>TJ Baník Stříbro "B" - Matěj Fujan</v>
      </c>
      <c r="C15" s="177">
        <f>'Prezence 29.6.'!C26</f>
        <v>5826</v>
      </c>
      <c r="D15" s="177" t="str">
        <f>'Prezence 29.6.'!D26</f>
        <v>Matěj Fujan</v>
      </c>
      <c r="E15" s="177">
        <f>'Prezence 29.6.'!E26</f>
        <v>0</v>
      </c>
      <c r="F15" s="177">
        <f>'Prezence 29.6.'!F26</f>
        <v>0</v>
      </c>
      <c r="G15" s="177">
        <f>'Prezence 29.6.'!G26</f>
        <v>0</v>
      </c>
      <c r="H15" s="177">
        <f>'Prezence 29.6.'!H26</f>
        <v>0</v>
      </c>
      <c r="I15" s="177">
        <f>'Prezence 29.6.'!I26</f>
        <v>0</v>
      </c>
      <c r="J15" s="177">
        <f>'Prezence 29.6.'!J26</f>
        <v>0</v>
      </c>
      <c r="K15" s="177">
        <f>'Prezence 29.6.'!K26</f>
        <v>0</v>
      </c>
      <c r="L15" s="177">
        <f>'Prezence 29.6.'!L26</f>
        <v>0</v>
      </c>
      <c r="M15" s="177">
        <f>'Prezence 29.6.'!M26</f>
        <v>0</v>
      </c>
      <c r="N15" s="177">
        <f>'Prezence 29.6.'!N26</f>
        <v>0</v>
      </c>
      <c r="O15" s="177">
        <f>'Prezence 29.6.'!O26</f>
        <v>0</v>
      </c>
      <c r="P15" s="177">
        <f>'Prezence 29.6.'!P26</f>
        <v>0</v>
      </c>
      <c r="Q15" s="177">
        <f>'Prezence 29.6.'!Q26</f>
        <v>0</v>
      </c>
      <c r="R15" s="177" t="str">
        <f>'Prezence 29.6.'!R26</f>
        <v>Fujan</v>
      </c>
      <c r="S15" s="177">
        <f>'Prezence 29.6.'!S26</f>
        <v>0</v>
      </c>
    </row>
    <row r="16" spans="1:19" ht="14.4" customHeight="1" thickBot="1" x14ac:dyDescent="0.35">
      <c r="A16" s="210"/>
      <c r="B16" s="179" t="str">
        <f>'Prezence 29.6.'!B22</f>
        <v>SK Liapor - Witte Karlovy Vary z.s. "A" - Jakub Svoboda</v>
      </c>
      <c r="C16" s="179">
        <f>'Prezence 29.6.'!C22</f>
        <v>3657</v>
      </c>
      <c r="D16" s="179" t="str">
        <f>'Prezence 29.6.'!D22</f>
        <v>Jakub Svoboda</v>
      </c>
      <c r="E16" s="179">
        <f>'Prezence 29.6.'!E22</f>
        <v>0</v>
      </c>
      <c r="F16" s="179">
        <f>'Prezence 29.6.'!F22</f>
        <v>0</v>
      </c>
      <c r="G16" s="179">
        <f>'Prezence 29.6.'!G22</f>
        <v>0</v>
      </c>
      <c r="H16" s="179">
        <f>'Prezence 29.6.'!H22</f>
        <v>0</v>
      </c>
      <c r="I16" s="179">
        <f>'Prezence 29.6.'!I22</f>
        <v>0</v>
      </c>
      <c r="J16" s="179">
        <f>'Prezence 29.6.'!J22</f>
        <v>0</v>
      </c>
      <c r="K16" s="179">
        <f>'Prezence 29.6.'!K22</f>
        <v>0</v>
      </c>
      <c r="L16" s="179">
        <f>'Prezence 29.6.'!L22</f>
        <v>0</v>
      </c>
      <c r="M16" s="179">
        <f>'Prezence 29.6.'!M22</f>
        <v>0</v>
      </c>
      <c r="N16" s="179">
        <f>'Prezence 29.6.'!N22</f>
        <v>0</v>
      </c>
      <c r="O16" s="179">
        <f>'Prezence 29.6.'!O22</f>
        <v>0</v>
      </c>
      <c r="P16" s="179">
        <f>'Prezence 29.6.'!P22</f>
        <v>0</v>
      </c>
      <c r="Q16" s="179">
        <f>'Prezence 29.6.'!Q22</f>
        <v>0</v>
      </c>
      <c r="R16" s="179" t="str">
        <f>'Prezence 29.6.'!R22</f>
        <v>Svoboda J.</v>
      </c>
      <c r="S16" s="179">
        <f>'Prezence 29.6.'!S22</f>
        <v>0</v>
      </c>
    </row>
    <row r="17" spans="1:19" x14ac:dyDescent="0.3">
      <c r="A17" s="211" t="s">
        <v>48</v>
      </c>
      <c r="B17" s="180" t="str">
        <f>'Prezence 29.6.'!B20</f>
        <v>NK CLIMAX Vsetín "A" - David Dvořák</v>
      </c>
      <c r="C17" s="180">
        <f>'Prezence 29.6.'!C20</f>
        <v>4386</v>
      </c>
      <c r="D17" s="180" t="str">
        <f>'Prezence 29.6.'!D20</f>
        <v>David Dvořák</v>
      </c>
      <c r="E17" s="180">
        <f>'Prezence 29.6.'!E20</f>
        <v>0</v>
      </c>
      <c r="F17" s="180">
        <f>'Prezence 29.6.'!F20</f>
        <v>0</v>
      </c>
      <c r="G17" s="180">
        <f>'Prezence 29.6.'!G20</f>
        <v>0</v>
      </c>
      <c r="H17" s="180">
        <f>'Prezence 29.6.'!H20</f>
        <v>0</v>
      </c>
      <c r="I17" s="180">
        <f>'Prezence 29.6.'!I20</f>
        <v>0</v>
      </c>
      <c r="J17" s="180">
        <f>'Prezence 29.6.'!J20</f>
        <v>0</v>
      </c>
      <c r="K17" s="180">
        <f>'Prezence 29.6.'!K20</f>
        <v>0</v>
      </c>
      <c r="L17" s="180">
        <f>'Prezence 29.6.'!L20</f>
        <v>0</v>
      </c>
      <c r="M17" s="180">
        <f>'Prezence 29.6.'!M20</f>
        <v>0</v>
      </c>
      <c r="N17" s="180">
        <f>'Prezence 29.6.'!N20</f>
        <v>0</v>
      </c>
      <c r="O17" s="180">
        <f>'Prezence 29.6.'!O20</f>
        <v>0</v>
      </c>
      <c r="P17" s="180">
        <f>'Prezence 29.6.'!P20</f>
        <v>0</v>
      </c>
      <c r="Q17" s="180">
        <f>'Prezence 29.6.'!Q20</f>
        <v>0</v>
      </c>
      <c r="R17" s="180" t="str">
        <f>'Prezence 29.6.'!R20</f>
        <v>Dvořák</v>
      </c>
      <c r="S17" s="180">
        <f>'Prezence 29.6.'!S20</f>
        <v>0</v>
      </c>
    </row>
    <row r="18" spans="1:19" x14ac:dyDescent="0.3">
      <c r="A18" s="207"/>
      <c r="B18" s="177" t="str">
        <f>'Prezence 29.6.'!B10</f>
        <v>TJ Avia Čakovice - Václav Kalous</v>
      </c>
      <c r="C18" s="177">
        <f>'Prezence 29.6.'!C10</f>
        <v>4000</v>
      </c>
      <c r="D18" s="177" t="str">
        <f>'Prezence 29.6.'!D10</f>
        <v>Václav Kalous</v>
      </c>
      <c r="E18" s="177">
        <f>'Prezence 29.6.'!E10</f>
        <v>0</v>
      </c>
      <c r="F18" s="177">
        <f>'Prezence 29.6.'!F10</f>
        <v>0</v>
      </c>
      <c r="G18" s="177">
        <f>'Prezence 29.6.'!G10</f>
        <v>0</v>
      </c>
      <c r="H18" s="177">
        <f>'Prezence 29.6.'!H10</f>
        <v>0</v>
      </c>
      <c r="I18" s="177">
        <f>'Prezence 29.6.'!I10</f>
        <v>0</v>
      </c>
      <c r="J18" s="177">
        <f>'Prezence 29.6.'!J10</f>
        <v>0</v>
      </c>
      <c r="K18" s="177">
        <f>'Prezence 29.6.'!K10</f>
        <v>0</v>
      </c>
      <c r="L18" s="177">
        <f>'Prezence 29.6.'!L10</f>
        <v>0</v>
      </c>
      <c r="M18" s="177">
        <f>'Prezence 29.6.'!M10</f>
        <v>0</v>
      </c>
      <c r="N18" s="177">
        <f>'Prezence 29.6.'!N10</f>
        <v>0</v>
      </c>
      <c r="O18" s="177">
        <f>'Prezence 29.6.'!O10</f>
        <v>0</v>
      </c>
      <c r="P18" s="177">
        <f>'Prezence 29.6.'!P10</f>
        <v>0</v>
      </c>
      <c r="Q18" s="177">
        <f>'Prezence 29.6.'!Q10</f>
        <v>0</v>
      </c>
      <c r="R18" s="177" t="str">
        <f>'Prezence 29.6.'!R10</f>
        <v>Kalous</v>
      </c>
      <c r="S18" s="177">
        <f>'Prezence 29.6.'!S10</f>
        <v>0</v>
      </c>
    </row>
    <row r="19" spans="1:19" ht="14.4" customHeight="1" thickBot="1" x14ac:dyDescent="0.35">
      <c r="A19" s="208"/>
      <c r="B19" s="178" t="str">
        <f>'Prezence 29.6.'!B24</f>
        <v>SK Liapor - Witte Karlovy Vary z.s. "C" - Jan Schäfer</v>
      </c>
      <c r="C19" s="178">
        <f>'Prezence 29.6.'!C24</f>
        <v>6289</v>
      </c>
      <c r="D19" s="178" t="str">
        <f>'Prezence 29.6.'!D24</f>
        <v>Jan Schäfer</v>
      </c>
      <c r="E19" s="178">
        <f>'Prezence 29.6.'!E24</f>
        <v>0</v>
      </c>
      <c r="F19" s="178">
        <f>'Prezence 29.6.'!F24</f>
        <v>0</v>
      </c>
      <c r="G19" s="178">
        <f>'Prezence 29.6.'!G24</f>
        <v>0</v>
      </c>
      <c r="H19" s="178">
        <f>'Prezence 29.6.'!H24</f>
        <v>0</v>
      </c>
      <c r="I19" s="178">
        <f>'Prezence 29.6.'!I24</f>
        <v>0</v>
      </c>
      <c r="J19" s="178">
        <f>'Prezence 29.6.'!J24</f>
        <v>0</v>
      </c>
      <c r="K19" s="178">
        <f>'Prezence 29.6.'!K24</f>
        <v>0</v>
      </c>
      <c r="L19" s="178">
        <f>'Prezence 29.6.'!L24</f>
        <v>0</v>
      </c>
      <c r="M19" s="178">
        <f>'Prezence 29.6.'!M24</f>
        <v>0</v>
      </c>
      <c r="N19" s="178">
        <f>'Prezence 29.6.'!N24</f>
        <v>0</v>
      </c>
      <c r="O19" s="178">
        <f>'Prezence 29.6.'!O24</f>
        <v>0</v>
      </c>
      <c r="P19" s="178">
        <f>'Prezence 29.6.'!P24</f>
        <v>0</v>
      </c>
      <c r="Q19" s="178">
        <f>'Prezence 29.6.'!Q24</f>
        <v>0</v>
      </c>
      <c r="R19" s="178" t="str">
        <f>'Prezence 29.6.'!R24</f>
        <v>Schäfer</v>
      </c>
      <c r="S19" s="178">
        <f>'Prezence 29.6.'!S24</f>
        <v>0</v>
      </c>
    </row>
    <row r="20" spans="1:19" x14ac:dyDescent="0.3">
      <c r="A20" s="211" t="s">
        <v>49</v>
      </c>
      <c r="B20" s="176" t="str">
        <f>'Prezence 29.6.'!B14</f>
        <v>TJ Peklo nad Zdobnicí "B" - Josef Čižinský</v>
      </c>
      <c r="C20" s="176">
        <f>'Prezence 29.6.'!C14</f>
        <v>3072</v>
      </c>
      <c r="D20" s="176" t="str">
        <f>'Prezence 29.6.'!D14</f>
        <v>Josef Čižinský</v>
      </c>
      <c r="E20" s="176">
        <f>'Prezence 29.6.'!E14</f>
        <v>0</v>
      </c>
      <c r="F20" s="176">
        <f>'Prezence 29.6.'!F14</f>
        <v>0</v>
      </c>
      <c r="G20" s="176">
        <f>'Prezence 29.6.'!G14</f>
        <v>0</v>
      </c>
      <c r="H20" s="176">
        <f>'Prezence 29.6.'!H14</f>
        <v>0</v>
      </c>
      <c r="I20" s="176">
        <f>'Prezence 29.6.'!I14</f>
        <v>0</v>
      </c>
      <c r="J20" s="176">
        <f>'Prezence 29.6.'!J14</f>
        <v>0</v>
      </c>
      <c r="K20" s="176">
        <f>'Prezence 29.6.'!K14</f>
        <v>0</v>
      </c>
      <c r="L20" s="176">
        <f>'Prezence 29.6.'!L14</f>
        <v>0</v>
      </c>
      <c r="M20" s="176">
        <f>'Prezence 29.6.'!M14</f>
        <v>0</v>
      </c>
      <c r="N20" s="176">
        <f>'Prezence 29.6.'!N14</f>
        <v>0</v>
      </c>
      <c r="O20" s="176">
        <f>'Prezence 29.6.'!O14</f>
        <v>0</v>
      </c>
      <c r="P20" s="176">
        <f>'Prezence 29.6.'!P14</f>
        <v>0</v>
      </c>
      <c r="Q20" s="176">
        <f>'Prezence 29.6.'!Q14</f>
        <v>0</v>
      </c>
      <c r="R20" s="176" t="str">
        <f>'Prezence 29.6.'!R14</f>
        <v>Čižinský</v>
      </c>
      <c r="S20" s="176">
        <f>'Prezence 29.6.'!S14</f>
        <v>0</v>
      </c>
    </row>
    <row r="21" spans="1:19" x14ac:dyDescent="0.3">
      <c r="A21" s="207"/>
      <c r="B21" s="177" t="str">
        <f>'Prezence 29.6.'!B7</f>
        <v>MNK Modřice, z.s. "C" - Ondřej Jurka</v>
      </c>
      <c r="C21" s="177">
        <f>'Prezence 29.6.'!C7</f>
        <v>5264</v>
      </c>
      <c r="D21" s="177" t="str">
        <f>'Prezence 29.6.'!D7</f>
        <v>Ondřej Jurka</v>
      </c>
      <c r="E21" s="177">
        <f>'Prezence 29.6.'!E7</f>
        <v>0</v>
      </c>
      <c r="F21" s="177">
        <f>'Prezence 29.6.'!F7</f>
        <v>0</v>
      </c>
      <c r="G21" s="177">
        <f>'Prezence 29.6.'!G7</f>
        <v>0</v>
      </c>
      <c r="H21" s="177">
        <f>'Prezence 29.6.'!H7</f>
        <v>0</v>
      </c>
      <c r="I21" s="177">
        <f>'Prezence 29.6.'!I7</f>
        <v>0</v>
      </c>
      <c r="J21" s="177">
        <f>'Prezence 29.6.'!J7</f>
        <v>0</v>
      </c>
      <c r="K21" s="177">
        <f>'Prezence 29.6.'!K7</f>
        <v>0</v>
      </c>
      <c r="L21" s="177">
        <f>'Prezence 29.6.'!L7</f>
        <v>0</v>
      </c>
      <c r="M21" s="177">
        <f>'Prezence 29.6.'!M7</f>
        <v>0</v>
      </c>
      <c r="N21" s="177">
        <f>'Prezence 29.6.'!N7</f>
        <v>0</v>
      </c>
      <c r="O21" s="177">
        <f>'Prezence 29.6.'!O7</f>
        <v>0</v>
      </c>
      <c r="P21" s="177">
        <f>'Prezence 29.6.'!P7</f>
        <v>0</v>
      </c>
      <c r="Q21" s="177">
        <f>'Prezence 29.6.'!Q7</f>
        <v>0</v>
      </c>
      <c r="R21" s="177" t="str">
        <f>'Prezence 29.6.'!R7</f>
        <v>Jurka</v>
      </c>
      <c r="S21" s="177">
        <f>'Prezence 29.6.'!S7</f>
        <v>0</v>
      </c>
    </row>
    <row r="22" spans="1:19" ht="14.4" customHeight="1" thickBot="1" x14ac:dyDescent="0.35">
      <c r="A22" s="208"/>
      <c r="B22" s="179" t="str">
        <f>'Prezence 29.6.'!B28</f>
        <v>TJ Dynamo České Budějovice z.s. "B" - Petr Škoda</v>
      </c>
      <c r="C22" s="179">
        <f>'Prezence 29.6.'!C28</f>
        <v>6642</v>
      </c>
      <c r="D22" s="179" t="str">
        <f>'Prezence 29.6.'!D28</f>
        <v>Petr Škoda</v>
      </c>
      <c r="E22" s="179">
        <f>'Prezence 29.6.'!E28</f>
        <v>0</v>
      </c>
      <c r="F22" s="179">
        <f>'Prezence 29.6.'!F28</f>
        <v>0</v>
      </c>
      <c r="G22" s="179">
        <f>'Prezence 29.6.'!G28</f>
        <v>0</v>
      </c>
      <c r="H22" s="179">
        <f>'Prezence 29.6.'!H28</f>
        <v>0</v>
      </c>
      <c r="I22" s="179">
        <f>'Prezence 29.6.'!I28</f>
        <v>0</v>
      </c>
      <c r="J22" s="179">
        <f>'Prezence 29.6.'!J28</f>
        <v>0</v>
      </c>
      <c r="K22" s="179">
        <f>'Prezence 29.6.'!K28</f>
        <v>0</v>
      </c>
      <c r="L22" s="179">
        <f>'Prezence 29.6.'!L28</f>
        <v>0</v>
      </c>
      <c r="M22" s="179">
        <f>'Prezence 29.6.'!M28</f>
        <v>0</v>
      </c>
      <c r="N22" s="179">
        <f>'Prezence 29.6.'!N28</f>
        <v>0</v>
      </c>
      <c r="O22" s="179">
        <f>'Prezence 29.6.'!O28</f>
        <v>0</v>
      </c>
      <c r="P22" s="179">
        <f>'Prezence 29.6.'!P28</f>
        <v>0</v>
      </c>
      <c r="Q22" s="179">
        <f>'Prezence 29.6.'!Q28</f>
        <v>0</v>
      </c>
      <c r="R22" s="179" t="str">
        <f>'Prezence 29.6.'!R28</f>
        <v>Škoda</v>
      </c>
      <c r="S22" s="179">
        <f>'Prezence 29.6.'!S28</f>
        <v>0</v>
      </c>
    </row>
    <row r="23" spans="1:19" x14ac:dyDescent="0.3">
      <c r="A23" s="211" t="s">
        <v>50</v>
      </c>
      <c r="B23" s="180" t="str">
        <f>'Prezence 29.6.'!B5</f>
        <v>MNK Modřice, z.s. "A" - Michael Svoboda</v>
      </c>
      <c r="C23" s="180">
        <f>'Prezence 29.6.'!C5</f>
        <v>5287</v>
      </c>
      <c r="D23" s="180" t="str">
        <f>'Prezence 29.6.'!D5</f>
        <v>Michael Svoboda</v>
      </c>
      <c r="E23" s="180">
        <f>'Prezence 29.6.'!E5</f>
        <v>0</v>
      </c>
      <c r="F23" s="180">
        <f>'Prezence 29.6.'!F5</f>
        <v>0</v>
      </c>
      <c r="G23" s="180">
        <f>'Prezence 29.6.'!G5</f>
        <v>0</v>
      </c>
      <c r="H23" s="180">
        <f>'Prezence 29.6.'!H5</f>
        <v>0</v>
      </c>
      <c r="I23" s="180">
        <f>'Prezence 29.6.'!I5</f>
        <v>0</v>
      </c>
      <c r="J23" s="180">
        <f>'Prezence 29.6.'!J5</f>
        <v>0</v>
      </c>
      <c r="K23" s="180">
        <f>'Prezence 29.6.'!K5</f>
        <v>0</v>
      </c>
      <c r="L23" s="180">
        <f>'Prezence 29.6.'!L5</f>
        <v>0</v>
      </c>
      <c r="M23" s="180">
        <f>'Prezence 29.6.'!M5</f>
        <v>0</v>
      </c>
      <c r="N23" s="180">
        <f>'Prezence 29.6.'!N5</f>
        <v>0</v>
      </c>
      <c r="O23" s="180">
        <f>'Prezence 29.6.'!O5</f>
        <v>0</v>
      </c>
      <c r="P23" s="180">
        <f>'Prezence 29.6.'!P5</f>
        <v>0</v>
      </c>
      <c r="Q23" s="180">
        <f>'Prezence 29.6.'!Q5</f>
        <v>0</v>
      </c>
      <c r="R23" s="180" t="str">
        <f>'Prezence 29.6.'!R5</f>
        <v>Svoboda T.</v>
      </c>
      <c r="S23" s="180">
        <f>'Prezence 29.6.'!S5</f>
        <v>0</v>
      </c>
    </row>
    <row r="24" spans="1:19" x14ac:dyDescent="0.3">
      <c r="A24" s="207"/>
      <c r="B24" s="177" t="str">
        <f>'Prezence 29.6.'!B18</f>
        <v>TJ SLAVOJ Český Brod "B" - Martin Jedlička</v>
      </c>
      <c r="C24" s="177">
        <f>'Prezence 29.6.'!C18</f>
        <v>5903</v>
      </c>
      <c r="D24" s="177" t="str">
        <f>'Prezence 29.6.'!D18</f>
        <v>Martin Jedlička</v>
      </c>
      <c r="E24" s="177">
        <f>'Prezence 29.6.'!E18</f>
        <v>0</v>
      </c>
      <c r="F24" s="177">
        <f>'Prezence 29.6.'!F18</f>
        <v>0</v>
      </c>
      <c r="G24" s="177">
        <f>'Prezence 29.6.'!G18</f>
        <v>0</v>
      </c>
      <c r="H24" s="177">
        <f>'Prezence 29.6.'!H18</f>
        <v>0</v>
      </c>
      <c r="I24" s="177">
        <f>'Prezence 29.6.'!I18</f>
        <v>0</v>
      </c>
      <c r="J24" s="177">
        <f>'Prezence 29.6.'!J18</f>
        <v>0</v>
      </c>
      <c r="K24" s="177">
        <f>'Prezence 29.6.'!K18</f>
        <v>0</v>
      </c>
      <c r="L24" s="177">
        <f>'Prezence 29.6.'!L18</f>
        <v>0</v>
      </c>
      <c r="M24" s="177">
        <f>'Prezence 29.6.'!M18</f>
        <v>0</v>
      </c>
      <c r="N24" s="177">
        <f>'Prezence 29.6.'!N18</f>
        <v>0</v>
      </c>
      <c r="O24" s="177">
        <f>'Prezence 29.6.'!O18</f>
        <v>0</v>
      </c>
      <c r="P24" s="177">
        <f>'Prezence 29.6.'!P18</f>
        <v>0</v>
      </c>
      <c r="Q24" s="177">
        <f>'Prezence 29.6.'!Q18</f>
        <v>0</v>
      </c>
      <c r="R24" s="177" t="str">
        <f>'Prezence 29.6.'!R18</f>
        <v>Jedlička</v>
      </c>
      <c r="S24" s="177">
        <f>'Prezence 29.6.'!S18</f>
        <v>0</v>
      </c>
    </row>
    <row r="25" spans="1:19" ht="14.4" customHeight="1" thickBot="1" x14ac:dyDescent="0.35">
      <c r="A25" s="208"/>
      <c r="B25" s="178" t="str">
        <f>'Prezence 29.6.'!B12</f>
        <v>TJ Peklo nad Zdobnicí "D" - Vojtěch Kopecký</v>
      </c>
      <c r="C25" s="178">
        <f>'Prezence 29.6.'!C9</f>
        <v>5573</v>
      </c>
      <c r="D25" s="178" t="str">
        <f>'Prezence 29.6.'!D9</f>
        <v>Oliver Talpa</v>
      </c>
      <c r="E25" s="178">
        <f>'Prezence 29.6.'!E9</f>
        <v>0</v>
      </c>
      <c r="F25" s="178">
        <f>'Prezence 29.6.'!F9</f>
        <v>0</v>
      </c>
      <c r="G25" s="178">
        <f>'Prezence 29.6.'!G9</f>
        <v>0</v>
      </c>
      <c r="H25" s="178">
        <f>'Prezence 29.6.'!H9</f>
        <v>0</v>
      </c>
      <c r="I25" s="178">
        <f>'Prezence 29.6.'!I9</f>
        <v>0</v>
      </c>
      <c r="J25" s="178">
        <f>'Prezence 29.6.'!J9</f>
        <v>0</v>
      </c>
      <c r="K25" s="178">
        <f>'Prezence 29.6.'!K9</f>
        <v>0</v>
      </c>
      <c r="L25" s="178">
        <f>'Prezence 29.6.'!L9</f>
        <v>0</v>
      </c>
      <c r="M25" s="178">
        <f>'Prezence 29.6.'!M9</f>
        <v>0</v>
      </c>
      <c r="N25" s="178">
        <f>'Prezence 29.6.'!N9</f>
        <v>0</v>
      </c>
      <c r="O25" s="178">
        <f>'Prezence 29.6.'!O9</f>
        <v>0</v>
      </c>
      <c r="P25" s="178">
        <f>'Prezence 29.6.'!P9</f>
        <v>0</v>
      </c>
      <c r="Q25" s="178">
        <f>'Prezence 29.6.'!Q9</f>
        <v>0</v>
      </c>
      <c r="R25" s="178" t="str">
        <f>'Prezence 29.6.'!R9</f>
        <v>Talpa</v>
      </c>
      <c r="S25" s="178">
        <f>'Prezence 29.6.'!S9</f>
        <v>0</v>
      </c>
    </row>
    <row r="26" spans="1:19" x14ac:dyDescent="0.3">
      <c r="A26" s="209" t="s">
        <v>51</v>
      </c>
      <c r="B26" s="176" t="str">
        <f>'Prezence 29.6.'!B13</f>
        <v>TJ Peklo nad Zdobnicí "A" - Ondřej Fries</v>
      </c>
      <c r="C26" s="176">
        <f>'Prezence 29.6.'!C13</f>
        <v>3981</v>
      </c>
      <c r="D26" s="176" t="str">
        <f>'Prezence 29.6.'!D13</f>
        <v>Ondřej Fries</v>
      </c>
      <c r="E26" s="176">
        <f>'Prezence 29.6.'!E13</f>
        <v>0</v>
      </c>
      <c r="F26" s="176">
        <f>'Prezence 29.6.'!F13</f>
        <v>0</v>
      </c>
      <c r="G26" s="176">
        <f>'Prezence 29.6.'!G13</f>
        <v>0</v>
      </c>
      <c r="H26" s="176">
        <f>'Prezence 29.6.'!H13</f>
        <v>0</v>
      </c>
      <c r="I26" s="176">
        <f>'Prezence 29.6.'!I13</f>
        <v>0</v>
      </c>
      <c r="J26" s="176">
        <f>'Prezence 29.6.'!J13</f>
        <v>0</v>
      </c>
      <c r="K26" s="176">
        <f>'Prezence 29.6.'!K13</f>
        <v>0</v>
      </c>
      <c r="L26" s="176">
        <f>'Prezence 29.6.'!L13</f>
        <v>0</v>
      </c>
      <c r="M26" s="176">
        <f>'Prezence 29.6.'!M13</f>
        <v>0</v>
      </c>
      <c r="N26" s="176">
        <f>'Prezence 29.6.'!N13</f>
        <v>0</v>
      </c>
      <c r="O26" s="176">
        <f>'Prezence 29.6.'!O13</f>
        <v>0</v>
      </c>
      <c r="P26" s="176">
        <f>'Prezence 29.6.'!P13</f>
        <v>0</v>
      </c>
      <c r="Q26" s="176">
        <f>'Prezence 29.6.'!Q13</f>
        <v>0</v>
      </c>
      <c r="R26" s="176" t="str">
        <f>'Prezence 29.6.'!R13</f>
        <v>Fries</v>
      </c>
      <c r="S26" s="176">
        <f>'Prezence 29.6.'!S13</f>
        <v>0</v>
      </c>
    </row>
    <row r="27" spans="1:19" x14ac:dyDescent="0.3">
      <c r="A27" s="207"/>
      <c r="B27" s="177" t="str">
        <f>'Prezence 29.6.'!B11</f>
        <v>Areál Club Zruč-Senec - Jakub Kopejtko</v>
      </c>
      <c r="C27" s="177">
        <f>'Prezence 29.6.'!C11</f>
        <v>5180</v>
      </c>
      <c r="D27" s="177" t="str">
        <f>'Prezence 29.6.'!D11</f>
        <v>Jakub Kopejtko</v>
      </c>
      <c r="E27" s="177">
        <f>'Prezence 29.6.'!E11</f>
        <v>0</v>
      </c>
      <c r="F27" s="177">
        <f>'Prezence 29.6.'!F11</f>
        <v>0</v>
      </c>
      <c r="G27" s="177">
        <f>'Prezence 29.6.'!G11</f>
        <v>0</v>
      </c>
      <c r="H27" s="177">
        <f>'Prezence 29.6.'!H11</f>
        <v>0</v>
      </c>
      <c r="I27" s="177">
        <f>'Prezence 29.6.'!I11</f>
        <v>0</v>
      </c>
      <c r="J27" s="177">
        <f>'Prezence 29.6.'!J11</f>
        <v>0</v>
      </c>
      <c r="K27" s="177">
        <f>'Prezence 29.6.'!K11</f>
        <v>0</v>
      </c>
      <c r="L27" s="177">
        <f>'Prezence 29.6.'!L11</f>
        <v>0</v>
      </c>
      <c r="M27" s="177">
        <f>'Prezence 29.6.'!M11</f>
        <v>0</v>
      </c>
      <c r="N27" s="177">
        <f>'Prezence 29.6.'!N11</f>
        <v>0</v>
      </c>
      <c r="O27" s="177">
        <f>'Prezence 29.6.'!O11</f>
        <v>0</v>
      </c>
      <c r="P27" s="177">
        <f>'Prezence 29.6.'!P11</f>
        <v>0</v>
      </c>
      <c r="Q27" s="177">
        <f>'Prezence 29.6.'!Q11</f>
        <v>0</v>
      </c>
      <c r="R27" s="177" t="str">
        <f>'Prezence 29.6.'!R11</f>
        <v>Kopejtko</v>
      </c>
      <c r="S27" s="177">
        <f>'Prezence 29.6.'!S11</f>
        <v>0</v>
      </c>
    </row>
    <row r="28" spans="1:19" x14ac:dyDescent="0.3">
      <c r="A28" s="207"/>
      <c r="B28" s="177" t="str">
        <f>'Prezence 29.6.'!B9</f>
        <v>TJ Pankrác - Oliver Talpa</v>
      </c>
      <c r="C28" s="177">
        <f>'Prezence 29.6.'!C12</f>
        <v>6041</v>
      </c>
      <c r="D28" s="177" t="str">
        <f>'Prezence 29.6.'!D12</f>
        <v>Vojtěch Kopecký</v>
      </c>
      <c r="E28" s="177">
        <f>'Prezence 29.6.'!E12</f>
        <v>0</v>
      </c>
      <c r="F28" s="177">
        <f>'Prezence 29.6.'!F12</f>
        <v>0</v>
      </c>
      <c r="G28" s="177">
        <f>'Prezence 29.6.'!G12</f>
        <v>0</v>
      </c>
      <c r="H28" s="177">
        <f>'Prezence 29.6.'!H12</f>
        <v>0</v>
      </c>
      <c r="I28" s="177">
        <f>'Prezence 29.6.'!I12</f>
        <v>0</v>
      </c>
      <c r="J28" s="177">
        <f>'Prezence 29.6.'!J12</f>
        <v>0</v>
      </c>
      <c r="K28" s="177">
        <f>'Prezence 29.6.'!K12</f>
        <v>0</v>
      </c>
      <c r="L28" s="177">
        <f>'Prezence 29.6.'!L12</f>
        <v>0</v>
      </c>
      <c r="M28" s="177">
        <f>'Prezence 29.6.'!M12</f>
        <v>0</v>
      </c>
      <c r="N28" s="177">
        <f>'Prezence 29.6.'!N12</f>
        <v>0</v>
      </c>
      <c r="O28" s="177">
        <f>'Prezence 29.6.'!O12</f>
        <v>0</v>
      </c>
      <c r="P28" s="177">
        <f>'Prezence 29.6.'!P12</f>
        <v>0</v>
      </c>
      <c r="Q28" s="177">
        <f>'Prezence 29.6.'!Q12</f>
        <v>0</v>
      </c>
      <c r="R28" s="177" t="str">
        <f>'Prezence 29.6.'!R12</f>
        <v>Kopecký</v>
      </c>
      <c r="S28" s="177">
        <f>'Prezence 29.6.'!S12</f>
        <v>0</v>
      </c>
    </row>
    <row r="29" spans="1:19" x14ac:dyDescent="0.3">
      <c r="B29" s="105"/>
      <c r="C29" s="106"/>
      <c r="D29" s="106"/>
      <c r="E29" s="106"/>
      <c r="F29" s="106"/>
      <c r="G29" s="106"/>
      <c r="H29" s="107"/>
      <c r="I29" s="108"/>
      <c r="J29" s="108"/>
      <c r="K29" s="108"/>
      <c r="L29" s="108"/>
      <c r="M29" s="108"/>
      <c r="N29" s="108"/>
      <c r="O29" s="108"/>
      <c r="P29" s="108"/>
      <c r="Q29" s="108"/>
      <c r="R29" s="108"/>
    </row>
    <row r="30" spans="1:19" x14ac:dyDescent="0.3">
      <c r="B30" s="105"/>
      <c r="C30" s="105"/>
      <c r="D30" s="105"/>
      <c r="E30" s="105"/>
      <c r="F30" s="105"/>
      <c r="G30" s="105"/>
    </row>
  </sheetData>
  <mergeCells count="11">
    <mergeCell ref="A17:A19"/>
    <mergeCell ref="A20:A22"/>
    <mergeCell ref="A23:A25"/>
    <mergeCell ref="A26:A28"/>
    <mergeCell ref="A2:A3"/>
    <mergeCell ref="A14:A16"/>
    <mergeCell ref="B2:S2"/>
    <mergeCell ref="B3:S3"/>
    <mergeCell ref="A5:A7"/>
    <mergeCell ref="A8:A10"/>
    <mergeCell ref="A11:A1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B92"/>
  <sheetViews>
    <sheetView showGridLines="0" zoomScaleNormal="100" workbookViewId="0">
      <selection activeCell="X7" sqref="X7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26" ht="15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6" ht="32.25" customHeight="1" thickBot="1" x14ac:dyDescent="0.35">
      <c r="A4" s="214" t="s">
        <v>24</v>
      </c>
      <c r="B4" s="215"/>
      <c r="C4" s="226" t="str">
        <f>'Nasazení do skupin'!B3</f>
        <v>Čelákovice 29.6.2019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26" x14ac:dyDescent="0.3">
      <c r="A5" s="216"/>
      <c r="B5" s="217"/>
      <c r="C5" s="236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26" ht="15" thickBot="1" x14ac:dyDescent="0.35">
      <c r="A6" s="218"/>
      <c r="B6" s="219"/>
      <c r="C6" s="272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58" t="s">
        <v>8</v>
      </c>
    </row>
    <row r="7" spans="1:26" ht="15" customHeight="1" x14ac:dyDescent="0.3">
      <c r="A7" s="220">
        <v>1</v>
      </c>
      <c r="B7" s="223" t="str">
        <f>'Nasazení do skupin'!B5</f>
        <v>TJ Baník Stříbro "A" - Lukáš Tolar</v>
      </c>
      <c r="C7" s="249"/>
      <c r="D7" s="250"/>
      <c r="E7" s="251"/>
      <c r="F7" s="258"/>
      <c r="G7" s="231"/>
      <c r="H7" s="261"/>
      <c r="I7" s="258"/>
      <c r="J7" s="231"/>
      <c r="K7" s="261"/>
      <c r="L7" s="268"/>
      <c r="M7" s="270"/>
      <c r="N7" s="279"/>
      <c r="O7" s="287"/>
      <c r="P7" s="283"/>
      <c r="Q7" s="264"/>
      <c r="R7" s="233"/>
      <c r="Y7" s="48"/>
    </row>
    <row r="8" spans="1:26" ht="15.75" customHeight="1" thickBot="1" x14ac:dyDescent="0.35">
      <c r="A8" s="221"/>
      <c r="B8" s="224"/>
      <c r="C8" s="252"/>
      <c r="D8" s="253"/>
      <c r="E8" s="254"/>
      <c r="F8" s="259"/>
      <c r="G8" s="232"/>
      <c r="H8" s="262"/>
      <c r="I8" s="259"/>
      <c r="J8" s="232"/>
      <c r="K8" s="262"/>
      <c r="L8" s="269"/>
      <c r="M8" s="271"/>
      <c r="N8" s="280"/>
      <c r="O8" s="288"/>
      <c r="P8" s="284"/>
      <c r="Q8" s="265"/>
      <c r="R8" s="234"/>
    </row>
    <row r="9" spans="1:26" ht="15" customHeight="1" x14ac:dyDescent="0.3">
      <c r="A9" s="221"/>
      <c r="B9" s="224"/>
      <c r="C9" s="252"/>
      <c r="D9" s="253"/>
      <c r="E9" s="254"/>
      <c r="F9" s="229"/>
      <c r="G9" s="260"/>
      <c r="H9" s="263"/>
      <c r="I9" s="229"/>
      <c r="J9" s="260"/>
      <c r="K9" s="263"/>
      <c r="L9" s="304"/>
      <c r="M9" s="277"/>
      <c r="N9" s="289"/>
      <c r="O9" s="274"/>
      <c r="P9" s="281"/>
      <c r="Q9" s="285"/>
      <c r="R9" s="241"/>
      <c r="X9" s="48"/>
      <c r="Y9" s="48"/>
      <c r="Z9" s="48"/>
    </row>
    <row r="10" spans="1:26" ht="15.75" customHeight="1" thickBot="1" x14ac:dyDescent="0.35">
      <c r="A10" s="222"/>
      <c r="B10" s="225"/>
      <c r="C10" s="255"/>
      <c r="D10" s="256"/>
      <c r="E10" s="257"/>
      <c r="F10" s="229"/>
      <c r="G10" s="260"/>
      <c r="H10" s="263"/>
      <c r="I10" s="230"/>
      <c r="J10" s="266"/>
      <c r="K10" s="267"/>
      <c r="L10" s="305"/>
      <c r="M10" s="278"/>
      <c r="N10" s="290"/>
      <c r="O10" s="275"/>
      <c r="P10" s="282"/>
      <c r="Q10" s="286"/>
      <c r="R10" s="242"/>
      <c r="X10" s="48"/>
      <c r="Y10" s="48"/>
      <c r="Z10" s="48"/>
    </row>
    <row r="11" spans="1:26" ht="15" customHeight="1" x14ac:dyDescent="0.3">
      <c r="A11" s="220">
        <v>2</v>
      </c>
      <c r="B11" s="223" t="str">
        <f>'Nasazení do skupin'!B6</f>
        <v>TJ Dynamo České Budějovice z.s. "A" - Jan Novotný</v>
      </c>
      <c r="C11" s="258"/>
      <c r="D11" s="231"/>
      <c r="E11" s="231"/>
      <c r="F11" s="306" t="s">
        <v>69</v>
      </c>
      <c r="G11" s="307"/>
      <c r="H11" s="308"/>
      <c r="I11" s="231"/>
      <c r="J11" s="231"/>
      <c r="K11" s="261"/>
      <c r="L11" s="268"/>
      <c r="M11" s="270"/>
      <c r="N11" s="279"/>
      <c r="O11" s="287"/>
      <c r="P11" s="283"/>
      <c r="Q11" s="264"/>
      <c r="R11" s="233"/>
    </row>
    <row r="12" spans="1:26" ht="15.75" customHeight="1" thickBot="1" x14ac:dyDescent="0.35">
      <c r="A12" s="221"/>
      <c r="B12" s="224"/>
      <c r="C12" s="259"/>
      <c r="D12" s="232"/>
      <c r="E12" s="232"/>
      <c r="F12" s="309"/>
      <c r="G12" s="310"/>
      <c r="H12" s="311"/>
      <c r="I12" s="232"/>
      <c r="J12" s="232"/>
      <c r="K12" s="262"/>
      <c r="L12" s="269"/>
      <c r="M12" s="271"/>
      <c r="N12" s="280"/>
      <c r="O12" s="288"/>
      <c r="P12" s="284"/>
      <c r="Q12" s="265"/>
      <c r="R12" s="234"/>
    </row>
    <row r="13" spans="1:26" ht="15" customHeight="1" x14ac:dyDescent="0.3">
      <c r="A13" s="221"/>
      <c r="B13" s="224"/>
      <c r="C13" s="229"/>
      <c r="D13" s="260"/>
      <c r="E13" s="260"/>
      <c r="F13" s="309"/>
      <c r="G13" s="310"/>
      <c r="H13" s="311"/>
      <c r="I13" s="260"/>
      <c r="J13" s="260"/>
      <c r="K13" s="263"/>
      <c r="L13" s="304"/>
      <c r="M13" s="277"/>
      <c r="N13" s="289"/>
      <c r="O13" s="274"/>
      <c r="P13" s="281"/>
      <c r="Q13" s="285"/>
      <c r="R13" s="241"/>
    </row>
    <row r="14" spans="1:26" ht="15.75" customHeight="1" thickBot="1" x14ac:dyDescent="0.35">
      <c r="A14" s="222"/>
      <c r="B14" s="225"/>
      <c r="C14" s="230"/>
      <c r="D14" s="266"/>
      <c r="E14" s="266"/>
      <c r="F14" s="312"/>
      <c r="G14" s="313"/>
      <c r="H14" s="314"/>
      <c r="I14" s="260"/>
      <c r="J14" s="260"/>
      <c r="K14" s="263"/>
      <c r="L14" s="305"/>
      <c r="M14" s="278"/>
      <c r="N14" s="290"/>
      <c r="O14" s="275"/>
      <c r="P14" s="282"/>
      <c r="Q14" s="286"/>
      <c r="R14" s="242"/>
    </row>
    <row r="15" spans="1:26" ht="15" customHeight="1" x14ac:dyDescent="0.3">
      <c r="A15" s="220">
        <v>3</v>
      </c>
      <c r="B15" s="223" t="str">
        <f>'Nasazení do skupin'!B7</f>
        <v>SK Liapor - Witte Karlovy Vary z.s. "B" - Vojtěch Tišnovský</v>
      </c>
      <c r="C15" s="258"/>
      <c r="D15" s="231"/>
      <c r="E15" s="261"/>
      <c r="F15" s="320"/>
      <c r="G15" s="276"/>
      <c r="H15" s="276"/>
      <c r="I15" s="293"/>
      <c r="J15" s="294"/>
      <c r="K15" s="295"/>
      <c r="L15" s="302"/>
      <c r="M15" s="302"/>
      <c r="N15" s="317"/>
      <c r="O15" s="287"/>
      <c r="P15" s="283"/>
      <c r="Q15" s="264"/>
      <c r="R15" s="233"/>
    </row>
    <row r="16" spans="1:26" ht="15.75" customHeight="1" thickBot="1" x14ac:dyDescent="0.35">
      <c r="A16" s="221"/>
      <c r="B16" s="224"/>
      <c r="C16" s="259"/>
      <c r="D16" s="232"/>
      <c r="E16" s="262"/>
      <c r="F16" s="259"/>
      <c r="G16" s="232"/>
      <c r="H16" s="232"/>
      <c r="I16" s="296"/>
      <c r="J16" s="297"/>
      <c r="K16" s="298"/>
      <c r="L16" s="303"/>
      <c r="M16" s="303"/>
      <c r="N16" s="318"/>
      <c r="O16" s="288"/>
      <c r="P16" s="284"/>
      <c r="Q16" s="265"/>
      <c r="R16" s="234"/>
    </row>
    <row r="17" spans="1:28" ht="15" customHeight="1" x14ac:dyDescent="0.3">
      <c r="A17" s="221"/>
      <c r="B17" s="224"/>
      <c r="C17" s="229"/>
      <c r="D17" s="260"/>
      <c r="E17" s="263"/>
      <c r="F17" s="229"/>
      <c r="G17" s="260"/>
      <c r="H17" s="260"/>
      <c r="I17" s="296"/>
      <c r="J17" s="297"/>
      <c r="K17" s="298"/>
      <c r="L17" s="291"/>
      <c r="M17" s="291"/>
      <c r="N17" s="330"/>
      <c r="O17" s="274"/>
      <c r="P17" s="281"/>
      <c r="Q17" s="285"/>
      <c r="R17" s="241"/>
    </row>
    <row r="18" spans="1:28" ht="15.75" customHeight="1" thickBot="1" x14ac:dyDescent="0.35">
      <c r="A18" s="222"/>
      <c r="B18" s="225"/>
      <c r="C18" s="230"/>
      <c r="D18" s="266"/>
      <c r="E18" s="267"/>
      <c r="F18" s="230"/>
      <c r="G18" s="266"/>
      <c r="H18" s="266"/>
      <c r="I18" s="299"/>
      <c r="J18" s="300"/>
      <c r="K18" s="301"/>
      <c r="L18" s="292"/>
      <c r="M18" s="292"/>
      <c r="N18" s="331"/>
      <c r="O18" s="275"/>
      <c r="P18" s="282"/>
      <c r="Q18" s="286"/>
      <c r="R18" s="242"/>
    </row>
    <row r="19" spans="1:28" ht="15" customHeight="1" x14ac:dyDescent="0.3">
      <c r="A19" s="220"/>
      <c r="B19" s="223"/>
      <c r="C19" s="268"/>
      <c r="D19" s="270"/>
      <c r="E19" s="279"/>
      <c r="F19" s="268"/>
      <c r="G19" s="270"/>
      <c r="H19" s="279"/>
      <c r="I19" s="315"/>
      <c r="J19" s="316"/>
      <c r="K19" s="316"/>
      <c r="L19" s="306">
        <v>2019</v>
      </c>
      <c r="M19" s="307"/>
      <c r="N19" s="308"/>
      <c r="O19" s="270"/>
      <c r="P19" s="270"/>
      <c r="Q19" s="279"/>
      <c r="R19" s="324"/>
    </row>
    <row r="20" spans="1:28" ht="15.75" customHeight="1" thickBot="1" x14ac:dyDescent="0.35">
      <c r="A20" s="221"/>
      <c r="B20" s="224"/>
      <c r="C20" s="269"/>
      <c r="D20" s="271"/>
      <c r="E20" s="280"/>
      <c r="F20" s="269"/>
      <c r="G20" s="271"/>
      <c r="H20" s="280"/>
      <c r="I20" s="269"/>
      <c r="J20" s="271"/>
      <c r="K20" s="271"/>
      <c r="L20" s="309"/>
      <c r="M20" s="310"/>
      <c r="N20" s="311"/>
      <c r="O20" s="271"/>
      <c r="P20" s="271"/>
      <c r="Q20" s="280"/>
      <c r="R20" s="325"/>
    </row>
    <row r="21" spans="1:28" ht="15" customHeight="1" x14ac:dyDescent="0.3">
      <c r="A21" s="221"/>
      <c r="B21" s="224"/>
      <c r="C21" s="304"/>
      <c r="D21" s="277"/>
      <c r="E21" s="289"/>
      <c r="F21" s="304"/>
      <c r="G21" s="277"/>
      <c r="H21" s="289"/>
      <c r="I21" s="304"/>
      <c r="J21" s="277"/>
      <c r="K21" s="277"/>
      <c r="L21" s="309"/>
      <c r="M21" s="310"/>
      <c r="N21" s="311"/>
      <c r="O21" s="332"/>
      <c r="P21" s="277"/>
      <c r="Q21" s="328"/>
      <c r="R21" s="241"/>
    </row>
    <row r="22" spans="1:28" ht="15.75" customHeight="1" thickBot="1" x14ac:dyDescent="0.35">
      <c r="A22" s="222"/>
      <c r="B22" s="225"/>
      <c r="C22" s="305"/>
      <c r="D22" s="278"/>
      <c r="E22" s="290"/>
      <c r="F22" s="305"/>
      <c r="G22" s="278"/>
      <c r="H22" s="290"/>
      <c r="I22" s="305"/>
      <c r="J22" s="278"/>
      <c r="K22" s="278"/>
      <c r="L22" s="312"/>
      <c r="M22" s="313"/>
      <c r="N22" s="314"/>
      <c r="O22" s="333"/>
      <c r="P22" s="278"/>
      <c r="Q22" s="329"/>
      <c r="R22" s="242"/>
    </row>
    <row r="24" spans="1:28" ht="24.9" customHeight="1" x14ac:dyDescent="0.4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3">
      <c r="A25" s="321"/>
      <c r="B25" s="319"/>
      <c r="C25" s="319"/>
      <c r="D25" s="322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3">
      <c r="A26" s="321"/>
      <c r="B26" s="319"/>
      <c r="C26" s="319"/>
      <c r="D26" s="322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3">
      <c r="A27" s="321"/>
      <c r="B27" s="319"/>
      <c r="C27" s="319"/>
      <c r="D27" s="322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3">
      <c r="A28" s="321"/>
      <c r="B28" s="319"/>
      <c r="C28" s="319"/>
      <c r="D28" s="322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2" customHeight="1" x14ac:dyDescent="0.3">
      <c r="A29" s="321"/>
      <c r="B29" s="319"/>
      <c r="C29" s="319"/>
      <c r="D29" s="322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2" customHeight="1" x14ac:dyDescent="0.3">
      <c r="A30" s="321"/>
      <c r="B30" s="319"/>
      <c r="C30" s="319"/>
      <c r="D30" s="322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3">
      <c r="A31" s="321"/>
      <c r="B31" s="319"/>
      <c r="C31" s="319"/>
      <c r="D31" s="322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21.75" customHeight="1" x14ac:dyDescent="0.3">
      <c r="A32" s="321"/>
      <c r="B32" s="319"/>
      <c r="C32" s="319"/>
      <c r="D32" s="322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3">
      <c r="A33" s="321"/>
      <c r="B33" s="319"/>
      <c r="C33" s="319"/>
      <c r="D33" s="322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3">
      <c r="A34" s="321"/>
      <c r="B34" s="319"/>
      <c r="C34" s="319"/>
      <c r="D34" s="322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3">
      <c r="A35" s="321"/>
      <c r="B35" s="319"/>
      <c r="C35" s="319"/>
      <c r="D35" s="322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3">
      <c r="A36" s="321"/>
      <c r="B36" s="319"/>
      <c r="C36" s="319"/>
      <c r="D36" s="322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2.8" x14ac:dyDescent="0.4">
      <c r="P37" s="327"/>
      <c r="Q37" s="327"/>
      <c r="R37" s="1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</row>
    <row r="39" spans="1:54" x14ac:dyDescent="0.3"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  <c r="AI39" s="326"/>
      <c r="AJ39" s="326"/>
      <c r="AK39" s="326"/>
      <c r="AL39" s="326"/>
      <c r="AM39" s="326"/>
      <c r="AN39" s="326"/>
      <c r="AO39" s="326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</row>
    <row r="40" spans="1:54" x14ac:dyDescent="0.3"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6"/>
      <c r="AP40" s="326"/>
      <c r="AQ40" s="326"/>
      <c r="AR40" s="326"/>
      <c r="AS40" s="326"/>
      <c r="AT40" s="326"/>
      <c r="AU40" s="326"/>
      <c r="AV40" s="326"/>
      <c r="AW40" s="326"/>
      <c r="AX40" s="326"/>
      <c r="AY40" s="326"/>
      <c r="AZ40" s="326"/>
      <c r="BA40" s="326"/>
      <c r="BB40" s="326"/>
    </row>
    <row r="41" spans="1:54" ht="21" x14ac:dyDescent="0.4">
      <c r="T41" s="335"/>
      <c r="U41" s="335"/>
      <c r="V41" s="335"/>
      <c r="W41" s="335"/>
      <c r="X41" s="335"/>
      <c r="Y41" s="335"/>
      <c r="Z41" s="335"/>
      <c r="AA41" s="334"/>
      <c r="AB41" s="334"/>
      <c r="AC41" s="334"/>
      <c r="AD41" s="334"/>
      <c r="AE41" s="334"/>
      <c r="AF41" s="334"/>
      <c r="AG41" s="3"/>
      <c r="AH41" s="3"/>
      <c r="AI41" s="335"/>
      <c r="AJ41" s="335"/>
      <c r="AK41" s="335"/>
      <c r="AL41" s="335"/>
      <c r="AM41" s="335"/>
      <c r="AN41" s="335"/>
      <c r="AO41" s="8"/>
      <c r="AP41" s="7"/>
      <c r="AQ41" s="7"/>
      <c r="AR41" s="7"/>
      <c r="AS41" s="7"/>
      <c r="AT41" s="7"/>
      <c r="AU41" s="335"/>
      <c r="AV41" s="335"/>
      <c r="AW41" s="335"/>
      <c r="AX41" s="335"/>
      <c r="AY41" s="3"/>
      <c r="AZ41" s="3"/>
      <c r="BA41" s="3"/>
      <c r="BB41" s="3"/>
    </row>
    <row r="43" spans="1:54" ht="21" x14ac:dyDescent="0.4">
      <c r="T43" s="334"/>
      <c r="U43" s="334"/>
      <c r="V43" s="334"/>
      <c r="W43" s="334"/>
      <c r="X43" s="334"/>
      <c r="Y43" s="334"/>
      <c r="Z43" s="334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"/>
      <c r="AL43" s="334"/>
      <c r="AM43" s="334"/>
      <c r="AN43" s="334"/>
      <c r="AO43" s="334"/>
      <c r="AP43" s="334"/>
      <c r="AQ43" s="334"/>
      <c r="AR43" s="334"/>
      <c r="AS43" s="336"/>
      <c r="AT43" s="336"/>
      <c r="AU43" s="336"/>
      <c r="AV43" s="336"/>
      <c r="AW43" s="336"/>
      <c r="AX43" s="336"/>
      <c r="AY43" s="336"/>
      <c r="AZ43" s="336"/>
      <c r="BA43" s="336"/>
      <c r="BB43" s="336"/>
    </row>
    <row r="46" spans="1:54" ht="15.6" x14ac:dyDescent="0.3">
      <c r="T46" s="337"/>
      <c r="U46" s="337"/>
      <c r="V46" s="337"/>
      <c r="W46" s="337"/>
      <c r="X46" s="337"/>
      <c r="Y46" s="337"/>
      <c r="Z46" s="4"/>
      <c r="AA46" s="337"/>
      <c r="AB46" s="337"/>
      <c r="AC46" s="4"/>
      <c r="AD46" s="4"/>
      <c r="AE46" s="4"/>
      <c r="AF46" s="337"/>
      <c r="AG46" s="337"/>
      <c r="AH46" s="337"/>
      <c r="AI46" s="337"/>
      <c r="AJ46" s="337"/>
      <c r="AK46" s="337"/>
      <c r="AL46" s="4"/>
      <c r="AM46" s="4"/>
      <c r="AN46" s="4"/>
      <c r="AO46" s="4"/>
      <c r="AP46" s="4"/>
      <c r="AQ46" s="4"/>
      <c r="AR46" s="337"/>
      <c r="AS46" s="337"/>
      <c r="AT46" s="337"/>
      <c r="AU46" s="337"/>
      <c r="AV46" s="337"/>
      <c r="AW46" s="337"/>
      <c r="AX46" s="4"/>
      <c r="AY46" s="4"/>
      <c r="AZ46" s="4"/>
      <c r="BA46" s="4"/>
      <c r="BB46" s="4"/>
    </row>
    <row r="49" spans="20:54" ht="15" customHeight="1" x14ac:dyDescent="0.3"/>
    <row r="53" spans="20:54" x14ac:dyDescent="0.3"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</row>
    <row r="54" spans="20:54" x14ac:dyDescent="0.3"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</row>
    <row r="58" spans="20:54" ht="22.8" x14ac:dyDescent="0.4"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326"/>
      <c r="AM58" s="326"/>
      <c r="AN58" s="326"/>
      <c r="AO58" s="326"/>
      <c r="AP58" s="326"/>
      <c r="AQ58" s="326"/>
      <c r="AR58" s="326"/>
      <c r="AS58" s="326"/>
      <c r="AT58" s="326"/>
      <c r="AU58" s="326"/>
      <c r="AV58" s="326"/>
      <c r="AW58" s="326"/>
      <c r="AX58" s="326"/>
      <c r="AY58" s="326"/>
      <c r="AZ58" s="326"/>
      <c r="BA58" s="326"/>
      <c r="BB58" s="326"/>
    </row>
    <row r="59" spans="20:54" ht="21" x14ac:dyDescent="0.4">
      <c r="T59" s="335"/>
      <c r="U59" s="335"/>
      <c r="V59" s="335"/>
      <c r="W59" s="335"/>
      <c r="X59" s="335"/>
      <c r="Y59" s="335"/>
      <c r="Z59" s="335"/>
      <c r="AA59" s="334"/>
      <c r="AB59" s="334"/>
      <c r="AC59" s="334"/>
      <c r="AD59" s="334"/>
      <c r="AE59" s="334"/>
      <c r="AF59" s="334"/>
      <c r="AG59" s="3"/>
      <c r="AH59" s="3"/>
      <c r="AI59" s="335"/>
      <c r="AJ59" s="335"/>
      <c r="AK59" s="335"/>
      <c r="AL59" s="335"/>
      <c r="AM59" s="335"/>
      <c r="AN59" s="335"/>
      <c r="AO59" s="8"/>
      <c r="AP59" s="7"/>
      <c r="AQ59" s="7"/>
      <c r="AR59" s="7"/>
      <c r="AS59" s="7"/>
      <c r="AT59" s="7"/>
      <c r="AU59" s="335"/>
      <c r="AV59" s="335"/>
      <c r="AW59" s="335"/>
      <c r="AX59" s="335"/>
      <c r="AY59" s="3"/>
      <c r="AZ59" s="3"/>
      <c r="BA59" s="3"/>
      <c r="BB59" s="3"/>
    </row>
    <row r="61" spans="20:54" ht="21" x14ac:dyDescent="0.4">
      <c r="T61" s="334"/>
      <c r="U61" s="334"/>
      <c r="V61" s="334"/>
      <c r="W61" s="334"/>
      <c r="X61" s="334"/>
      <c r="Y61" s="334"/>
      <c r="Z61" s="334"/>
      <c r="AA61" s="336"/>
      <c r="AB61" s="336"/>
      <c r="AC61" s="336"/>
      <c r="AD61" s="336"/>
      <c r="AE61" s="336"/>
      <c r="AF61" s="336"/>
      <c r="AG61" s="336"/>
      <c r="AH61" s="336"/>
      <c r="AI61" s="336"/>
      <c r="AJ61" s="336"/>
      <c r="AK61" s="3"/>
      <c r="AL61" s="334"/>
      <c r="AM61" s="334"/>
      <c r="AN61" s="334"/>
      <c r="AO61" s="334"/>
      <c r="AP61" s="334"/>
      <c r="AQ61" s="334"/>
      <c r="AR61" s="334"/>
      <c r="AS61" s="336"/>
      <c r="AT61" s="336"/>
      <c r="AU61" s="336"/>
      <c r="AV61" s="336"/>
      <c r="AW61" s="336"/>
      <c r="AX61" s="336"/>
      <c r="AY61" s="336"/>
      <c r="AZ61" s="336"/>
      <c r="BA61" s="336"/>
      <c r="BB61" s="336"/>
    </row>
    <row r="64" spans="20:54" ht="15.6" x14ac:dyDescent="0.3">
      <c r="T64" s="337"/>
      <c r="U64" s="337"/>
      <c r="V64" s="337"/>
      <c r="W64" s="337"/>
      <c r="X64" s="337"/>
      <c r="Y64" s="337"/>
      <c r="Z64" s="4"/>
      <c r="AA64" s="337"/>
      <c r="AB64" s="337"/>
      <c r="AC64" s="4"/>
      <c r="AD64" s="4"/>
      <c r="AE64" s="4"/>
      <c r="AF64" s="337"/>
      <c r="AG64" s="337"/>
      <c r="AH64" s="337"/>
      <c r="AI64" s="337"/>
      <c r="AJ64" s="337"/>
      <c r="AK64" s="337"/>
      <c r="AL64" s="4"/>
      <c r="AM64" s="4"/>
      <c r="AN64" s="4"/>
      <c r="AO64" s="4"/>
      <c r="AP64" s="4"/>
      <c r="AQ64" s="4"/>
      <c r="AR64" s="337"/>
      <c r="AS64" s="337"/>
      <c r="AT64" s="337"/>
      <c r="AU64" s="337"/>
      <c r="AV64" s="337"/>
      <c r="AW64" s="337"/>
      <c r="AX64" s="4"/>
      <c r="AY64" s="4"/>
      <c r="AZ64" s="4"/>
      <c r="BA64" s="4"/>
      <c r="BB64" s="4"/>
    </row>
    <row r="67" spans="20:54" ht="15" customHeight="1" x14ac:dyDescent="0.3"/>
    <row r="71" spans="20:54" x14ac:dyDescent="0.3"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/>
      <c r="AZ71" s="335"/>
      <c r="BA71" s="335"/>
      <c r="BB71" s="335"/>
    </row>
    <row r="72" spans="20:54" x14ac:dyDescent="0.3">
      <c r="T72" s="335"/>
      <c r="U72" s="335"/>
      <c r="V72" s="335"/>
      <c r="W72" s="335"/>
      <c r="X72" s="335"/>
      <c r="Y72" s="335"/>
      <c r="Z72" s="335"/>
      <c r="AA72" s="335"/>
      <c r="AB72" s="335"/>
      <c r="AC72" s="335"/>
      <c r="AD72" s="335"/>
      <c r="AE72" s="335"/>
      <c r="AF72" s="335"/>
      <c r="AG72" s="335"/>
      <c r="AH72" s="335"/>
      <c r="AI72" s="335"/>
      <c r="AJ72" s="335"/>
      <c r="AK72" s="335"/>
      <c r="AL72" s="335"/>
      <c r="AM72" s="335"/>
      <c r="AN72" s="335"/>
      <c r="AO72" s="335"/>
      <c r="AP72" s="335"/>
      <c r="AQ72" s="335"/>
      <c r="AR72" s="335"/>
      <c r="AS72" s="335"/>
      <c r="AT72" s="335"/>
      <c r="AU72" s="335"/>
      <c r="AV72" s="335"/>
      <c r="AW72" s="335"/>
      <c r="AX72" s="335"/>
      <c r="AY72" s="335"/>
      <c r="AZ72" s="335"/>
      <c r="BA72" s="335"/>
      <c r="BB72" s="335"/>
    </row>
    <row r="76" spans="20:54" ht="22.8" x14ac:dyDescent="0.4">
      <c r="T76" s="326"/>
      <c r="U76" s="326"/>
      <c r="V76" s="326"/>
      <c r="W76" s="326"/>
      <c r="X76" s="326"/>
      <c r="Y76" s="326"/>
      <c r="Z76" s="326"/>
      <c r="AA76" s="326"/>
      <c r="AB76" s="326"/>
      <c r="AC76" s="326"/>
      <c r="AD76" s="326"/>
      <c r="AE76" s="326"/>
      <c r="AF76" s="326"/>
      <c r="AG76" s="326"/>
      <c r="AH76" s="326"/>
      <c r="AI76" s="326"/>
      <c r="AJ76" s="326"/>
      <c r="AK76" s="326"/>
      <c r="AL76" s="326"/>
      <c r="AM76" s="326"/>
      <c r="AN76" s="326"/>
      <c r="AO76" s="326"/>
      <c r="AP76" s="326"/>
      <c r="AQ76" s="326"/>
      <c r="AR76" s="326"/>
      <c r="AS76" s="326"/>
      <c r="AT76" s="326"/>
      <c r="AU76" s="326"/>
      <c r="AV76" s="326"/>
      <c r="AW76" s="326"/>
      <c r="AX76" s="326"/>
      <c r="AY76" s="326"/>
      <c r="AZ76" s="326"/>
      <c r="BA76" s="326"/>
      <c r="BB76" s="326"/>
    </row>
    <row r="78" spans="20:54" ht="22.8" x14ac:dyDescent="0.4">
      <c r="T78" s="326"/>
      <c r="U78" s="326"/>
      <c r="V78" s="326"/>
      <c r="W78" s="326"/>
      <c r="X78" s="326"/>
      <c r="Y78" s="326"/>
      <c r="Z78" s="326"/>
      <c r="AA78" s="326"/>
      <c r="AB78" s="326"/>
      <c r="AC78" s="326"/>
      <c r="AD78" s="326"/>
      <c r="AE78" s="326"/>
      <c r="AF78" s="326"/>
      <c r="AG78" s="326"/>
      <c r="AH78" s="326"/>
      <c r="AI78" s="326"/>
      <c r="AJ78" s="326"/>
      <c r="AK78" s="326"/>
      <c r="AL78" s="326"/>
      <c r="AM78" s="326"/>
      <c r="AN78" s="326"/>
      <c r="AO78" s="326"/>
      <c r="AP78" s="326"/>
      <c r="AQ78" s="326"/>
      <c r="AR78" s="326"/>
      <c r="AS78" s="326"/>
      <c r="AT78" s="326"/>
      <c r="AU78" s="326"/>
      <c r="AV78" s="326"/>
      <c r="AW78" s="326"/>
      <c r="AX78" s="326"/>
      <c r="AY78" s="326"/>
      <c r="AZ78" s="326"/>
      <c r="BA78" s="326"/>
      <c r="BB78" s="326"/>
    </row>
    <row r="79" spans="20:54" ht="21" x14ac:dyDescent="0.4">
      <c r="T79" s="335"/>
      <c r="U79" s="335"/>
      <c r="V79" s="335"/>
      <c r="W79" s="335"/>
      <c r="X79" s="335"/>
      <c r="Y79" s="335"/>
      <c r="Z79" s="335"/>
      <c r="AA79" s="334"/>
      <c r="AB79" s="334"/>
      <c r="AC79" s="334"/>
      <c r="AD79" s="334"/>
      <c r="AE79" s="334"/>
      <c r="AF79" s="334"/>
      <c r="AG79" s="3"/>
      <c r="AH79" s="3"/>
      <c r="AI79" s="335"/>
      <c r="AJ79" s="335"/>
      <c r="AK79" s="335"/>
      <c r="AL79" s="335"/>
      <c r="AM79" s="335"/>
      <c r="AN79" s="335"/>
      <c r="AO79" s="8"/>
      <c r="AP79" s="7"/>
      <c r="AQ79" s="7"/>
      <c r="AR79" s="7"/>
      <c r="AS79" s="7"/>
      <c r="AT79" s="7"/>
      <c r="AU79" s="335"/>
      <c r="AV79" s="335"/>
      <c r="AW79" s="335"/>
      <c r="AX79" s="335"/>
      <c r="AY79" s="3"/>
      <c r="AZ79" s="3"/>
      <c r="BA79" s="3"/>
      <c r="BB79" s="3"/>
    </row>
    <row r="81" spans="20:54" ht="21" x14ac:dyDescent="0.4">
      <c r="T81" s="334"/>
      <c r="U81" s="334"/>
      <c r="V81" s="334"/>
      <c r="W81" s="334"/>
      <c r="X81" s="334"/>
      <c r="Y81" s="334"/>
      <c r="Z81" s="334"/>
      <c r="AA81" s="336"/>
      <c r="AB81" s="336"/>
      <c r="AC81" s="336"/>
      <c r="AD81" s="336"/>
      <c r="AE81" s="336"/>
      <c r="AF81" s="336"/>
      <c r="AG81" s="336"/>
      <c r="AH81" s="336"/>
      <c r="AI81" s="336"/>
      <c r="AJ81" s="336"/>
      <c r="AK81" s="3"/>
      <c r="AL81" s="334"/>
      <c r="AM81" s="334"/>
      <c r="AN81" s="334"/>
      <c r="AO81" s="334"/>
      <c r="AP81" s="334"/>
      <c r="AQ81" s="334"/>
      <c r="AR81" s="334"/>
      <c r="AS81" s="336"/>
      <c r="AT81" s="336"/>
      <c r="AU81" s="336"/>
      <c r="AV81" s="336"/>
      <c r="AW81" s="336"/>
      <c r="AX81" s="336"/>
      <c r="AY81" s="336"/>
      <c r="AZ81" s="336"/>
      <c r="BA81" s="336"/>
      <c r="BB81" s="336"/>
    </row>
    <row r="84" spans="20:54" ht="15.6" x14ac:dyDescent="0.3">
      <c r="T84" s="337"/>
      <c r="U84" s="337"/>
      <c r="V84" s="337"/>
      <c r="W84" s="337"/>
      <c r="X84" s="337"/>
      <c r="Y84" s="337"/>
      <c r="Z84" s="4"/>
      <c r="AA84" s="337"/>
      <c r="AB84" s="337"/>
      <c r="AC84" s="4"/>
      <c r="AD84" s="4"/>
      <c r="AE84" s="4"/>
      <c r="AF84" s="337"/>
      <c r="AG84" s="337"/>
      <c r="AH84" s="337"/>
      <c r="AI84" s="337"/>
      <c r="AJ84" s="337"/>
      <c r="AK84" s="337"/>
      <c r="AL84" s="4"/>
      <c r="AM84" s="4"/>
      <c r="AN84" s="4"/>
      <c r="AO84" s="4"/>
      <c r="AP84" s="4"/>
      <c r="AQ84" s="4"/>
      <c r="AR84" s="337"/>
      <c r="AS84" s="337"/>
      <c r="AT84" s="337"/>
      <c r="AU84" s="337"/>
      <c r="AV84" s="337"/>
      <c r="AW84" s="337"/>
      <c r="AX84" s="4"/>
      <c r="AY84" s="4"/>
      <c r="AZ84" s="4"/>
      <c r="BA84" s="4"/>
      <c r="BB84" s="4"/>
    </row>
    <row r="91" spans="20:54" x14ac:dyDescent="0.3">
      <c r="T91" s="335"/>
      <c r="U91" s="335"/>
      <c r="V91" s="335"/>
      <c r="W91" s="335"/>
      <c r="X91" s="335"/>
      <c r="Y91" s="335"/>
      <c r="Z91" s="335"/>
      <c r="AA91" s="335"/>
      <c r="AB91" s="335"/>
      <c r="AC91" s="335"/>
      <c r="AD91" s="335"/>
      <c r="AE91" s="335"/>
      <c r="AF91" s="335"/>
      <c r="AG91" s="335"/>
      <c r="AH91" s="335"/>
      <c r="AI91" s="335"/>
      <c r="AJ91" s="335"/>
      <c r="AK91" s="335"/>
      <c r="AL91" s="335"/>
      <c r="AM91" s="335"/>
      <c r="AN91" s="335"/>
      <c r="AO91" s="335"/>
      <c r="AP91" s="335"/>
      <c r="AQ91" s="335"/>
      <c r="AR91" s="335"/>
      <c r="AS91" s="335"/>
      <c r="AT91" s="335"/>
      <c r="AU91" s="335"/>
      <c r="AV91" s="335"/>
      <c r="AW91" s="335"/>
      <c r="AX91" s="335"/>
      <c r="AY91" s="335"/>
      <c r="AZ91" s="335"/>
      <c r="BA91" s="335"/>
      <c r="BB91" s="335"/>
    </row>
    <row r="92" spans="20:54" x14ac:dyDescent="0.3">
      <c r="T92" s="335"/>
      <c r="U92" s="335"/>
      <c r="V92" s="335"/>
      <c r="W92" s="335"/>
      <c r="X92" s="335"/>
      <c r="Y92" s="335"/>
      <c r="Z92" s="335"/>
      <c r="AA92" s="335"/>
      <c r="AB92" s="335"/>
      <c r="AC92" s="335"/>
      <c r="AD92" s="335"/>
      <c r="AE92" s="335"/>
      <c r="AF92" s="335"/>
      <c r="AG92" s="335"/>
      <c r="AH92" s="335"/>
      <c r="AI92" s="335"/>
      <c r="AJ92" s="335"/>
      <c r="AK92" s="335"/>
      <c r="AL92" s="335"/>
      <c r="AM92" s="335"/>
      <c r="AN92" s="335"/>
      <c r="AO92" s="335"/>
      <c r="AP92" s="335"/>
      <c r="AQ92" s="335"/>
      <c r="AR92" s="335"/>
      <c r="AS92" s="335"/>
      <c r="AT92" s="335"/>
      <c r="AU92" s="335"/>
      <c r="AV92" s="335"/>
      <c r="AW92" s="335"/>
      <c r="AX92" s="335"/>
      <c r="AY92" s="335"/>
      <c r="AZ92" s="335"/>
      <c r="BA92" s="335"/>
      <c r="BB92" s="335"/>
    </row>
  </sheetData>
  <mergeCells count="195"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84:Y84"/>
    <mergeCell ref="AA84:AB84"/>
    <mergeCell ref="AF84:AK84"/>
    <mergeCell ref="AR84:AW84"/>
    <mergeCell ref="T53:BB54"/>
    <mergeCell ref="T58:BB58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AA41:AF41"/>
    <mergeCell ref="AI41:AN41"/>
    <mergeCell ref="AU41:AX41"/>
    <mergeCell ref="T39:BB40"/>
    <mergeCell ref="T43:Z43"/>
    <mergeCell ref="AA43:AJ43"/>
    <mergeCell ref="AL43:AR43"/>
    <mergeCell ref="AS43:BB43"/>
    <mergeCell ref="T46:Y46"/>
    <mergeCell ref="AA46:AB46"/>
    <mergeCell ref="AF46:AK46"/>
    <mergeCell ref="AR46:AW46"/>
    <mergeCell ref="T41:Z41"/>
    <mergeCell ref="P21:P22"/>
    <mergeCell ref="Q21:Q22"/>
    <mergeCell ref="P13:P14"/>
    <mergeCell ref="Q13:Q14"/>
    <mergeCell ref="J21:J22"/>
    <mergeCell ref="N17:N18"/>
    <mergeCell ref="L13:L14"/>
    <mergeCell ref="J13:J14"/>
    <mergeCell ref="K13:K14"/>
    <mergeCell ref="P19:P20"/>
    <mergeCell ref="Q17:Q18"/>
    <mergeCell ref="O21:O22"/>
    <mergeCell ref="O19:O20"/>
    <mergeCell ref="Q19:Q20"/>
    <mergeCell ref="A24:R24"/>
    <mergeCell ref="R19:R20"/>
    <mergeCell ref="R21:R22"/>
    <mergeCell ref="B35:C36"/>
    <mergeCell ref="T37:BB37"/>
    <mergeCell ref="E35:N36"/>
    <mergeCell ref="D35:D36"/>
    <mergeCell ref="P37:Q37"/>
    <mergeCell ref="M9:M10"/>
    <mergeCell ref="N9:N10"/>
    <mergeCell ref="K11:K12"/>
    <mergeCell ref="L11:L12"/>
    <mergeCell ref="M11:M12"/>
    <mergeCell ref="N11:N12"/>
    <mergeCell ref="E25:N26"/>
    <mergeCell ref="E27:N28"/>
    <mergeCell ref="E29:N30"/>
    <mergeCell ref="E31:N32"/>
    <mergeCell ref="E33:N34"/>
    <mergeCell ref="D13:D14"/>
    <mergeCell ref="E13:E14"/>
    <mergeCell ref="M15:M16"/>
    <mergeCell ref="D21:D22"/>
    <mergeCell ref="N13:N14"/>
    <mergeCell ref="F21:F22"/>
    <mergeCell ref="G21:G22"/>
    <mergeCell ref="L9:L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B25:C26"/>
    <mergeCell ref="A31:A32"/>
    <mergeCell ref="A33:A34"/>
    <mergeCell ref="A27:A28"/>
    <mergeCell ref="A29:A30"/>
    <mergeCell ref="A25:A26"/>
    <mergeCell ref="C21:C22"/>
    <mergeCell ref="B27:C28"/>
    <mergeCell ref="B29:C30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H21:H22"/>
    <mergeCell ref="M17:M18"/>
    <mergeCell ref="I15:K18"/>
    <mergeCell ref="L15:L16"/>
    <mergeCell ref="I21:I22"/>
    <mergeCell ref="H19:H20"/>
    <mergeCell ref="H17:H18"/>
    <mergeCell ref="L17:L18"/>
    <mergeCell ref="K21:K22"/>
    <mergeCell ref="L19:N22"/>
    <mergeCell ref="I19:I20"/>
    <mergeCell ref="J19:J20"/>
    <mergeCell ref="N15:N16"/>
    <mergeCell ref="K19:K20"/>
    <mergeCell ref="R15:R16"/>
    <mergeCell ref="R17:R18"/>
    <mergeCell ref="Q15:Q16"/>
    <mergeCell ref="O17:O18"/>
    <mergeCell ref="P17:P18"/>
    <mergeCell ref="P7:P8"/>
    <mergeCell ref="Q11:Q12"/>
    <mergeCell ref="P9:P10"/>
    <mergeCell ref="Q9:Q10"/>
    <mergeCell ref="O7:O8"/>
    <mergeCell ref="O11:O12"/>
    <mergeCell ref="P11:P12"/>
    <mergeCell ref="O15:O16"/>
    <mergeCell ref="P15:P16"/>
    <mergeCell ref="O13:O14"/>
    <mergeCell ref="R13:R14"/>
    <mergeCell ref="K9:K10"/>
    <mergeCell ref="L7:L8"/>
    <mergeCell ref="M7:M8"/>
    <mergeCell ref="C5:E6"/>
    <mergeCell ref="F5:H6"/>
    <mergeCell ref="I5:K6"/>
    <mergeCell ref="O9:O10"/>
    <mergeCell ref="F19:F20"/>
    <mergeCell ref="G15:G16"/>
    <mergeCell ref="L5:N6"/>
    <mergeCell ref="M13:M14"/>
    <mergeCell ref="N7:N8"/>
    <mergeCell ref="A4:B6"/>
    <mergeCell ref="A7:A10"/>
    <mergeCell ref="B7:B10"/>
    <mergeCell ref="C4:R4"/>
    <mergeCell ref="I9:I10"/>
    <mergeCell ref="J11:J12"/>
    <mergeCell ref="R11:R12"/>
    <mergeCell ref="A2:R3"/>
    <mergeCell ref="R7:R8"/>
    <mergeCell ref="R9:R10"/>
    <mergeCell ref="O5:Q5"/>
    <mergeCell ref="O6:Q6"/>
    <mergeCell ref="C7:E10"/>
    <mergeCell ref="F7:F8"/>
    <mergeCell ref="G7:G8"/>
    <mergeCell ref="F9:F10"/>
    <mergeCell ref="G9:G10"/>
    <mergeCell ref="H7:H8"/>
    <mergeCell ref="H9:H10"/>
    <mergeCell ref="Q7:Q8"/>
    <mergeCell ref="K7:K8"/>
    <mergeCell ref="I7:I8"/>
    <mergeCell ref="J7:J8"/>
    <mergeCell ref="J9:J10"/>
  </mergeCells>
  <pageMargins left="0.11811023622047245" right="0.11811023622047245" top="0.78740157480314965" bottom="0.78740157480314965" header="0.31496062992125984" footer="0.31496062992125984"/>
  <pageSetup paperSize="9" orientation="portrait" horizontalDpi="1800" verticalDpi="18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86"/>
  <sheetViews>
    <sheetView showGridLines="0" zoomScaleNormal="100" workbookViewId="0">
      <selection activeCell="U5" sqref="U5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219" max="219" width="4" customWidth="1"/>
    <col min="220" max="220" width="35.33203125" bestFit="1" customWidth="1"/>
    <col min="221" max="221" width="4.33203125" customWidth="1"/>
    <col min="222" max="222" width="1.44140625" customWidth="1"/>
    <col min="223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2" width="4.33203125" customWidth="1"/>
    <col min="233" max="233" width="4.6640625" customWidth="1"/>
    <col min="234" max="234" width="1.44140625" customWidth="1"/>
    <col min="235" max="235" width="4.6640625" customWidth="1"/>
    <col min="236" max="236" width="6.6640625" bestFit="1" customWidth="1"/>
    <col min="475" max="475" width="4" customWidth="1"/>
    <col min="476" max="476" width="35.33203125" bestFit="1" customWidth="1"/>
    <col min="477" max="477" width="4.33203125" customWidth="1"/>
    <col min="478" max="478" width="1.44140625" customWidth="1"/>
    <col min="479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8" width="4.33203125" customWidth="1"/>
    <col min="489" max="489" width="4.6640625" customWidth="1"/>
    <col min="490" max="490" width="1.44140625" customWidth="1"/>
    <col min="491" max="491" width="4.6640625" customWidth="1"/>
    <col min="492" max="492" width="6.6640625" bestFit="1" customWidth="1"/>
    <col min="731" max="731" width="4" customWidth="1"/>
    <col min="732" max="732" width="35.33203125" bestFit="1" customWidth="1"/>
    <col min="733" max="733" width="4.33203125" customWidth="1"/>
    <col min="734" max="734" width="1.44140625" customWidth="1"/>
    <col min="735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4" width="4.33203125" customWidth="1"/>
    <col min="745" max="745" width="4.6640625" customWidth="1"/>
    <col min="746" max="746" width="1.44140625" customWidth="1"/>
    <col min="747" max="747" width="4.6640625" customWidth="1"/>
    <col min="748" max="748" width="6.6640625" bestFit="1" customWidth="1"/>
    <col min="987" max="987" width="4" customWidth="1"/>
    <col min="988" max="988" width="35.33203125" bestFit="1" customWidth="1"/>
    <col min="989" max="989" width="4.33203125" customWidth="1"/>
    <col min="990" max="990" width="1.44140625" customWidth="1"/>
    <col min="991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0" width="4.33203125" customWidth="1"/>
    <col min="1001" max="1001" width="4.6640625" customWidth="1"/>
    <col min="1002" max="1002" width="1.44140625" customWidth="1"/>
    <col min="1003" max="1003" width="4.6640625" customWidth="1"/>
    <col min="1004" max="1004" width="6.6640625" bestFit="1" customWidth="1"/>
    <col min="1243" max="1243" width="4" customWidth="1"/>
    <col min="1244" max="1244" width="35.33203125" bestFit="1" customWidth="1"/>
    <col min="1245" max="1245" width="4.33203125" customWidth="1"/>
    <col min="1246" max="1246" width="1.44140625" customWidth="1"/>
    <col min="1247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4" width="4.33203125" customWidth="1"/>
    <col min="1255" max="1255" width="1.44140625" customWidth="1"/>
    <col min="1256" max="1256" width="4.33203125" customWidth="1"/>
    <col min="1257" max="1257" width="4.6640625" customWidth="1"/>
    <col min="1258" max="1258" width="1.44140625" customWidth="1"/>
    <col min="1259" max="1259" width="4.6640625" customWidth="1"/>
    <col min="1260" max="1260" width="6.6640625" bestFit="1" customWidth="1"/>
    <col min="1499" max="1499" width="4" customWidth="1"/>
    <col min="1500" max="1500" width="35.33203125" bestFit="1" customWidth="1"/>
    <col min="1501" max="1501" width="4.33203125" customWidth="1"/>
    <col min="1502" max="1502" width="1.44140625" customWidth="1"/>
    <col min="1503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10" width="4.33203125" customWidth="1"/>
    <col min="1511" max="1511" width="1.44140625" customWidth="1"/>
    <col min="1512" max="1512" width="4.33203125" customWidth="1"/>
    <col min="1513" max="1513" width="4.6640625" customWidth="1"/>
    <col min="1514" max="1514" width="1.44140625" customWidth="1"/>
    <col min="1515" max="1515" width="4.6640625" customWidth="1"/>
    <col min="1516" max="1516" width="6.6640625" bestFit="1" customWidth="1"/>
    <col min="1755" max="1755" width="4" customWidth="1"/>
    <col min="1756" max="1756" width="35.33203125" bestFit="1" customWidth="1"/>
    <col min="1757" max="1757" width="4.33203125" customWidth="1"/>
    <col min="1758" max="1758" width="1.44140625" customWidth="1"/>
    <col min="1759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6" width="4.33203125" customWidth="1"/>
    <col min="1767" max="1767" width="1.44140625" customWidth="1"/>
    <col min="1768" max="1768" width="4.33203125" customWidth="1"/>
    <col min="1769" max="1769" width="4.6640625" customWidth="1"/>
    <col min="1770" max="1770" width="1.44140625" customWidth="1"/>
    <col min="1771" max="1771" width="4.6640625" customWidth="1"/>
    <col min="1772" max="1772" width="6.6640625" bestFit="1" customWidth="1"/>
    <col min="2011" max="2011" width="4" customWidth="1"/>
    <col min="2012" max="2012" width="35.33203125" bestFit="1" customWidth="1"/>
    <col min="2013" max="2013" width="4.33203125" customWidth="1"/>
    <col min="2014" max="2014" width="1.44140625" customWidth="1"/>
    <col min="2015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2" width="4.33203125" customWidth="1"/>
    <col min="2023" max="2023" width="1.44140625" customWidth="1"/>
    <col min="2024" max="2024" width="4.33203125" customWidth="1"/>
    <col min="2025" max="2025" width="4.6640625" customWidth="1"/>
    <col min="2026" max="2026" width="1.44140625" customWidth="1"/>
    <col min="2027" max="2027" width="4.6640625" customWidth="1"/>
    <col min="2028" max="2028" width="6.6640625" bestFit="1" customWidth="1"/>
    <col min="2267" max="2267" width="4" customWidth="1"/>
    <col min="2268" max="2268" width="35.33203125" bestFit="1" customWidth="1"/>
    <col min="2269" max="2269" width="4.33203125" customWidth="1"/>
    <col min="2270" max="2270" width="1.44140625" customWidth="1"/>
    <col min="2271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8" width="4.33203125" customWidth="1"/>
    <col min="2279" max="2279" width="1.44140625" customWidth="1"/>
    <col min="2280" max="2280" width="4.33203125" customWidth="1"/>
    <col min="2281" max="2281" width="4.6640625" customWidth="1"/>
    <col min="2282" max="2282" width="1.44140625" customWidth="1"/>
    <col min="2283" max="2283" width="4.6640625" customWidth="1"/>
    <col min="2284" max="2284" width="6.6640625" bestFit="1" customWidth="1"/>
    <col min="2523" max="2523" width="4" customWidth="1"/>
    <col min="2524" max="2524" width="35.33203125" bestFit="1" customWidth="1"/>
    <col min="2525" max="2525" width="4.33203125" customWidth="1"/>
    <col min="2526" max="2526" width="1.44140625" customWidth="1"/>
    <col min="2527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4" width="4.33203125" customWidth="1"/>
    <col min="2535" max="2535" width="1.44140625" customWidth="1"/>
    <col min="2536" max="2536" width="4.33203125" customWidth="1"/>
    <col min="2537" max="2537" width="4.6640625" customWidth="1"/>
    <col min="2538" max="2538" width="1.44140625" customWidth="1"/>
    <col min="2539" max="2539" width="4.6640625" customWidth="1"/>
    <col min="2540" max="2540" width="6.6640625" bestFit="1" customWidth="1"/>
    <col min="2779" max="2779" width="4" customWidth="1"/>
    <col min="2780" max="2780" width="35.33203125" bestFit="1" customWidth="1"/>
    <col min="2781" max="2781" width="4.33203125" customWidth="1"/>
    <col min="2782" max="2782" width="1.44140625" customWidth="1"/>
    <col min="2783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90" width="4.33203125" customWidth="1"/>
    <col min="2791" max="2791" width="1.44140625" customWidth="1"/>
    <col min="2792" max="2792" width="4.33203125" customWidth="1"/>
    <col min="2793" max="2793" width="4.6640625" customWidth="1"/>
    <col min="2794" max="2794" width="1.44140625" customWidth="1"/>
    <col min="2795" max="2795" width="4.6640625" customWidth="1"/>
    <col min="2796" max="2796" width="6.6640625" bestFit="1" customWidth="1"/>
    <col min="3035" max="3035" width="4" customWidth="1"/>
    <col min="3036" max="3036" width="35.33203125" bestFit="1" customWidth="1"/>
    <col min="3037" max="3037" width="4.33203125" customWidth="1"/>
    <col min="3038" max="3038" width="1.44140625" customWidth="1"/>
    <col min="3039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6" width="4.33203125" customWidth="1"/>
    <col min="3047" max="3047" width="1.44140625" customWidth="1"/>
    <col min="3048" max="3048" width="4.33203125" customWidth="1"/>
    <col min="3049" max="3049" width="4.6640625" customWidth="1"/>
    <col min="3050" max="3050" width="1.44140625" customWidth="1"/>
    <col min="3051" max="3051" width="4.6640625" customWidth="1"/>
    <col min="3052" max="3052" width="6.6640625" bestFit="1" customWidth="1"/>
    <col min="3291" max="3291" width="4" customWidth="1"/>
    <col min="3292" max="3292" width="35.33203125" bestFit="1" customWidth="1"/>
    <col min="3293" max="3293" width="4.33203125" customWidth="1"/>
    <col min="3294" max="3294" width="1.44140625" customWidth="1"/>
    <col min="3295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2" width="4.33203125" customWidth="1"/>
    <col min="3303" max="3303" width="1.44140625" customWidth="1"/>
    <col min="3304" max="3304" width="4.33203125" customWidth="1"/>
    <col min="3305" max="3305" width="4.6640625" customWidth="1"/>
    <col min="3306" max="3306" width="1.44140625" customWidth="1"/>
    <col min="3307" max="3307" width="4.6640625" customWidth="1"/>
    <col min="3308" max="3308" width="6.6640625" bestFit="1" customWidth="1"/>
    <col min="3547" max="3547" width="4" customWidth="1"/>
    <col min="3548" max="3548" width="35.33203125" bestFit="1" customWidth="1"/>
    <col min="3549" max="3549" width="4.33203125" customWidth="1"/>
    <col min="3550" max="3550" width="1.44140625" customWidth="1"/>
    <col min="3551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8" width="4.33203125" customWidth="1"/>
    <col min="3559" max="3559" width="1.44140625" customWidth="1"/>
    <col min="3560" max="3560" width="4.33203125" customWidth="1"/>
    <col min="3561" max="3561" width="4.6640625" customWidth="1"/>
    <col min="3562" max="3562" width="1.44140625" customWidth="1"/>
    <col min="3563" max="3563" width="4.6640625" customWidth="1"/>
    <col min="3564" max="3564" width="6.6640625" bestFit="1" customWidth="1"/>
    <col min="3803" max="3803" width="4" customWidth="1"/>
    <col min="3804" max="3804" width="35.33203125" bestFit="1" customWidth="1"/>
    <col min="3805" max="3805" width="4.33203125" customWidth="1"/>
    <col min="3806" max="3806" width="1.44140625" customWidth="1"/>
    <col min="3807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4" width="4.33203125" customWidth="1"/>
    <col min="3815" max="3815" width="1.44140625" customWidth="1"/>
    <col min="3816" max="3816" width="4.33203125" customWidth="1"/>
    <col min="3817" max="3817" width="4.6640625" customWidth="1"/>
    <col min="3818" max="3818" width="1.44140625" customWidth="1"/>
    <col min="3819" max="3819" width="4.6640625" customWidth="1"/>
    <col min="3820" max="3820" width="6.6640625" bestFit="1" customWidth="1"/>
    <col min="4059" max="4059" width="4" customWidth="1"/>
    <col min="4060" max="4060" width="35.33203125" bestFit="1" customWidth="1"/>
    <col min="4061" max="4061" width="4.33203125" customWidth="1"/>
    <col min="4062" max="4062" width="1.44140625" customWidth="1"/>
    <col min="4063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70" width="4.33203125" customWidth="1"/>
    <col min="4071" max="4071" width="1.44140625" customWidth="1"/>
    <col min="4072" max="4072" width="4.33203125" customWidth="1"/>
    <col min="4073" max="4073" width="4.6640625" customWidth="1"/>
    <col min="4074" max="4074" width="1.44140625" customWidth="1"/>
    <col min="4075" max="4075" width="4.6640625" customWidth="1"/>
    <col min="4076" max="4076" width="6.6640625" bestFit="1" customWidth="1"/>
    <col min="4315" max="4315" width="4" customWidth="1"/>
    <col min="4316" max="4316" width="35.33203125" bestFit="1" customWidth="1"/>
    <col min="4317" max="4317" width="4.33203125" customWidth="1"/>
    <col min="4318" max="4318" width="1.44140625" customWidth="1"/>
    <col min="4319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6" width="4.33203125" customWidth="1"/>
    <col min="4327" max="4327" width="1.44140625" customWidth="1"/>
    <col min="4328" max="4328" width="4.33203125" customWidth="1"/>
    <col min="4329" max="4329" width="4.6640625" customWidth="1"/>
    <col min="4330" max="4330" width="1.44140625" customWidth="1"/>
    <col min="4331" max="4331" width="4.6640625" customWidth="1"/>
    <col min="4332" max="4332" width="6.6640625" bestFit="1" customWidth="1"/>
    <col min="4571" max="4571" width="4" customWidth="1"/>
    <col min="4572" max="4572" width="35.33203125" bestFit="1" customWidth="1"/>
    <col min="4573" max="4573" width="4.33203125" customWidth="1"/>
    <col min="4574" max="4574" width="1.44140625" customWidth="1"/>
    <col min="4575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2" width="4.33203125" customWidth="1"/>
    <col min="4583" max="4583" width="1.44140625" customWidth="1"/>
    <col min="4584" max="4584" width="4.33203125" customWidth="1"/>
    <col min="4585" max="4585" width="4.6640625" customWidth="1"/>
    <col min="4586" max="4586" width="1.44140625" customWidth="1"/>
    <col min="4587" max="4587" width="4.6640625" customWidth="1"/>
    <col min="4588" max="4588" width="6.6640625" bestFit="1" customWidth="1"/>
    <col min="4827" max="4827" width="4" customWidth="1"/>
    <col min="4828" max="4828" width="35.33203125" bestFit="1" customWidth="1"/>
    <col min="4829" max="4829" width="4.33203125" customWidth="1"/>
    <col min="4830" max="4830" width="1.44140625" customWidth="1"/>
    <col min="4831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8" width="4.33203125" customWidth="1"/>
    <col min="4839" max="4839" width="1.44140625" customWidth="1"/>
    <col min="4840" max="4840" width="4.33203125" customWidth="1"/>
    <col min="4841" max="4841" width="4.6640625" customWidth="1"/>
    <col min="4842" max="4842" width="1.44140625" customWidth="1"/>
    <col min="4843" max="4843" width="4.6640625" customWidth="1"/>
    <col min="4844" max="4844" width="6.6640625" bestFit="1" customWidth="1"/>
    <col min="5083" max="5083" width="4" customWidth="1"/>
    <col min="5084" max="5084" width="35.33203125" bestFit="1" customWidth="1"/>
    <col min="5085" max="5085" width="4.33203125" customWidth="1"/>
    <col min="5086" max="5086" width="1.44140625" customWidth="1"/>
    <col min="5087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4" width="4.33203125" customWidth="1"/>
    <col min="5095" max="5095" width="1.44140625" customWidth="1"/>
    <col min="5096" max="5096" width="4.33203125" customWidth="1"/>
    <col min="5097" max="5097" width="4.6640625" customWidth="1"/>
    <col min="5098" max="5098" width="1.44140625" customWidth="1"/>
    <col min="5099" max="5099" width="4.6640625" customWidth="1"/>
    <col min="5100" max="5100" width="6.6640625" bestFit="1" customWidth="1"/>
    <col min="5339" max="5339" width="4" customWidth="1"/>
    <col min="5340" max="5340" width="35.33203125" bestFit="1" customWidth="1"/>
    <col min="5341" max="5341" width="4.33203125" customWidth="1"/>
    <col min="5342" max="5342" width="1.44140625" customWidth="1"/>
    <col min="5343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50" width="4.33203125" customWidth="1"/>
    <col min="5351" max="5351" width="1.44140625" customWidth="1"/>
    <col min="5352" max="5352" width="4.33203125" customWidth="1"/>
    <col min="5353" max="5353" width="4.6640625" customWidth="1"/>
    <col min="5354" max="5354" width="1.44140625" customWidth="1"/>
    <col min="5355" max="5355" width="4.6640625" customWidth="1"/>
    <col min="5356" max="5356" width="6.6640625" bestFit="1" customWidth="1"/>
    <col min="5595" max="5595" width="4" customWidth="1"/>
    <col min="5596" max="5596" width="35.33203125" bestFit="1" customWidth="1"/>
    <col min="5597" max="5597" width="4.33203125" customWidth="1"/>
    <col min="5598" max="5598" width="1.44140625" customWidth="1"/>
    <col min="5599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6" width="4.33203125" customWidth="1"/>
    <col min="5607" max="5607" width="1.44140625" customWidth="1"/>
    <col min="5608" max="5608" width="4.33203125" customWidth="1"/>
    <col min="5609" max="5609" width="4.6640625" customWidth="1"/>
    <col min="5610" max="5610" width="1.44140625" customWidth="1"/>
    <col min="5611" max="5611" width="4.6640625" customWidth="1"/>
    <col min="5612" max="5612" width="6.6640625" bestFit="1" customWidth="1"/>
    <col min="5851" max="5851" width="4" customWidth="1"/>
    <col min="5852" max="5852" width="35.33203125" bestFit="1" customWidth="1"/>
    <col min="5853" max="5853" width="4.33203125" customWidth="1"/>
    <col min="5854" max="5854" width="1.44140625" customWidth="1"/>
    <col min="5855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2" width="4.33203125" customWidth="1"/>
    <col min="5863" max="5863" width="1.44140625" customWidth="1"/>
    <col min="5864" max="5864" width="4.33203125" customWidth="1"/>
    <col min="5865" max="5865" width="4.6640625" customWidth="1"/>
    <col min="5866" max="5866" width="1.44140625" customWidth="1"/>
    <col min="5867" max="5867" width="4.6640625" customWidth="1"/>
    <col min="5868" max="5868" width="6.6640625" bestFit="1" customWidth="1"/>
    <col min="6107" max="6107" width="4" customWidth="1"/>
    <col min="6108" max="6108" width="35.33203125" bestFit="1" customWidth="1"/>
    <col min="6109" max="6109" width="4.33203125" customWidth="1"/>
    <col min="6110" max="6110" width="1.44140625" customWidth="1"/>
    <col min="6111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8" width="4.33203125" customWidth="1"/>
    <col min="6119" max="6119" width="1.44140625" customWidth="1"/>
    <col min="6120" max="6120" width="4.33203125" customWidth="1"/>
    <col min="6121" max="6121" width="4.6640625" customWidth="1"/>
    <col min="6122" max="6122" width="1.44140625" customWidth="1"/>
    <col min="6123" max="6123" width="4.6640625" customWidth="1"/>
    <col min="6124" max="6124" width="6.6640625" bestFit="1" customWidth="1"/>
    <col min="6363" max="6363" width="4" customWidth="1"/>
    <col min="6364" max="6364" width="35.33203125" bestFit="1" customWidth="1"/>
    <col min="6365" max="6365" width="4.33203125" customWidth="1"/>
    <col min="6366" max="6366" width="1.44140625" customWidth="1"/>
    <col min="6367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4" width="4.33203125" customWidth="1"/>
    <col min="6375" max="6375" width="1.44140625" customWidth="1"/>
    <col min="6376" max="6376" width="4.33203125" customWidth="1"/>
    <col min="6377" max="6377" width="4.6640625" customWidth="1"/>
    <col min="6378" max="6378" width="1.44140625" customWidth="1"/>
    <col min="6379" max="6379" width="4.6640625" customWidth="1"/>
    <col min="6380" max="6380" width="6.6640625" bestFit="1" customWidth="1"/>
    <col min="6619" max="6619" width="4" customWidth="1"/>
    <col min="6620" max="6620" width="35.33203125" bestFit="1" customWidth="1"/>
    <col min="6621" max="6621" width="4.33203125" customWidth="1"/>
    <col min="6622" max="6622" width="1.44140625" customWidth="1"/>
    <col min="6623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30" width="4.33203125" customWidth="1"/>
    <col min="6631" max="6631" width="1.44140625" customWidth="1"/>
    <col min="6632" max="6632" width="4.33203125" customWidth="1"/>
    <col min="6633" max="6633" width="4.6640625" customWidth="1"/>
    <col min="6634" max="6634" width="1.44140625" customWidth="1"/>
    <col min="6635" max="6635" width="4.6640625" customWidth="1"/>
    <col min="6636" max="6636" width="6.6640625" bestFit="1" customWidth="1"/>
    <col min="6875" max="6875" width="4" customWidth="1"/>
    <col min="6876" max="6876" width="35.33203125" bestFit="1" customWidth="1"/>
    <col min="6877" max="6877" width="4.33203125" customWidth="1"/>
    <col min="6878" max="6878" width="1.44140625" customWidth="1"/>
    <col min="6879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6" width="4.33203125" customWidth="1"/>
    <col min="6887" max="6887" width="1.44140625" customWidth="1"/>
    <col min="6888" max="6888" width="4.33203125" customWidth="1"/>
    <col min="6889" max="6889" width="4.6640625" customWidth="1"/>
    <col min="6890" max="6890" width="1.44140625" customWidth="1"/>
    <col min="6891" max="6891" width="4.6640625" customWidth="1"/>
    <col min="6892" max="6892" width="6.6640625" bestFit="1" customWidth="1"/>
    <col min="7131" max="7131" width="4" customWidth="1"/>
    <col min="7132" max="7132" width="35.33203125" bestFit="1" customWidth="1"/>
    <col min="7133" max="7133" width="4.33203125" customWidth="1"/>
    <col min="7134" max="7134" width="1.44140625" customWidth="1"/>
    <col min="7135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2" width="4.33203125" customWidth="1"/>
    <col min="7143" max="7143" width="1.44140625" customWidth="1"/>
    <col min="7144" max="7144" width="4.33203125" customWidth="1"/>
    <col min="7145" max="7145" width="4.6640625" customWidth="1"/>
    <col min="7146" max="7146" width="1.44140625" customWidth="1"/>
    <col min="7147" max="7147" width="4.6640625" customWidth="1"/>
    <col min="7148" max="7148" width="6.6640625" bestFit="1" customWidth="1"/>
    <col min="7387" max="7387" width="4" customWidth="1"/>
    <col min="7388" max="7388" width="35.33203125" bestFit="1" customWidth="1"/>
    <col min="7389" max="7389" width="4.33203125" customWidth="1"/>
    <col min="7390" max="7390" width="1.44140625" customWidth="1"/>
    <col min="7391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8" width="4.33203125" customWidth="1"/>
    <col min="7399" max="7399" width="1.44140625" customWidth="1"/>
    <col min="7400" max="7400" width="4.33203125" customWidth="1"/>
    <col min="7401" max="7401" width="4.6640625" customWidth="1"/>
    <col min="7402" max="7402" width="1.44140625" customWidth="1"/>
    <col min="7403" max="7403" width="4.6640625" customWidth="1"/>
    <col min="7404" max="7404" width="6.6640625" bestFit="1" customWidth="1"/>
    <col min="7643" max="7643" width="4" customWidth="1"/>
    <col min="7644" max="7644" width="35.33203125" bestFit="1" customWidth="1"/>
    <col min="7645" max="7645" width="4.33203125" customWidth="1"/>
    <col min="7646" max="7646" width="1.44140625" customWidth="1"/>
    <col min="7647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4" width="4.33203125" customWidth="1"/>
    <col min="7655" max="7655" width="1.44140625" customWidth="1"/>
    <col min="7656" max="7656" width="4.33203125" customWidth="1"/>
    <col min="7657" max="7657" width="4.6640625" customWidth="1"/>
    <col min="7658" max="7658" width="1.44140625" customWidth="1"/>
    <col min="7659" max="7659" width="4.6640625" customWidth="1"/>
    <col min="7660" max="7660" width="6.6640625" bestFit="1" customWidth="1"/>
    <col min="7899" max="7899" width="4" customWidth="1"/>
    <col min="7900" max="7900" width="35.33203125" bestFit="1" customWidth="1"/>
    <col min="7901" max="7901" width="4.33203125" customWidth="1"/>
    <col min="7902" max="7902" width="1.44140625" customWidth="1"/>
    <col min="7903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10" width="4.33203125" customWidth="1"/>
    <col min="7911" max="7911" width="1.44140625" customWidth="1"/>
    <col min="7912" max="7912" width="4.33203125" customWidth="1"/>
    <col min="7913" max="7913" width="4.6640625" customWidth="1"/>
    <col min="7914" max="7914" width="1.44140625" customWidth="1"/>
    <col min="7915" max="7915" width="4.6640625" customWidth="1"/>
    <col min="7916" max="7916" width="6.6640625" bestFit="1" customWidth="1"/>
    <col min="8155" max="8155" width="4" customWidth="1"/>
    <col min="8156" max="8156" width="35.33203125" bestFit="1" customWidth="1"/>
    <col min="8157" max="8157" width="4.33203125" customWidth="1"/>
    <col min="8158" max="8158" width="1.44140625" customWidth="1"/>
    <col min="8159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6" width="4.33203125" customWidth="1"/>
    <col min="8167" max="8167" width="1.44140625" customWidth="1"/>
    <col min="8168" max="8168" width="4.33203125" customWidth="1"/>
    <col min="8169" max="8169" width="4.6640625" customWidth="1"/>
    <col min="8170" max="8170" width="1.44140625" customWidth="1"/>
    <col min="8171" max="8171" width="4.6640625" customWidth="1"/>
    <col min="8172" max="8172" width="6.6640625" bestFit="1" customWidth="1"/>
    <col min="8411" max="8411" width="4" customWidth="1"/>
    <col min="8412" max="8412" width="35.33203125" bestFit="1" customWidth="1"/>
    <col min="8413" max="8413" width="4.33203125" customWidth="1"/>
    <col min="8414" max="8414" width="1.44140625" customWidth="1"/>
    <col min="8415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2" width="4.33203125" customWidth="1"/>
    <col min="8423" max="8423" width="1.44140625" customWidth="1"/>
    <col min="8424" max="8424" width="4.33203125" customWidth="1"/>
    <col min="8425" max="8425" width="4.6640625" customWidth="1"/>
    <col min="8426" max="8426" width="1.44140625" customWidth="1"/>
    <col min="8427" max="8427" width="4.6640625" customWidth="1"/>
    <col min="8428" max="8428" width="6.6640625" bestFit="1" customWidth="1"/>
    <col min="8667" max="8667" width="4" customWidth="1"/>
    <col min="8668" max="8668" width="35.33203125" bestFit="1" customWidth="1"/>
    <col min="8669" max="8669" width="4.33203125" customWidth="1"/>
    <col min="8670" max="8670" width="1.44140625" customWidth="1"/>
    <col min="8671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8" width="4.33203125" customWidth="1"/>
    <col min="8679" max="8679" width="1.44140625" customWidth="1"/>
    <col min="8680" max="8680" width="4.33203125" customWidth="1"/>
    <col min="8681" max="8681" width="4.6640625" customWidth="1"/>
    <col min="8682" max="8682" width="1.44140625" customWidth="1"/>
    <col min="8683" max="8683" width="4.6640625" customWidth="1"/>
    <col min="8684" max="8684" width="6.6640625" bestFit="1" customWidth="1"/>
    <col min="8923" max="8923" width="4" customWidth="1"/>
    <col min="8924" max="8924" width="35.33203125" bestFit="1" customWidth="1"/>
    <col min="8925" max="8925" width="4.33203125" customWidth="1"/>
    <col min="8926" max="8926" width="1.44140625" customWidth="1"/>
    <col min="8927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4" width="4.33203125" customWidth="1"/>
    <col min="8935" max="8935" width="1.44140625" customWidth="1"/>
    <col min="8936" max="8936" width="4.33203125" customWidth="1"/>
    <col min="8937" max="8937" width="4.6640625" customWidth="1"/>
    <col min="8938" max="8938" width="1.44140625" customWidth="1"/>
    <col min="8939" max="8939" width="4.6640625" customWidth="1"/>
    <col min="8940" max="8940" width="6.6640625" bestFit="1" customWidth="1"/>
    <col min="9179" max="9179" width="4" customWidth="1"/>
    <col min="9180" max="9180" width="35.33203125" bestFit="1" customWidth="1"/>
    <col min="9181" max="9181" width="4.33203125" customWidth="1"/>
    <col min="9182" max="9182" width="1.44140625" customWidth="1"/>
    <col min="9183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90" width="4.33203125" customWidth="1"/>
    <col min="9191" max="9191" width="1.44140625" customWidth="1"/>
    <col min="9192" max="9192" width="4.33203125" customWidth="1"/>
    <col min="9193" max="9193" width="4.6640625" customWidth="1"/>
    <col min="9194" max="9194" width="1.44140625" customWidth="1"/>
    <col min="9195" max="9195" width="4.6640625" customWidth="1"/>
    <col min="9196" max="9196" width="6.6640625" bestFit="1" customWidth="1"/>
    <col min="9435" max="9435" width="4" customWidth="1"/>
    <col min="9436" max="9436" width="35.33203125" bestFit="1" customWidth="1"/>
    <col min="9437" max="9437" width="4.33203125" customWidth="1"/>
    <col min="9438" max="9438" width="1.44140625" customWidth="1"/>
    <col min="9439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6" width="4.33203125" customWidth="1"/>
    <col min="9447" max="9447" width="1.44140625" customWidth="1"/>
    <col min="9448" max="9448" width="4.33203125" customWidth="1"/>
    <col min="9449" max="9449" width="4.6640625" customWidth="1"/>
    <col min="9450" max="9450" width="1.44140625" customWidth="1"/>
    <col min="9451" max="9451" width="4.6640625" customWidth="1"/>
    <col min="9452" max="9452" width="6.6640625" bestFit="1" customWidth="1"/>
    <col min="9691" max="9691" width="4" customWidth="1"/>
    <col min="9692" max="9692" width="35.33203125" bestFit="1" customWidth="1"/>
    <col min="9693" max="9693" width="4.33203125" customWidth="1"/>
    <col min="9694" max="9694" width="1.44140625" customWidth="1"/>
    <col min="9695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2" width="4.33203125" customWidth="1"/>
    <col min="9703" max="9703" width="1.44140625" customWidth="1"/>
    <col min="9704" max="9704" width="4.33203125" customWidth="1"/>
    <col min="9705" max="9705" width="4.6640625" customWidth="1"/>
    <col min="9706" max="9706" width="1.44140625" customWidth="1"/>
    <col min="9707" max="9707" width="4.6640625" customWidth="1"/>
    <col min="9708" max="9708" width="6.6640625" bestFit="1" customWidth="1"/>
    <col min="9947" max="9947" width="4" customWidth="1"/>
    <col min="9948" max="9948" width="35.33203125" bestFit="1" customWidth="1"/>
    <col min="9949" max="9949" width="4.33203125" customWidth="1"/>
    <col min="9950" max="9950" width="1.44140625" customWidth="1"/>
    <col min="9951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8" width="4.33203125" customWidth="1"/>
    <col min="9959" max="9959" width="1.44140625" customWidth="1"/>
    <col min="9960" max="9960" width="4.33203125" customWidth="1"/>
    <col min="9961" max="9961" width="4.6640625" customWidth="1"/>
    <col min="9962" max="9962" width="1.44140625" customWidth="1"/>
    <col min="9963" max="9963" width="4.6640625" customWidth="1"/>
    <col min="9964" max="9964" width="6.6640625" bestFit="1" customWidth="1"/>
    <col min="10203" max="10203" width="4" customWidth="1"/>
    <col min="10204" max="10204" width="35.33203125" bestFit="1" customWidth="1"/>
    <col min="10205" max="10205" width="4.33203125" customWidth="1"/>
    <col min="10206" max="10206" width="1.44140625" customWidth="1"/>
    <col min="10207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4" width="4.33203125" customWidth="1"/>
    <col min="10215" max="10215" width="1.44140625" customWidth="1"/>
    <col min="10216" max="10216" width="4.33203125" customWidth="1"/>
    <col min="10217" max="10217" width="4.6640625" customWidth="1"/>
    <col min="10218" max="10218" width="1.44140625" customWidth="1"/>
    <col min="10219" max="10219" width="4.6640625" customWidth="1"/>
    <col min="10220" max="10220" width="6.6640625" bestFit="1" customWidth="1"/>
    <col min="10459" max="10459" width="4" customWidth="1"/>
    <col min="10460" max="10460" width="35.33203125" bestFit="1" customWidth="1"/>
    <col min="10461" max="10461" width="4.33203125" customWidth="1"/>
    <col min="10462" max="10462" width="1.44140625" customWidth="1"/>
    <col min="10463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70" width="4.33203125" customWidth="1"/>
    <col min="10471" max="10471" width="1.44140625" customWidth="1"/>
    <col min="10472" max="10472" width="4.33203125" customWidth="1"/>
    <col min="10473" max="10473" width="4.6640625" customWidth="1"/>
    <col min="10474" max="10474" width="1.44140625" customWidth="1"/>
    <col min="10475" max="10475" width="4.6640625" customWidth="1"/>
    <col min="10476" max="10476" width="6.6640625" bestFit="1" customWidth="1"/>
    <col min="10715" max="10715" width="4" customWidth="1"/>
    <col min="10716" max="10716" width="35.33203125" bestFit="1" customWidth="1"/>
    <col min="10717" max="10717" width="4.33203125" customWidth="1"/>
    <col min="10718" max="10718" width="1.44140625" customWidth="1"/>
    <col min="10719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6" width="4.33203125" customWidth="1"/>
    <col min="10727" max="10727" width="1.44140625" customWidth="1"/>
    <col min="10728" max="10728" width="4.33203125" customWidth="1"/>
    <col min="10729" max="10729" width="4.6640625" customWidth="1"/>
    <col min="10730" max="10730" width="1.44140625" customWidth="1"/>
    <col min="10731" max="10731" width="4.6640625" customWidth="1"/>
    <col min="10732" max="10732" width="6.6640625" bestFit="1" customWidth="1"/>
    <col min="10971" max="10971" width="4" customWidth="1"/>
    <col min="10972" max="10972" width="35.33203125" bestFit="1" customWidth="1"/>
    <col min="10973" max="10973" width="4.33203125" customWidth="1"/>
    <col min="10974" max="10974" width="1.44140625" customWidth="1"/>
    <col min="10975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2" width="4.33203125" customWidth="1"/>
    <col min="10983" max="10983" width="1.44140625" customWidth="1"/>
    <col min="10984" max="10984" width="4.33203125" customWidth="1"/>
    <col min="10985" max="10985" width="4.6640625" customWidth="1"/>
    <col min="10986" max="10986" width="1.44140625" customWidth="1"/>
    <col min="10987" max="10987" width="4.6640625" customWidth="1"/>
    <col min="10988" max="10988" width="6.6640625" bestFit="1" customWidth="1"/>
    <col min="11227" max="11227" width="4" customWidth="1"/>
    <col min="11228" max="11228" width="35.33203125" bestFit="1" customWidth="1"/>
    <col min="11229" max="11229" width="4.33203125" customWidth="1"/>
    <col min="11230" max="11230" width="1.44140625" customWidth="1"/>
    <col min="11231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8" width="4.33203125" customWidth="1"/>
    <col min="11239" max="11239" width="1.44140625" customWidth="1"/>
    <col min="11240" max="11240" width="4.33203125" customWidth="1"/>
    <col min="11241" max="11241" width="4.6640625" customWidth="1"/>
    <col min="11242" max="11242" width="1.44140625" customWidth="1"/>
    <col min="11243" max="11243" width="4.6640625" customWidth="1"/>
    <col min="11244" max="11244" width="6.6640625" bestFit="1" customWidth="1"/>
    <col min="11483" max="11483" width="4" customWidth="1"/>
    <col min="11484" max="11484" width="35.33203125" bestFit="1" customWidth="1"/>
    <col min="11485" max="11485" width="4.33203125" customWidth="1"/>
    <col min="11486" max="11486" width="1.44140625" customWidth="1"/>
    <col min="11487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4" width="4.33203125" customWidth="1"/>
    <col min="11495" max="11495" width="1.44140625" customWidth="1"/>
    <col min="11496" max="11496" width="4.33203125" customWidth="1"/>
    <col min="11497" max="11497" width="4.6640625" customWidth="1"/>
    <col min="11498" max="11498" width="1.44140625" customWidth="1"/>
    <col min="11499" max="11499" width="4.6640625" customWidth="1"/>
    <col min="11500" max="11500" width="6.6640625" bestFit="1" customWidth="1"/>
    <col min="11739" max="11739" width="4" customWidth="1"/>
    <col min="11740" max="11740" width="35.33203125" bestFit="1" customWidth="1"/>
    <col min="11741" max="11741" width="4.33203125" customWidth="1"/>
    <col min="11742" max="11742" width="1.44140625" customWidth="1"/>
    <col min="11743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50" width="4.33203125" customWidth="1"/>
    <col min="11751" max="11751" width="1.44140625" customWidth="1"/>
    <col min="11752" max="11752" width="4.33203125" customWidth="1"/>
    <col min="11753" max="11753" width="4.6640625" customWidth="1"/>
    <col min="11754" max="11754" width="1.44140625" customWidth="1"/>
    <col min="11755" max="11755" width="4.6640625" customWidth="1"/>
    <col min="11756" max="11756" width="6.6640625" bestFit="1" customWidth="1"/>
    <col min="11995" max="11995" width="4" customWidth="1"/>
    <col min="11996" max="11996" width="35.33203125" bestFit="1" customWidth="1"/>
    <col min="11997" max="11997" width="4.33203125" customWidth="1"/>
    <col min="11998" max="11998" width="1.44140625" customWidth="1"/>
    <col min="11999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6" width="4.33203125" customWidth="1"/>
    <col min="12007" max="12007" width="1.44140625" customWidth="1"/>
    <col min="12008" max="12008" width="4.33203125" customWidth="1"/>
    <col min="12009" max="12009" width="4.6640625" customWidth="1"/>
    <col min="12010" max="12010" width="1.44140625" customWidth="1"/>
    <col min="12011" max="12011" width="4.6640625" customWidth="1"/>
    <col min="12012" max="12012" width="6.6640625" bestFit="1" customWidth="1"/>
    <col min="12251" max="12251" width="4" customWidth="1"/>
    <col min="12252" max="12252" width="35.33203125" bestFit="1" customWidth="1"/>
    <col min="12253" max="12253" width="4.33203125" customWidth="1"/>
    <col min="12254" max="12254" width="1.44140625" customWidth="1"/>
    <col min="12255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2" width="4.33203125" customWidth="1"/>
    <col min="12263" max="12263" width="1.44140625" customWidth="1"/>
    <col min="12264" max="12264" width="4.33203125" customWidth="1"/>
    <col min="12265" max="12265" width="4.6640625" customWidth="1"/>
    <col min="12266" max="12266" width="1.44140625" customWidth="1"/>
    <col min="12267" max="12267" width="4.6640625" customWidth="1"/>
    <col min="12268" max="12268" width="6.6640625" bestFit="1" customWidth="1"/>
    <col min="12507" max="12507" width="4" customWidth="1"/>
    <col min="12508" max="12508" width="35.33203125" bestFit="1" customWidth="1"/>
    <col min="12509" max="12509" width="4.33203125" customWidth="1"/>
    <col min="12510" max="12510" width="1.44140625" customWidth="1"/>
    <col min="12511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8" width="4.33203125" customWidth="1"/>
    <col min="12519" max="12519" width="1.44140625" customWidth="1"/>
    <col min="12520" max="12520" width="4.33203125" customWidth="1"/>
    <col min="12521" max="12521" width="4.6640625" customWidth="1"/>
    <col min="12522" max="12522" width="1.44140625" customWidth="1"/>
    <col min="12523" max="12523" width="4.6640625" customWidth="1"/>
    <col min="12524" max="12524" width="6.6640625" bestFit="1" customWidth="1"/>
    <col min="12763" max="12763" width="4" customWidth="1"/>
    <col min="12764" max="12764" width="35.33203125" bestFit="1" customWidth="1"/>
    <col min="12765" max="12765" width="4.33203125" customWidth="1"/>
    <col min="12766" max="12766" width="1.44140625" customWidth="1"/>
    <col min="12767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4" width="4.33203125" customWidth="1"/>
    <col min="12775" max="12775" width="1.44140625" customWidth="1"/>
    <col min="12776" max="12776" width="4.33203125" customWidth="1"/>
    <col min="12777" max="12777" width="4.6640625" customWidth="1"/>
    <col min="12778" max="12778" width="1.44140625" customWidth="1"/>
    <col min="12779" max="12779" width="4.6640625" customWidth="1"/>
    <col min="12780" max="12780" width="6.6640625" bestFit="1" customWidth="1"/>
    <col min="13019" max="13019" width="4" customWidth="1"/>
    <col min="13020" max="13020" width="35.33203125" bestFit="1" customWidth="1"/>
    <col min="13021" max="13021" width="4.33203125" customWidth="1"/>
    <col min="13022" max="13022" width="1.44140625" customWidth="1"/>
    <col min="13023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30" width="4.33203125" customWidth="1"/>
    <col min="13031" max="13031" width="1.44140625" customWidth="1"/>
    <col min="13032" max="13032" width="4.33203125" customWidth="1"/>
    <col min="13033" max="13033" width="4.6640625" customWidth="1"/>
    <col min="13034" max="13034" width="1.44140625" customWidth="1"/>
    <col min="13035" max="13035" width="4.6640625" customWidth="1"/>
    <col min="13036" max="13036" width="6.6640625" bestFit="1" customWidth="1"/>
    <col min="13275" max="13275" width="4" customWidth="1"/>
    <col min="13276" max="13276" width="35.33203125" bestFit="1" customWidth="1"/>
    <col min="13277" max="13277" width="4.33203125" customWidth="1"/>
    <col min="13278" max="13278" width="1.44140625" customWidth="1"/>
    <col min="13279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6" width="4.33203125" customWidth="1"/>
    <col min="13287" max="13287" width="1.44140625" customWidth="1"/>
    <col min="13288" max="13288" width="4.33203125" customWidth="1"/>
    <col min="13289" max="13289" width="4.6640625" customWidth="1"/>
    <col min="13290" max="13290" width="1.44140625" customWidth="1"/>
    <col min="13291" max="13291" width="4.6640625" customWidth="1"/>
    <col min="13292" max="13292" width="6.6640625" bestFit="1" customWidth="1"/>
    <col min="13531" max="13531" width="4" customWidth="1"/>
    <col min="13532" max="13532" width="35.33203125" bestFit="1" customWidth="1"/>
    <col min="13533" max="13533" width="4.33203125" customWidth="1"/>
    <col min="13534" max="13534" width="1.44140625" customWidth="1"/>
    <col min="13535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2" width="4.33203125" customWidth="1"/>
    <col min="13543" max="13543" width="1.44140625" customWidth="1"/>
    <col min="13544" max="13544" width="4.33203125" customWidth="1"/>
    <col min="13545" max="13545" width="4.6640625" customWidth="1"/>
    <col min="13546" max="13546" width="1.44140625" customWidth="1"/>
    <col min="13547" max="13547" width="4.6640625" customWidth="1"/>
    <col min="13548" max="13548" width="6.6640625" bestFit="1" customWidth="1"/>
    <col min="13787" max="13787" width="4" customWidth="1"/>
    <col min="13788" max="13788" width="35.33203125" bestFit="1" customWidth="1"/>
    <col min="13789" max="13789" width="4.33203125" customWidth="1"/>
    <col min="13790" max="13790" width="1.44140625" customWidth="1"/>
    <col min="13791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8" width="4.33203125" customWidth="1"/>
    <col min="13799" max="13799" width="1.44140625" customWidth="1"/>
    <col min="13800" max="13800" width="4.33203125" customWidth="1"/>
    <col min="13801" max="13801" width="4.6640625" customWidth="1"/>
    <col min="13802" max="13802" width="1.44140625" customWidth="1"/>
    <col min="13803" max="13803" width="4.6640625" customWidth="1"/>
    <col min="13804" max="13804" width="6.6640625" bestFit="1" customWidth="1"/>
    <col min="14043" max="14043" width="4" customWidth="1"/>
    <col min="14044" max="14044" width="35.33203125" bestFit="1" customWidth="1"/>
    <col min="14045" max="14045" width="4.33203125" customWidth="1"/>
    <col min="14046" max="14046" width="1.44140625" customWidth="1"/>
    <col min="14047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4" width="4.33203125" customWidth="1"/>
    <col min="14055" max="14055" width="1.44140625" customWidth="1"/>
    <col min="14056" max="14056" width="4.33203125" customWidth="1"/>
    <col min="14057" max="14057" width="4.6640625" customWidth="1"/>
    <col min="14058" max="14058" width="1.44140625" customWidth="1"/>
    <col min="14059" max="14059" width="4.6640625" customWidth="1"/>
    <col min="14060" max="14060" width="6.6640625" bestFit="1" customWidth="1"/>
    <col min="14299" max="14299" width="4" customWidth="1"/>
    <col min="14300" max="14300" width="35.33203125" bestFit="1" customWidth="1"/>
    <col min="14301" max="14301" width="4.33203125" customWidth="1"/>
    <col min="14302" max="14302" width="1.44140625" customWidth="1"/>
    <col min="14303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10" width="4.33203125" customWidth="1"/>
    <col min="14311" max="14311" width="1.44140625" customWidth="1"/>
    <col min="14312" max="14312" width="4.33203125" customWidth="1"/>
    <col min="14313" max="14313" width="4.6640625" customWidth="1"/>
    <col min="14314" max="14314" width="1.44140625" customWidth="1"/>
    <col min="14315" max="14315" width="4.6640625" customWidth="1"/>
    <col min="14316" max="14316" width="6.6640625" bestFit="1" customWidth="1"/>
    <col min="14555" max="14555" width="4" customWidth="1"/>
    <col min="14556" max="14556" width="35.33203125" bestFit="1" customWidth="1"/>
    <col min="14557" max="14557" width="4.33203125" customWidth="1"/>
    <col min="14558" max="14558" width="1.44140625" customWidth="1"/>
    <col min="14559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6" width="4.33203125" customWidth="1"/>
    <col min="14567" max="14567" width="1.44140625" customWidth="1"/>
    <col min="14568" max="14568" width="4.33203125" customWidth="1"/>
    <col min="14569" max="14569" width="4.6640625" customWidth="1"/>
    <col min="14570" max="14570" width="1.44140625" customWidth="1"/>
    <col min="14571" max="14571" width="4.6640625" customWidth="1"/>
    <col min="14572" max="14572" width="6.6640625" bestFit="1" customWidth="1"/>
    <col min="14811" max="14811" width="4" customWidth="1"/>
    <col min="14812" max="14812" width="35.33203125" bestFit="1" customWidth="1"/>
    <col min="14813" max="14813" width="4.33203125" customWidth="1"/>
    <col min="14814" max="14814" width="1.44140625" customWidth="1"/>
    <col min="14815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2" width="4.33203125" customWidth="1"/>
    <col min="14823" max="14823" width="1.44140625" customWidth="1"/>
    <col min="14824" max="14824" width="4.33203125" customWidth="1"/>
    <col min="14825" max="14825" width="4.6640625" customWidth="1"/>
    <col min="14826" max="14826" width="1.44140625" customWidth="1"/>
    <col min="14827" max="14827" width="4.6640625" customWidth="1"/>
    <col min="14828" max="14828" width="6.6640625" bestFit="1" customWidth="1"/>
    <col min="15067" max="15067" width="4" customWidth="1"/>
    <col min="15068" max="15068" width="35.33203125" bestFit="1" customWidth="1"/>
    <col min="15069" max="15069" width="4.33203125" customWidth="1"/>
    <col min="15070" max="15070" width="1.44140625" customWidth="1"/>
    <col min="15071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8" width="4.33203125" customWidth="1"/>
    <col min="15079" max="15079" width="1.44140625" customWidth="1"/>
    <col min="15080" max="15080" width="4.33203125" customWidth="1"/>
    <col min="15081" max="15081" width="4.6640625" customWidth="1"/>
    <col min="15082" max="15082" width="1.44140625" customWidth="1"/>
    <col min="15083" max="15083" width="4.6640625" customWidth="1"/>
    <col min="15084" max="15084" width="6.6640625" bestFit="1" customWidth="1"/>
    <col min="15323" max="15323" width="4" customWidth="1"/>
    <col min="15324" max="15324" width="35.33203125" bestFit="1" customWidth="1"/>
    <col min="15325" max="15325" width="4.33203125" customWidth="1"/>
    <col min="15326" max="15326" width="1.44140625" customWidth="1"/>
    <col min="15327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4" width="4.33203125" customWidth="1"/>
    <col min="15335" max="15335" width="1.44140625" customWidth="1"/>
    <col min="15336" max="15336" width="4.33203125" customWidth="1"/>
    <col min="15337" max="15337" width="4.6640625" customWidth="1"/>
    <col min="15338" max="15338" width="1.44140625" customWidth="1"/>
    <col min="15339" max="15339" width="4.6640625" customWidth="1"/>
    <col min="15340" max="15340" width="6.6640625" bestFit="1" customWidth="1"/>
    <col min="15579" max="15579" width="4" customWidth="1"/>
    <col min="15580" max="15580" width="35.33203125" bestFit="1" customWidth="1"/>
    <col min="15581" max="15581" width="4.33203125" customWidth="1"/>
    <col min="15582" max="15582" width="1.44140625" customWidth="1"/>
    <col min="15583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90" width="4.33203125" customWidth="1"/>
    <col min="15591" max="15591" width="1.44140625" customWidth="1"/>
    <col min="15592" max="15592" width="4.33203125" customWidth="1"/>
    <col min="15593" max="15593" width="4.6640625" customWidth="1"/>
    <col min="15594" max="15594" width="1.44140625" customWidth="1"/>
    <col min="15595" max="15595" width="4.6640625" customWidth="1"/>
    <col min="15596" max="15596" width="6.6640625" bestFit="1" customWidth="1"/>
    <col min="15835" max="15835" width="4" customWidth="1"/>
    <col min="15836" max="15836" width="35.33203125" bestFit="1" customWidth="1"/>
    <col min="15837" max="15837" width="4.33203125" customWidth="1"/>
    <col min="15838" max="15838" width="1.44140625" customWidth="1"/>
    <col min="15839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6" width="4.33203125" customWidth="1"/>
    <col min="15847" max="15847" width="1.44140625" customWidth="1"/>
    <col min="15848" max="15848" width="4.33203125" customWidth="1"/>
    <col min="15849" max="15849" width="4.6640625" customWidth="1"/>
    <col min="15850" max="15850" width="1.44140625" customWidth="1"/>
    <col min="15851" max="15851" width="4.6640625" customWidth="1"/>
    <col min="15852" max="15852" width="6.6640625" bestFit="1" customWidth="1"/>
    <col min="16091" max="16091" width="4" customWidth="1"/>
    <col min="16092" max="16092" width="35.33203125" bestFit="1" customWidth="1"/>
    <col min="16093" max="16093" width="4.33203125" customWidth="1"/>
    <col min="16094" max="16094" width="1.44140625" customWidth="1"/>
    <col min="16095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2" width="4.33203125" customWidth="1"/>
    <col min="16103" max="16103" width="1.44140625" customWidth="1"/>
    <col min="16104" max="16104" width="4.33203125" customWidth="1"/>
    <col min="16105" max="16105" width="4.6640625" customWidth="1"/>
    <col min="16106" max="16106" width="1.44140625" customWidth="1"/>
    <col min="16107" max="16107" width="4.6640625" customWidth="1"/>
    <col min="16108" max="16108" width="6.6640625" bestFit="1" customWidth="1"/>
  </cols>
  <sheetData>
    <row r="1" spans="1:18" ht="15" thickBot="1" x14ac:dyDescent="0.35"/>
    <row r="2" spans="1:18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18" ht="15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18" ht="32.25" customHeight="1" thickBot="1" x14ac:dyDescent="0.35">
      <c r="A4" s="214" t="s">
        <v>24</v>
      </c>
      <c r="B4" s="215"/>
      <c r="C4" s="407" t="str">
        <f>'Nasazení do skupin'!B3</f>
        <v>Čelákovice 29.6.2019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9"/>
    </row>
    <row r="5" spans="1:18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18" ht="15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8" t="s">
        <v>8</v>
      </c>
    </row>
    <row r="7" spans="1:18" ht="15" customHeight="1" x14ac:dyDescent="0.3">
      <c r="A7" s="346">
        <v>1</v>
      </c>
      <c r="B7" s="223" t="str">
        <f>'Nasazení do skupin'!B5</f>
        <v>TJ Baník Stříbro "A" - Lukáš Tolar</v>
      </c>
      <c r="C7" s="293"/>
      <c r="D7" s="294"/>
      <c r="E7" s="295"/>
      <c r="F7" s="367">
        <f>O29</f>
        <v>2</v>
      </c>
      <c r="G7" s="367" t="s">
        <v>9</v>
      </c>
      <c r="H7" s="369">
        <f>Q29</f>
        <v>0</v>
      </c>
      <c r="I7" s="365">
        <f>E15</f>
        <v>2</v>
      </c>
      <c r="J7" s="367" t="s">
        <v>9</v>
      </c>
      <c r="K7" s="369">
        <f>C15</f>
        <v>0</v>
      </c>
      <c r="L7" s="349"/>
      <c r="M7" s="362"/>
      <c r="N7" s="363"/>
      <c r="O7" s="371">
        <f>F7+I7+L7</f>
        <v>4</v>
      </c>
      <c r="P7" s="373" t="s">
        <v>9</v>
      </c>
      <c r="Q7" s="375">
        <f>H7+K7+N7</f>
        <v>0</v>
      </c>
      <c r="R7" s="377">
        <v>4</v>
      </c>
    </row>
    <row r="8" spans="1:18" ht="15.75" customHeight="1" thickBot="1" x14ac:dyDescent="0.35">
      <c r="A8" s="347"/>
      <c r="B8" s="224"/>
      <c r="C8" s="296"/>
      <c r="D8" s="297"/>
      <c r="E8" s="298"/>
      <c r="F8" s="368"/>
      <c r="G8" s="368"/>
      <c r="H8" s="370"/>
      <c r="I8" s="366"/>
      <c r="J8" s="368"/>
      <c r="K8" s="370"/>
      <c r="L8" s="350"/>
      <c r="M8" s="344"/>
      <c r="N8" s="364"/>
      <c r="O8" s="372"/>
      <c r="P8" s="374"/>
      <c r="Q8" s="376"/>
      <c r="R8" s="378"/>
    </row>
    <row r="9" spans="1:18" ht="15" customHeight="1" x14ac:dyDescent="0.3">
      <c r="A9" s="347"/>
      <c r="B9" s="224"/>
      <c r="C9" s="296"/>
      <c r="D9" s="297"/>
      <c r="E9" s="298"/>
      <c r="F9" s="381">
        <f>O30</f>
        <v>20</v>
      </c>
      <c r="G9" s="381" t="s">
        <v>9</v>
      </c>
      <c r="H9" s="404">
        <f>Q30</f>
        <v>4</v>
      </c>
      <c r="I9" s="379">
        <f>E17</f>
        <v>20</v>
      </c>
      <c r="J9" s="381" t="s">
        <v>9</v>
      </c>
      <c r="K9" s="404">
        <f>C17</f>
        <v>6</v>
      </c>
      <c r="L9" s="338"/>
      <c r="M9" s="340"/>
      <c r="N9" s="357"/>
      <c r="O9" s="400">
        <f>F9+I9+L9</f>
        <v>40</v>
      </c>
      <c r="P9" s="402" t="s">
        <v>9</v>
      </c>
      <c r="Q9" s="389">
        <f>H9+K9+N9</f>
        <v>10</v>
      </c>
      <c r="R9" s="405">
        <v>1</v>
      </c>
    </row>
    <row r="10" spans="1:18" ht="15.75" customHeight="1" thickBot="1" x14ac:dyDescent="0.35">
      <c r="A10" s="348"/>
      <c r="B10" s="225"/>
      <c r="C10" s="299"/>
      <c r="D10" s="300"/>
      <c r="E10" s="301"/>
      <c r="F10" s="381"/>
      <c r="G10" s="381"/>
      <c r="H10" s="404"/>
      <c r="I10" s="380"/>
      <c r="J10" s="382"/>
      <c r="K10" s="415"/>
      <c r="L10" s="339"/>
      <c r="M10" s="341"/>
      <c r="N10" s="358"/>
      <c r="O10" s="401"/>
      <c r="P10" s="403"/>
      <c r="Q10" s="390"/>
      <c r="R10" s="406"/>
    </row>
    <row r="11" spans="1:18" ht="15" customHeight="1" x14ac:dyDescent="0.3">
      <c r="A11" s="346">
        <v>2</v>
      </c>
      <c r="B11" s="223" t="str">
        <f>'Nasazení do skupin'!B6</f>
        <v>TJ Dynamo České Budějovice z.s. "A" - Jan Novotný</v>
      </c>
      <c r="C11" s="413">
        <f>H7</f>
        <v>0</v>
      </c>
      <c r="D11" s="414" t="s">
        <v>9</v>
      </c>
      <c r="E11" s="414">
        <f>F7</f>
        <v>2</v>
      </c>
      <c r="F11" s="306" t="s">
        <v>69</v>
      </c>
      <c r="G11" s="307"/>
      <c r="H11" s="308"/>
      <c r="I11" s="367">
        <f>O27</f>
        <v>0</v>
      </c>
      <c r="J11" s="367" t="s">
        <v>9</v>
      </c>
      <c r="K11" s="369">
        <f>Q27</f>
        <v>2</v>
      </c>
      <c r="L11" s="349"/>
      <c r="M11" s="362"/>
      <c r="N11" s="363"/>
      <c r="O11" s="371">
        <f>C11+I11+L11</f>
        <v>0</v>
      </c>
      <c r="P11" s="373" t="s">
        <v>9</v>
      </c>
      <c r="Q11" s="375">
        <f>E11+K11+N11</f>
        <v>4</v>
      </c>
      <c r="R11" s="377">
        <v>0</v>
      </c>
    </row>
    <row r="12" spans="1:18" ht="15.75" customHeight="1" thickBot="1" x14ac:dyDescent="0.35">
      <c r="A12" s="347"/>
      <c r="B12" s="224"/>
      <c r="C12" s="366"/>
      <c r="D12" s="368"/>
      <c r="E12" s="368"/>
      <c r="F12" s="309"/>
      <c r="G12" s="310"/>
      <c r="H12" s="311"/>
      <c r="I12" s="368"/>
      <c r="J12" s="368"/>
      <c r="K12" s="370"/>
      <c r="L12" s="350"/>
      <c r="M12" s="344"/>
      <c r="N12" s="364"/>
      <c r="O12" s="372"/>
      <c r="P12" s="374"/>
      <c r="Q12" s="376"/>
      <c r="R12" s="378"/>
    </row>
    <row r="13" spans="1:18" ht="15" customHeight="1" x14ac:dyDescent="0.3">
      <c r="A13" s="347"/>
      <c r="B13" s="224"/>
      <c r="C13" s="379">
        <f>H9</f>
        <v>4</v>
      </c>
      <c r="D13" s="381" t="s">
        <v>9</v>
      </c>
      <c r="E13" s="381">
        <f>F9</f>
        <v>20</v>
      </c>
      <c r="F13" s="309"/>
      <c r="G13" s="310"/>
      <c r="H13" s="311"/>
      <c r="I13" s="381">
        <f>O28</f>
        <v>10</v>
      </c>
      <c r="J13" s="381" t="s">
        <v>9</v>
      </c>
      <c r="K13" s="404">
        <f>Q28</f>
        <v>20</v>
      </c>
      <c r="L13" s="338"/>
      <c r="M13" s="340"/>
      <c r="N13" s="357"/>
      <c r="O13" s="400">
        <f>C13+I13+L13</f>
        <v>14</v>
      </c>
      <c r="P13" s="402" t="s">
        <v>9</v>
      </c>
      <c r="Q13" s="389">
        <f>E13+K13+N13</f>
        <v>40</v>
      </c>
      <c r="R13" s="359">
        <v>3</v>
      </c>
    </row>
    <row r="14" spans="1:18" ht="15.75" customHeight="1" thickBot="1" x14ac:dyDescent="0.35">
      <c r="A14" s="348"/>
      <c r="B14" s="225"/>
      <c r="C14" s="380"/>
      <c r="D14" s="382"/>
      <c r="E14" s="382"/>
      <c r="F14" s="312"/>
      <c r="G14" s="313"/>
      <c r="H14" s="314"/>
      <c r="I14" s="381"/>
      <c r="J14" s="381"/>
      <c r="K14" s="404"/>
      <c r="L14" s="339"/>
      <c r="M14" s="341"/>
      <c r="N14" s="358"/>
      <c r="O14" s="401"/>
      <c r="P14" s="403"/>
      <c r="Q14" s="390"/>
      <c r="R14" s="360"/>
    </row>
    <row r="15" spans="1:18" ht="15" customHeight="1" x14ac:dyDescent="0.3">
      <c r="A15" s="346">
        <v>3</v>
      </c>
      <c r="B15" s="223" t="str">
        <f>'Nasazení do skupin'!B7</f>
        <v>SK Liapor - Witte Karlovy Vary z.s. "B" - Vojtěch Tišnovský</v>
      </c>
      <c r="C15" s="365">
        <f>O25</f>
        <v>0</v>
      </c>
      <c r="D15" s="367" t="s">
        <v>9</v>
      </c>
      <c r="E15" s="369">
        <f>Q25</f>
        <v>2</v>
      </c>
      <c r="F15" s="365">
        <f>K11</f>
        <v>2</v>
      </c>
      <c r="G15" s="367" t="s">
        <v>9</v>
      </c>
      <c r="H15" s="369">
        <f>I11</f>
        <v>0</v>
      </c>
      <c r="I15" s="391"/>
      <c r="J15" s="392"/>
      <c r="K15" s="393"/>
      <c r="L15" s="383"/>
      <c r="M15" s="383"/>
      <c r="N15" s="385"/>
      <c r="O15" s="371">
        <f>C15+F15+L15</f>
        <v>2</v>
      </c>
      <c r="P15" s="373" t="s">
        <v>9</v>
      </c>
      <c r="Q15" s="375">
        <f>E15+H15+N15</f>
        <v>2</v>
      </c>
      <c r="R15" s="377">
        <v>2</v>
      </c>
    </row>
    <row r="16" spans="1:18" ht="15.75" customHeight="1" thickBot="1" x14ac:dyDescent="0.35">
      <c r="A16" s="347"/>
      <c r="B16" s="224"/>
      <c r="C16" s="366"/>
      <c r="D16" s="368"/>
      <c r="E16" s="370"/>
      <c r="F16" s="366"/>
      <c r="G16" s="368"/>
      <c r="H16" s="370"/>
      <c r="I16" s="394"/>
      <c r="J16" s="395"/>
      <c r="K16" s="396"/>
      <c r="L16" s="384"/>
      <c r="M16" s="384"/>
      <c r="N16" s="386"/>
      <c r="O16" s="372"/>
      <c r="P16" s="374"/>
      <c r="Q16" s="376"/>
      <c r="R16" s="378"/>
    </row>
    <row r="17" spans="1:19" ht="15" customHeight="1" x14ac:dyDescent="0.3">
      <c r="A17" s="347"/>
      <c r="B17" s="224"/>
      <c r="C17" s="379">
        <f>O26</f>
        <v>6</v>
      </c>
      <c r="D17" s="381" t="s">
        <v>9</v>
      </c>
      <c r="E17" s="381">
        <f>Q26</f>
        <v>20</v>
      </c>
      <c r="F17" s="379">
        <f>K13</f>
        <v>20</v>
      </c>
      <c r="G17" s="381" t="s">
        <v>9</v>
      </c>
      <c r="H17" s="381">
        <f>I13</f>
        <v>10</v>
      </c>
      <c r="I17" s="394"/>
      <c r="J17" s="395"/>
      <c r="K17" s="396"/>
      <c r="L17" s="387"/>
      <c r="M17" s="387"/>
      <c r="N17" s="411"/>
      <c r="O17" s="400">
        <f>C17+F17+L17</f>
        <v>26</v>
      </c>
      <c r="P17" s="402" t="s">
        <v>9</v>
      </c>
      <c r="Q17" s="389">
        <f>E17+H17+N17</f>
        <v>30</v>
      </c>
      <c r="R17" s="359">
        <v>2</v>
      </c>
    </row>
    <row r="18" spans="1:19" ht="15.75" customHeight="1" thickBot="1" x14ac:dyDescent="0.35">
      <c r="A18" s="348"/>
      <c r="B18" s="225"/>
      <c r="C18" s="380"/>
      <c r="D18" s="382"/>
      <c r="E18" s="382"/>
      <c r="F18" s="380"/>
      <c r="G18" s="382"/>
      <c r="H18" s="382"/>
      <c r="I18" s="397"/>
      <c r="J18" s="398"/>
      <c r="K18" s="399"/>
      <c r="L18" s="388"/>
      <c r="M18" s="388"/>
      <c r="N18" s="412"/>
      <c r="O18" s="401"/>
      <c r="P18" s="403"/>
      <c r="Q18" s="390"/>
      <c r="R18" s="360"/>
    </row>
    <row r="19" spans="1:19" ht="15" customHeight="1" x14ac:dyDescent="0.3">
      <c r="A19" s="346"/>
      <c r="B19" s="223"/>
      <c r="C19" s="349"/>
      <c r="D19" s="362"/>
      <c r="E19" s="363"/>
      <c r="F19" s="349"/>
      <c r="G19" s="362"/>
      <c r="H19" s="363"/>
      <c r="I19" s="416"/>
      <c r="J19" s="343"/>
      <c r="K19" s="343"/>
      <c r="L19" s="306">
        <v>2019</v>
      </c>
      <c r="M19" s="307"/>
      <c r="N19" s="308"/>
      <c r="O19" s="236"/>
      <c r="P19" s="236"/>
      <c r="Q19" s="237"/>
      <c r="R19" s="353"/>
    </row>
    <row r="20" spans="1:19" ht="15.75" customHeight="1" thickBot="1" x14ac:dyDescent="0.35">
      <c r="A20" s="347"/>
      <c r="B20" s="224"/>
      <c r="C20" s="350"/>
      <c r="D20" s="344"/>
      <c r="E20" s="364"/>
      <c r="F20" s="350"/>
      <c r="G20" s="344"/>
      <c r="H20" s="364"/>
      <c r="I20" s="350"/>
      <c r="J20" s="344"/>
      <c r="K20" s="344"/>
      <c r="L20" s="309"/>
      <c r="M20" s="310"/>
      <c r="N20" s="311"/>
      <c r="O20" s="351"/>
      <c r="P20" s="351"/>
      <c r="Q20" s="352"/>
      <c r="R20" s="354"/>
    </row>
    <row r="21" spans="1:19" ht="15" customHeight="1" x14ac:dyDescent="0.3">
      <c r="A21" s="347"/>
      <c r="B21" s="224"/>
      <c r="C21" s="338"/>
      <c r="D21" s="340"/>
      <c r="E21" s="357"/>
      <c r="F21" s="338"/>
      <c r="G21" s="340"/>
      <c r="H21" s="357"/>
      <c r="I21" s="338"/>
      <c r="J21" s="340"/>
      <c r="K21" s="340"/>
      <c r="L21" s="309"/>
      <c r="M21" s="310"/>
      <c r="N21" s="311"/>
      <c r="O21" s="340"/>
      <c r="P21" s="355"/>
      <c r="Q21" s="357"/>
      <c r="R21" s="359"/>
    </row>
    <row r="22" spans="1:19" ht="15.75" customHeight="1" thickBot="1" x14ac:dyDescent="0.35">
      <c r="A22" s="348"/>
      <c r="B22" s="225"/>
      <c r="C22" s="339"/>
      <c r="D22" s="341"/>
      <c r="E22" s="358"/>
      <c r="F22" s="339"/>
      <c r="G22" s="341"/>
      <c r="H22" s="358"/>
      <c r="I22" s="339"/>
      <c r="J22" s="341"/>
      <c r="K22" s="341"/>
      <c r="L22" s="312"/>
      <c r="M22" s="313"/>
      <c r="N22" s="314"/>
      <c r="O22" s="341"/>
      <c r="P22" s="356"/>
      <c r="Q22" s="358"/>
      <c r="R22" s="360"/>
    </row>
    <row r="24" spans="1:19" ht="24.9" customHeight="1" x14ac:dyDescent="0.4">
      <c r="A24" s="361" t="s">
        <v>28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1:19" ht="15" customHeight="1" x14ac:dyDescent="0.3">
      <c r="A25" s="345">
        <v>1</v>
      </c>
      <c r="B25" s="342" t="str">
        <f>B15</f>
        <v>SK Liapor - Witte Karlovy Vary z.s. "B" - Vojtěch Tišnovský</v>
      </c>
      <c r="C25" s="342"/>
      <c r="D25" s="342" t="s">
        <v>9</v>
      </c>
      <c r="E25" s="342" t="str">
        <f>B7</f>
        <v>TJ Baník Stříbro "A" - Lukáš Tolar</v>
      </c>
      <c r="F25" s="342"/>
      <c r="G25" s="342"/>
      <c r="H25" s="342"/>
      <c r="I25" s="342"/>
      <c r="J25" s="342"/>
      <c r="K25" s="342"/>
      <c r="L25" s="342"/>
      <c r="M25" s="342"/>
      <c r="N25" s="342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3">
      <c r="A26" s="345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54">
        <v>6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3">
      <c r="A27" s="345">
        <v>2</v>
      </c>
      <c r="B27" s="342" t="str">
        <f>B11</f>
        <v>TJ Dynamo České Budějovice z.s. "A" - Jan Novotný</v>
      </c>
      <c r="C27" s="342"/>
      <c r="D27" s="342" t="s">
        <v>9</v>
      </c>
      <c r="E27" s="342" t="str">
        <f>B15</f>
        <v>SK Liapor - Witte Karlovy Vary z.s. "B" - Vojtěch Tišnovský</v>
      </c>
      <c r="F27" s="342"/>
      <c r="G27" s="342"/>
      <c r="H27" s="342"/>
      <c r="I27" s="342"/>
      <c r="J27" s="342"/>
      <c r="K27" s="342"/>
      <c r="L27" s="342"/>
      <c r="M27" s="342"/>
      <c r="N27" s="342"/>
      <c r="O27" s="55">
        <v>0</v>
      </c>
      <c r="P27" s="56" t="s">
        <v>9</v>
      </c>
      <c r="Q27" s="56">
        <v>2</v>
      </c>
      <c r="R27" s="9" t="s">
        <v>27</v>
      </c>
    </row>
    <row r="28" spans="1:19" ht="15" customHeight="1" x14ac:dyDescent="0.3">
      <c r="A28" s="345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54">
        <v>10</v>
      </c>
      <c r="P28" s="56" t="s">
        <v>9</v>
      </c>
      <c r="Q28" s="42">
        <v>20</v>
      </c>
      <c r="R28" s="9" t="s">
        <v>26</v>
      </c>
    </row>
    <row r="29" spans="1:19" ht="15" customHeight="1" x14ac:dyDescent="0.3">
      <c r="A29" s="345">
        <v>3</v>
      </c>
      <c r="B29" s="342" t="str">
        <f>B7</f>
        <v>TJ Baník Stříbro "A" - Lukáš Tolar</v>
      </c>
      <c r="C29" s="342"/>
      <c r="D29" s="342" t="s">
        <v>9</v>
      </c>
      <c r="E29" s="342" t="str">
        <f>B11</f>
        <v>TJ Dynamo České Budějovice z.s. "A" - Jan Novotný</v>
      </c>
      <c r="F29" s="342"/>
      <c r="G29" s="342"/>
      <c r="H29" s="342"/>
      <c r="I29" s="342"/>
      <c r="J29" s="342"/>
      <c r="K29" s="342"/>
      <c r="L29" s="342"/>
      <c r="M29" s="342"/>
      <c r="N29" s="342"/>
      <c r="O29" s="55">
        <v>2</v>
      </c>
      <c r="P29" s="56" t="s">
        <v>9</v>
      </c>
      <c r="Q29" s="56">
        <v>0</v>
      </c>
      <c r="R29" s="9" t="s">
        <v>27</v>
      </c>
    </row>
    <row r="30" spans="1:19" ht="15" customHeight="1" x14ac:dyDescent="0.3">
      <c r="A30" s="345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54">
        <v>20</v>
      </c>
      <c r="P30" s="56" t="s">
        <v>9</v>
      </c>
      <c r="Q30" s="42">
        <v>4</v>
      </c>
      <c r="R30" s="9" t="s">
        <v>26</v>
      </c>
    </row>
    <row r="31" spans="1:19" x14ac:dyDescent="0.3">
      <c r="P31" s="327"/>
      <c r="Q31" s="327"/>
      <c r="R31" s="10"/>
    </row>
    <row r="33" ht="14.4" customHeight="1" x14ac:dyDescent="0.3"/>
    <row r="34" ht="14.4" customHeight="1" x14ac:dyDescent="0.3"/>
    <row r="43" ht="15" customHeight="1" x14ac:dyDescent="0.3"/>
    <row r="47" ht="14.4" customHeight="1" x14ac:dyDescent="0.3"/>
    <row r="48" ht="14.4" customHeight="1" x14ac:dyDescent="0.3"/>
    <row r="61" ht="15" customHeight="1" x14ac:dyDescent="0.3"/>
    <row r="65" ht="14.4" customHeight="1" x14ac:dyDescent="0.3"/>
    <row r="66" ht="14.4" customHeight="1" x14ac:dyDescent="0.3"/>
    <row r="85" ht="14.4" customHeight="1" x14ac:dyDescent="0.3"/>
    <row r="86" ht="14.4" customHeight="1" x14ac:dyDescent="0.3"/>
  </sheetData>
  <mergeCells count="139"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31:Q31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C21:C22"/>
    <mergeCell ref="D19:D20"/>
    <mergeCell ref="E19:E20"/>
    <mergeCell ref="D21:D22"/>
    <mergeCell ref="E21:E22"/>
    <mergeCell ref="F21:F22"/>
    <mergeCell ref="G21:G22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B140"/>
  <sheetViews>
    <sheetView showGridLines="0" zoomScaleNormal="100" workbookViewId="0">
      <selection activeCell="X8" sqref="X8"/>
    </sheetView>
  </sheetViews>
  <sheetFormatPr defaultRowHeight="14.4" x14ac:dyDescent="0.3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bestFit="1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ht="15" customHeight="1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26" ht="15.75" customHeight="1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6" ht="32.25" customHeight="1" thickBot="1" x14ac:dyDescent="0.35">
      <c r="A4" s="214" t="s">
        <v>10</v>
      </c>
      <c r="B4" s="215"/>
      <c r="C4" s="226" t="str">
        <f>'Nasazení do skupin'!B3</f>
        <v>Čelákovice 29.6.2019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26" ht="15" customHeight="1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26" ht="15.75" customHeight="1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0" t="s">
        <v>8</v>
      </c>
    </row>
    <row r="7" spans="1:26" ht="15" customHeight="1" x14ac:dyDescent="0.3">
      <c r="A7" s="220">
        <v>1</v>
      </c>
      <c r="B7" s="223" t="str">
        <f>'Nasazení do skupin'!B8</f>
        <v>TJ SLAVOJ Český Brod "A" - Filip Růžička</v>
      </c>
      <c r="C7" s="293"/>
      <c r="D7" s="294"/>
      <c r="E7" s="295"/>
      <c r="F7" s="231"/>
      <c r="G7" s="231"/>
      <c r="H7" s="261"/>
      <c r="I7" s="258"/>
      <c r="J7" s="231"/>
      <c r="K7" s="261"/>
      <c r="L7" s="268"/>
      <c r="M7" s="270"/>
      <c r="N7" s="279"/>
      <c r="O7" s="287"/>
      <c r="P7" s="283"/>
      <c r="Q7" s="264"/>
      <c r="R7" s="233"/>
      <c r="Y7" s="48"/>
    </row>
    <row r="8" spans="1:26" ht="15.75" customHeight="1" thickBot="1" x14ac:dyDescent="0.35">
      <c r="A8" s="221"/>
      <c r="B8" s="224"/>
      <c r="C8" s="296"/>
      <c r="D8" s="297"/>
      <c r="E8" s="298"/>
      <c r="F8" s="232"/>
      <c r="G8" s="232"/>
      <c r="H8" s="262"/>
      <c r="I8" s="259"/>
      <c r="J8" s="232"/>
      <c r="K8" s="262"/>
      <c r="L8" s="269"/>
      <c r="M8" s="271"/>
      <c r="N8" s="280"/>
      <c r="O8" s="288"/>
      <c r="P8" s="284"/>
      <c r="Q8" s="265"/>
      <c r="R8" s="234"/>
    </row>
    <row r="9" spans="1:26" ht="15" customHeight="1" x14ac:dyDescent="0.3">
      <c r="A9" s="221"/>
      <c r="B9" s="224"/>
      <c r="C9" s="296"/>
      <c r="D9" s="297"/>
      <c r="E9" s="298"/>
      <c r="F9" s="260"/>
      <c r="G9" s="260"/>
      <c r="H9" s="263"/>
      <c r="I9" s="229"/>
      <c r="J9" s="260"/>
      <c r="K9" s="263"/>
      <c r="L9" s="304"/>
      <c r="M9" s="277"/>
      <c r="N9" s="289"/>
      <c r="O9" s="274"/>
      <c r="P9" s="281"/>
      <c r="Q9" s="285"/>
      <c r="R9" s="241"/>
      <c r="X9" s="48"/>
      <c r="Y9" s="48"/>
      <c r="Z9" s="48"/>
    </row>
    <row r="10" spans="1:26" ht="15.75" customHeight="1" thickBot="1" x14ac:dyDescent="0.35">
      <c r="A10" s="222"/>
      <c r="B10" s="225"/>
      <c r="C10" s="299"/>
      <c r="D10" s="300"/>
      <c r="E10" s="301"/>
      <c r="F10" s="260"/>
      <c r="G10" s="260"/>
      <c r="H10" s="263"/>
      <c r="I10" s="230"/>
      <c r="J10" s="266"/>
      <c r="K10" s="267"/>
      <c r="L10" s="305"/>
      <c r="M10" s="278"/>
      <c r="N10" s="290"/>
      <c r="O10" s="275"/>
      <c r="P10" s="282"/>
      <c r="Q10" s="286"/>
      <c r="R10" s="242"/>
      <c r="X10" s="48"/>
      <c r="Y10" s="48"/>
      <c r="Z10" s="48"/>
    </row>
    <row r="11" spans="1:26" ht="15" customHeight="1" x14ac:dyDescent="0.3">
      <c r="A11" s="220">
        <v>2</v>
      </c>
      <c r="B11" s="223" t="str">
        <f>'Nasazení do skupin'!B9</f>
        <v>NK CLIMAX Vsetín "B" - Martin Tomek</v>
      </c>
      <c r="C11" s="320"/>
      <c r="D11" s="276"/>
      <c r="E11" s="276"/>
      <c r="F11" s="306" t="s">
        <v>69</v>
      </c>
      <c r="G11" s="307"/>
      <c r="H11" s="308"/>
      <c r="I11" s="231"/>
      <c r="J11" s="231"/>
      <c r="K11" s="261"/>
      <c r="L11" s="268"/>
      <c r="M11" s="270"/>
      <c r="N11" s="279"/>
      <c r="O11" s="287"/>
      <c r="P11" s="283"/>
      <c r="Q11" s="264"/>
      <c r="R11" s="233"/>
    </row>
    <row r="12" spans="1:26" ht="15.75" customHeight="1" thickBot="1" x14ac:dyDescent="0.35">
      <c r="A12" s="221"/>
      <c r="B12" s="224"/>
      <c r="C12" s="259"/>
      <c r="D12" s="232"/>
      <c r="E12" s="232"/>
      <c r="F12" s="309"/>
      <c r="G12" s="310"/>
      <c r="H12" s="311"/>
      <c r="I12" s="232"/>
      <c r="J12" s="232"/>
      <c r="K12" s="262"/>
      <c r="L12" s="269"/>
      <c r="M12" s="271"/>
      <c r="N12" s="280"/>
      <c r="O12" s="288"/>
      <c r="P12" s="284"/>
      <c r="Q12" s="265"/>
      <c r="R12" s="234"/>
    </row>
    <row r="13" spans="1:26" ht="15" customHeight="1" x14ac:dyDescent="0.3">
      <c r="A13" s="221"/>
      <c r="B13" s="224"/>
      <c r="C13" s="229"/>
      <c r="D13" s="260"/>
      <c r="E13" s="260"/>
      <c r="F13" s="309"/>
      <c r="G13" s="310"/>
      <c r="H13" s="311"/>
      <c r="I13" s="260"/>
      <c r="J13" s="260"/>
      <c r="K13" s="263"/>
      <c r="L13" s="304"/>
      <c r="M13" s="277"/>
      <c r="N13" s="289"/>
      <c r="O13" s="274"/>
      <c r="P13" s="281"/>
      <c r="Q13" s="285"/>
      <c r="R13" s="241"/>
    </row>
    <row r="14" spans="1:26" ht="15.75" customHeight="1" thickBot="1" x14ac:dyDescent="0.35">
      <c r="A14" s="222"/>
      <c r="B14" s="225"/>
      <c r="C14" s="230"/>
      <c r="D14" s="266"/>
      <c r="E14" s="266"/>
      <c r="F14" s="312"/>
      <c r="G14" s="313"/>
      <c r="H14" s="314"/>
      <c r="I14" s="260"/>
      <c r="J14" s="260"/>
      <c r="K14" s="263"/>
      <c r="L14" s="305"/>
      <c r="M14" s="278"/>
      <c r="N14" s="290"/>
      <c r="O14" s="275"/>
      <c r="P14" s="282"/>
      <c r="Q14" s="286"/>
      <c r="R14" s="242"/>
    </row>
    <row r="15" spans="1:26" ht="15" customHeight="1" x14ac:dyDescent="0.3">
      <c r="A15" s="220">
        <v>3</v>
      </c>
      <c r="B15" s="223" t="str">
        <f>'Nasazení do skupin'!B10</f>
        <v>MNK Modřice, z.s. "D" - Tomáš Sluka</v>
      </c>
      <c r="C15" s="258"/>
      <c r="D15" s="231"/>
      <c r="E15" s="261"/>
      <c r="F15" s="320"/>
      <c r="G15" s="276"/>
      <c r="H15" s="276"/>
      <c r="I15" s="391"/>
      <c r="J15" s="392"/>
      <c r="K15" s="393"/>
      <c r="L15" s="302"/>
      <c r="M15" s="302"/>
      <c r="N15" s="317"/>
      <c r="O15" s="287"/>
      <c r="P15" s="283"/>
      <c r="Q15" s="264"/>
      <c r="R15" s="233"/>
    </row>
    <row r="16" spans="1:26" ht="15.75" customHeight="1" thickBot="1" x14ac:dyDescent="0.35">
      <c r="A16" s="221"/>
      <c r="B16" s="224"/>
      <c r="C16" s="259"/>
      <c r="D16" s="232"/>
      <c r="E16" s="262"/>
      <c r="F16" s="259"/>
      <c r="G16" s="232"/>
      <c r="H16" s="232"/>
      <c r="I16" s="394"/>
      <c r="J16" s="395"/>
      <c r="K16" s="396"/>
      <c r="L16" s="303"/>
      <c r="M16" s="303"/>
      <c r="N16" s="318"/>
      <c r="O16" s="288"/>
      <c r="P16" s="284"/>
      <c r="Q16" s="265"/>
      <c r="R16" s="234"/>
    </row>
    <row r="17" spans="1:28" ht="15" customHeight="1" x14ac:dyDescent="0.3">
      <c r="A17" s="221"/>
      <c r="B17" s="224"/>
      <c r="C17" s="229"/>
      <c r="D17" s="260"/>
      <c r="E17" s="263"/>
      <c r="F17" s="229"/>
      <c r="G17" s="260"/>
      <c r="H17" s="260"/>
      <c r="I17" s="394"/>
      <c r="J17" s="395"/>
      <c r="K17" s="396"/>
      <c r="L17" s="291"/>
      <c r="M17" s="291"/>
      <c r="N17" s="330"/>
      <c r="O17" s="274"/>
      <c r="P17" s="281"/>
      <c r="Q17" s="285"/>
      <c r="R17" s="241"/>
    </row>
    <row r="18" spans="1:28" ht="15.75" customHeight="1" thickBot="1" x14ac:dyDescent="0.35">
      <c r="A18" s="222"/>
      <c r="B18" s="225"/>
      <c r="C18" s="230"/>
      <c r="D18" s="266"/>
      <c r="E18" s="267"/>
      <c r="F18" s="230"/>
      <c r="G18" s="266"/>
      <c r="H18" s="266"/>
      <c r="I18" s="397"/>
      <c r="J18" s="398"/>
      <c r="K18" s="399"/>
      <c r="L18" s="292"/>
      <c r="M18" s="292"/>
      <c r="N18" s="331"/>
      <c r="O18" s="275"/>
      <c r="P18" s="282"/>
      <c r="Q18" s="286"/>
      <c r="R18" s="242"/>
    </row>
    <row r="19" spans="1:28" ht="15" customHeight="1" x14ac:dyDescent="0.3">
      <c r="A19" s="220"/>
      <c r="B19" s="223"/>
      <c r="C19" s="268"/>
      <c r="D19" s="270"/>
      <c r="E19" s="279"/>
      <c r="F19" s="268"/>
      <c r="G19" s="270"/>
      <c r="H19" s="279"/>
      <c r="I19" s="315"/>
      <c r="J19" s="316"/>
      <c r="K19" s="316"/>
      <c r="L19" s="306">
        <v>2019</v>
      </c>
      <c r="M19" s="307"/>
      <c r="N19" s="308"/>
      <c r="O19" s="270"/>
      <c r="P19" s="270"/>
      <c r="Q19" s="279"/>
      <c r="R19" s="324"/>
    </row>
    <row r="20" spans="1:28" ht="15.75" customHeight="1" thickBot="1" x14ac:dyDescent="0.35">
      <c r="A20" s="221"/>
      <c r="B20" s="224"/>
      <c r="C20" s="269"/>
      <c r="D20" s="271"/>
      <c r="E20" s="280"/>
      <c r="F20" s="269"/>
      <c r="G20" s="271"/>
      <c r="H20" s="280"/>
      <c r="I20" s="269"/>
      <c r="J20" s="271"/>
      <c r="K20" s="271"/>
      <c r="L20" s="309"/>
      <c r="M20" s="310"/>
      <c r="N20" s="311"/>
      <c r="O20" s="271"/>
      <c r="P20" s="271"/>
      <c r="Q20" s="280"/>
      <c r="R20" s="325"/>
    </row>
    <row r="21" spans="1:28" ht="15" customHeight="1" x14ac:dyDescent="0.3">
      <c r="A21" s="221"/>
      <c r="B21" s="224"/>
      <c r="C21" s="304"/>
      <c r="D21" s="277"/>
      <c r="E21" s="289"/>
      <c r="F21" s="304"/>
      <c r="G21" s="277"/>
      <c r="H21" s="289"/>
      <c r="I21" s="304"/>
      <c r="J21" s="277"/>
      <c r="K21" s="277"/>
      <c r="L21" s="309"/>
      <c r="M21" s="310"/>
      <c r="N21" s="311"/>
      <c r="O21" s="332"/>
      <c r="P21" s="277"/>
      <c r="Q21" s="328"/>
      <c r="R21" s="241"/>
    </row>
    <row r="22" spans="1:28" ht="15.75" customHeight="1" thickBot="1" x14ac:dyDescent="0.35">
      <c r="A22" s="222"/>
      <c r="B22" s="225"/>
      <c r="C22" s="305"/>
      <c r="D22" s="278"/>
      <c r="E22" s="290"/>
      <c r="F22" s="305"/>
      <c r="G22" s="278"/>
      <c r="H22" s="290"/>
      <c r="I22" s="305"/>
      <c r="J22" s="278"/>
      <c r="K22" s="278"/>
      <c r="L22" s="312"/>
      <c r="M22" s="313"/>
      <c r="N22" s="314"/>
      <c r="O22" s="333"/>
      <c r="P22" s="278"/>
      <c r="Q22" s="329"/>
      <c r="R22" s="242"/>
    </row>
    <row r="24" spans="1:28" ht="24.9" customHeight="1" x14ac:dyDescent="0.4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3">
      <c r="A25" s="321"/>
      <c r="B25" s="319"/>
      <c r="C25" s="319"/>
      <c r="D25" s="322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3">
      <c r="A26" s="321"/>
      <c r="B26" s="319"/>
      <c r="C26" s="319"/>
      <c r="D26" s="322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3">
      <c r="A27" s="321"/>
      <c r="B27" s="319"/>
      <c r="C27" s="319"/>
      <c r="D27" s="322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3">
      <c r="A28" s="321"/>
      <c r="B28" s="319"/>
      <c r="C28" s="319"/>
      <c r="D28" s="322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2" customHeight="1" x14ac:dyDescent="0.3">
      <c r="A29" s="321"/>
      <c r="B29" s="319"/>
      <c r="C29" s="319"/>
      <c r="D29" s="322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2" customHeight="1" x14ac:dyDescent="0.3">
      <c r="A30" s="321"/>
      <c r="B30" s="319"/>
      <c r="C30" s="319"/>
      <c r="D30" s="322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3">
      <c r="A31" s="321"/>
      <c r="B31" s="319"/>
      <c r="C31" s="319"/>
      <c r="D31" s="322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5.75" customHeight="1" x14ac:dyDescent="0.3">
      <c r="A32" s="321"/>
      <c r="B32" s="319"/>
      <c r="C32" s="319"/>
      <c r="D32" s="322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3">
      <c r="A33" s="321"/>
      <c r="B33" s="319"/>
      <c r="C33" s="319"/>
      <c r="D33" s="322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3">
      <c r="A34" s="321"/>
      <c r="B34" s="319"/>
      <c r="C34" s="319"/>
      <c r="D34" s="322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3">
      <c r="A35" s="321"/>
      <c r="B35" s="319"/>
      <c r="C35" s="319"/>
      <c r="D35" s="322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3">
      <c r="A36" s="321"/>
      <c r="B36" s="319"/>
      <c r="C36" s="319"/>
      <c r="D36" s="322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2.8" x14ac:dyDescent="0.4">
      <c r="P37" s="327"/>
      <c r="Q37" s="327"/>
      <c r="R37" s="2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</row>
    <row r="38" spans="1:54" ht="21" x14ac:dyDescent="0.4">
      <c r="T38" s="335"/>
      <c r="U38" s="335"/>
      <c r="V38" s="335"/>
      <c r="W38" s="335"/>
      <c r="X38" s="335"/>
      <c r="Y38" s="335"/>
      <c r="Z38" s="335"/>
      <c r="AA38" s="334"/>
      <c r="AB38" s="334"/>
      <c r="AC38" s="334"/>
      <c r="AD38" s="334"/>
      <c r="AE38" s="334"/>
      <c r="AF38" s="334"/>
      <c r="AH38" s="3"/>
      <c r="AI38" s="335"/>
      <c r="AJ38" s="335"/>
      <c r="AK38" s="335"/>
      <c r="AL38" s="335"/>
      <c r="AM38" s="335"/>
      <c r="AN38" s="335"/>
      <c r="AO38" s="8"/>
      <c r="AP38" s="7"/>
      <c r="AQ38" s="7"/>
      <c r="AR38" s="7"/>
      <c r="AS38" s="7"/>
      <c r="AT38" s="7"/>
      <c r="AU38" s="335"/>
      <c r="AV38" s="335"/>
      <c r="AW38" s="335"/>
      <c r="AX38" s="335"/>
      <c r="AY38" s="3"/>
      <c r="AZ38" s="3"/>
      <c r="BA38" s="3"/>
      <c r="BB38" s="3"/>
    </row>
    <row r="40" spans="1:54" ht="21" x14ac:dyDescent="0.4">
      <c r="T40" s="334"/>
      <c r="U40" s="334"/>
      <c r="V40" s="334"/>
      <c r="W40" s="334"/>
      <c r="X40" s="334"/>
      <c r="Y40" s="334"/>
      <c r="Z40" s="334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"/>
      <c r="AL40" s="334"/>
      <c r="AM40" s="334"/>
      <c r="AN40" s="334"/>
      <c r="AO40" s="334"/>
      <c r="AP40" s="334"/>
      <c r="AQ40" s="334"/>
      <c r="AR40" s="334"/>
      <c r="AS40" s="336"/>
      <c r="AT40" s="336"/>
      <c r="AU40" s="336"/>
      <c r="AV40" s="336"/>
      <c r="AW40" s="336"/>
      <c r="AX40" s="336"/>
      <c r="AY40" s="336"/>
      <c r="AZ40" s="336"/>
      <c r="BA40" s="336"/>
      <c r="BB40" s="336"/>
    </row>
    <row r="43" spans="1:54" ht="15.6" x14ac:dyDescent="0.3">
      <c r="T43" s="337"/>
      <c r="U43" s="337"/>
      <c r="V43" s="337"/>
      <c r="W43" s="337"/>
      <c r="X43" s="337"/>
      <c r="Y43" s="337"/>
      <c r="Z43" s="4"/>
      <c r="AA43" s="337"/>
      <c r="AB43" s="337"/>
      <c r="AC43" s="4"/>
      <c r="AD43" s="4"/>
      <c r="AE43" s="4"/>
      <c r="AF43" s="337"/>
      <c r="AG43" s="337"/>
      <c r="AH43" s="337"/>
      <c r="AI43" s="337"/>
      <c r="AJ43" s="337"/>
      <c r="AK43" s="337"/>
      <c r="AL43" s="4"/>
      <c r="AM43" s="4"/>
      <c r="AN43" s="4"/>
      <c r="AO43" s="4"/>
      <c r="AP43" s="4"/>
      <c r="AQ43" s="4"/>
      <c r="AR43" s="337"/>
      <c r="AS43" s="337"/>
      <c r="AT43" s="337"/>
      <c r="AU43" s="337"/>
      <c r="AV43" s="337"/>
      <c r="AW43" s="337"/>
      <c r="AX43" s="4"/>
      <c r="AY43" s="4"/>
      <c r="AZ43" s="4"/>
      <c r="BA43" s="4"/>
      <c r="BB43" s="4"/>
    </row>
    <row r="44" spans="1:54" ht="15" customHeight="1" x14ac:dyDescent="0.3"/>
    <row r="50" spans="20:54" ht="15" customHeight="1" x14ac:dyDescent="0.3"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</row>
    <row r="51" spans="20:54" ht="15" customHeight="1" x14ac:dyDescent="0.3"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</row>
    <row r="53" spans="20:54" ht="15" customHeight="1" x14ac:dyDescent="0.3"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6"/>
      <c r="AW53" s="326"/>
      <c r="AX53" s="326"/>
      <c r="AY53" s="326"/>
      <c r="AZ53" s="326"/>
      <c r="BA53" s="326"/>
      <c r="BB53" s="326"/>
    </row>
    <row r="54" spans="20:54" ht="15" customHeight="1" x14ac:dyDescent="0.3"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6"/>
      <c r="AW54" s="326"/>
      <c r="AX54" s="326"/>
      <c r="AY54" s="326"/>
      <c r="AZ54" s="326"/>
      <c r="BA54" s="326"/>
      <c r="BB54" s="326"/>
    </row>
    <row r="55" spans="20:54" ht="21" x14ac:dyDescent="0.4">
      <c r="T55" s="335"/>
      <c r="U55" s="335"/>
      <c r="V55" s="335"/>
      <c r="W55" s="335"/>
      <c r="X55" s="335"/>
      <c r="Y55" s="335"/>
      <c r="Z55" s="335"/>
      <c r="AA55" s="334"/>
      <c r="AB55" s="334"/>
      <c r="AC55" s="334"/>
      <c r="AD55" s="334"/>
      <c r="AE55" s="334"/>
      <c r="AF55" s="334"/>
      <c r="AG55" s="3"/>
      <c r="AH55" s="3"/>
      <c r="AI55" s="335"/>
      <c r="AJ55" s="335"/>
      <c r="AK55" s="335"/>
      <c r="AL55" s="335"/>
      <c r="AM55" s="335"/>
      <c r="AN55" s="335"/>
      <c r="AO55" s="8"/>
      <c r="AP55" s="7"/>
      <c r="AQ55" s="7"/>
      <c r="AR55" s="7"/>
      <c r="AS55" s="7"/>
      <c r="AT55" s="7"/>
      <c r="AU55" s="335"/>
      <c r="AV55" s="335"/>
      <c r="AW55" s="335"/>
      <c r="AX55" s="335"/>
      <c r="AY55" s="3"/>
      <c r="AZ55" s="3"/>
      <c r="BA55" s="3"/>
      <c r="BB55" s="3"/>
    </row>
    <row r="57" spans="20:54" ht="21" x14ac:dyDescent="0.4">
      <c r="T57" s="334"/>
      <c r="U57" s="334"/>
      <c r="V57" s="334"/>
      <c r="W57" s="334"/>
      <c r="X57" s="334"/>
      <c r="Y57" s="334"/>
      <c r="Z57" s="334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"/>
      <c r="AL57" s="334"/>
      <c r="AM57" s="334"/>
      <c r="AN57" s="334"/>
      <c r="AO57" s="334"/>
      <c r="AP57" s="334"/>
      <c r="AQ57" s="334"/>
      <c r="AR57" s="334"/>
      <c r="AS57" s="336"/>
      <c r="AT57" s="336"/>
      <c r="AU57" s="336"/>
      <c r="AV57" s="336"/>
      <c r="AW57" s="336"/>
      <c r="AX57" s="336"/>
      <c r="AY57" s="336"/>
      <c r="AZ57" s="336"/>
      <c r="BA57" s="336"/>
      <c r="BB57" s="336"/>
    </row>
    <row r="60" spans="20:54" ht="15.6" x14ac:dyDescent="0.3">
      <c r="T60" s="337"/>
      <c r="U60" s="337"/>
      <c r="V60" s="337"/>
      <c r="W60" s="337"/>
      <c r="X60" s="337"/>
      <c r="Y60" s="337"/>
      <c r="Z60" s="4"/>
      <c r="AA60" s="337"/>
      <c r="AB60" s="337"/>
      <c r="AC60" s="4"/>
      <c r="AD60" s="4"/>
      <c r="AE60" s="4"/>
      <c r="AF60" s="337"/>
      <c r="AG60" s="337"/>
      <c r="AH60" s="337"/>
      <c r="AI60" s="337"/>
      <c r="AJ60" s="337"/>
      <c r="AK60" s="337"/>
      <c r="AL60" s="4"/>
      <c r="AM60" s="4"/>
      <c r="AN60" s="4"/>
      <c r="AO60" s="4"/>
      <c r="AP60" s="4"/>
      <c r="AQ60" s="4"/>
      <c r="AR60" s="337"/>
      <c r="AS60" s="337"/>
      <c r="AT60" s="337"/>
      <c r="AU60" s="337"/>
      <c r="AV60" s="337"/>
      <c r="AW60" s="337"/>
      <c r="AX60" s="4"/>
      <c r="AY60" s="4"/>
      <c r="AZ60" s="4"/>
      <c r="BA60" s="4"/>
      <c r="BB60" s="4"/>
    </row>
    <row r="62" spans="20:54" ht="15" customHeight="1" x14ac:dyDescent="0.3"/>
    <row r="67" spans="20:54" ht="15" customHeight="1" x14ac:dyDescent="0.3"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5"/>
      <c r="AZ67" s="335"/>
      <c r="BA67" s="335"/>
      <c r="BB67" s="335"/>
    </row>
    <row r="68" spans="20:54" ht="15" customHeight="1" x14ac:dyDescent="0.3"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5"/>
      <c r="AZ68" s="335"/>
      <c r="BA68" s="335"/>
      <c r="BB68" s="335"/>
    </row>
    <row r="72" spans="20:54" ht="22.8" x14ac:dyDescent="0.4"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326"/>
      <c r="AH72" s="326"/>
      <c r="AI72" s="326"/>
      <c r="AJ72" s="326"/>
      <c r="AK72" s="326"/>
      <c r="AL72" s="326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6"/>
      <c r="AY72" s="326"/>
      <c r="AZ72" s="326"/>
      <c r="BA72" s="326"/>
      <c r="BB72" s="326"/>
    </row>
    <row r="73" spans="20:54" ht="21" x14ac:dyDescent="0.4">
      <c r="T73" s="335"/>
      <c r="U73" s="335"/>
      <c r="V73" s="335"/>
      <c r="W73" s="335"/>
      <c r="X73" s="335"/>
      <c r="Y73" s="335"/>
      <c r="Z73" s="335"/>
      <c r="AA73" s="334"/>
      <c r="AB73" s="334"/>
      <c r="AC73" s="334"/>
      <c r="AD73" s="334"/>
      <c r="AE73" s="334"/>
      <c r="AF73" s="334"/>
      <c r="AG73" s="3"/>
      <c r="AH73" s="3"/>
      <c r="AI73" s="335"/>
      <c r="AJ73" s="335"/>
      <c r="AK73" s="335"/>
      <c r="AL73" s="335"/>
      <c r="AM73" s="335"/>
      <c r="AN73" s="335"/>
      <c r="AO73" s="8"/>
      <c r="AP73" s="7"/>
      <c r="AQ73" s="7"/>
      <c r="AR73" s="7"/>
      <c r="AS73" s="7"/>
      <c r="AT73" s="7"/>
      <c r="AU73" s="335"/>
      <c r="AV73" s="335"/>
      <c r="AW73" s="335"/>
      <c r="AX73" s="335"/>
      <c r="AY73" s="3"/>
      <c r="AZ73" s="3"/>
      <c r="BA73" s="3"/>
      <c r="BB73" s="3"/>
    </row>
    <row r="75" spans="20:54" ht="21" x14ac:dyDescent="0.4">
      <c r="T75" s="334"/>
      <c r="U75" s="334"/>
      <c r="V75" s="334"/>
      <c r="W75" s="334"/>
      <c r="X75" s="334"/>
      <c r="Y75" s="334"/>
      <c r="Z75" s="334"/>
      <c r="AA75" s="336"/>
      <c r="AB75" s="336"/>
      <c r="AC75" s="336"/>
      <c r="AD75" s="336"/>
      <c r="AE75" s="336"/>
      <c r="AF75" s="336"/>
      <c r="AG75" s="336"/>
      <c r="AH75" s="336"/>
      <c r="AI75" s="336"/>
      <c r="AJ75" s="336"/>
      <c r="AK75" s="3"/>
      <c r="AL75" s="334"/>
      <c r="AM75" s="334"/>
      <c r="AN75" s="334"/>
      <c r="AO75" s="334"/>
      <c r="AP75" s="334"/>
      <c r="AQ75" s="334"/>
      <c r="AR75" s="334"/>
      <c r="AS75" s="336"/>
      <c r="AT75" s="336"/>
      <c r="AU75" s="336"/>
      <c r="AV75" s="336"/>
      <c r="AW75" s="336"/>
      <c r="AX75" s="336"/>
      <c r="AY75" s="336"/>
      <c r="AZ75" s="336"/>
      <c r="BA75" s="336"/>
      <c r="BB75" s="336"/>
    </row>
    <row r="78" spans="20:54" ht="15.6" x14ac:dyDescent="0.3">
      <c r="T78" s="337"/>
      <c r="U78" s="337"/>
      <c r="V78" s="337"/>
      <c r="W78" s="337"/>
      <c r="X78" s="337"/>
      <c r="Y78" s="337"/>
      <c r="Z78" s="4"/>
      <c r="AA78" s="337"/>
      <c r="AB78" s="337"/>
      <c r="AC78" s="4"/>
      <c r="AD78" s="4"/>
      <c r="AE78" s="4"/>
      <c r="AF78" s="337"/>
      <c r="AG78" s="337"/>
      <c r="AH78" s="337"/>
      <c r="AI78" s="337"/>
      <c r="AJ78" s="337"/>
      <c r="AK78" s="337"/>
      <c r="AL78" s="4"/>
      <c r="AM78" s="4"/>
      <c r="AN78" s="4"/>
      <c r="AO78" s="4"/>
      <c r="AP78" s="4"/>
      <c r="AQ78" s="4"/>
      <c r="AR78" s="337"/>
      <c r="AS78" s="337"/>
      <c r="AT78" s="337"/>
      <c r="AU78" s="337"/>
      <c r="AV78" s="337"/>
      <c r="AW78" s="337"/>
      <c r="AX78" s="4"/>
      <c r="AY78" s="4"/>
      <c r="AZ78" s="4"/>
      <c r="BA78" s="4"/>
      <c r="BB78" s="4"/>
    </row>
    <row r="80" spans="20:54" ht="15" customHeight="1" x14ac:dyDescent="0.3"/>
    <row r="85" spans="20:54" ht="15" customHeight="1" x14ac:dyDescent="0.3"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5"/>
      <c r="AZ85" s="335"/>
      <c r="BA85" s="335"/>
      <c r="BB85" s="335"/>
    </row>
    <row r="86" spans="20:54" ht="15" customHeight="1" x14ac:dyDescent="0.3">
      <c r="T86" s="335"/>
      <c r="U86" s="335"/>
      <c r="V86" s="335"/>
      <c r="W86" s="335"/>
      <c r="X86" s="335"/>
      <c r="Y86" s="335"/>
      <c r="Z86" s="335"/>
      <c r="AA86" s="335"/>
      <c r="AB86" s="335"/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AX86" s="335"/>
      <c r="AY86" s="335"/>
      <c r="AZ86" s="335"/>
      <c r="BA86" s="335"/>
      <c r="BB86" s="335"/>
    </row>
    <row r="90" spans="20:54" ht="22.8" x14ac:dyDescent="0.4">
      <c r="T90" s="326"/>
      <c r="U90" s="326"/>
      <c r="V90" s="326"/>
      <c r="W90" s="326"/>
      <c r="X90" s="326"/>
      <c r="Y90" s="326"/>
      <c r="Z90" s="326"/>
      <c r="AA90" s="326"/>
      <c r="AB90" s="326"/>
      <c r="AC90" s="326"/>
      <c r="AD90" s="326"/>
      <c r="AE90" s="326"/>
      <c r="AF90" s="326"/>
      <c r="AG90" s="326"/>
      <c r="AH90" s="326"/>
      <c r="AI90" s="326"/>
      <c r="AJ90" s="326"/>
      <c r="AK90" s="326"/>
      <c r="AL90" s="326"/>
      <c r="AM90" s="326"/>
      <c r="AN90" s="326"/>
      <c r="AO90" s="326"/>
      <c r="AP90" s="326"/>
      <c r="AQ90" s="326"/>
      <c r="AR90" s="326"/>
      <c r="AS90" s="326"/>
      <c r="AT90" s="326"/>
      <c r="AU90" s="326"/>
      <c r="AV90" s="326"/>
      <c r="AW90" s="326"/>
      <c r="AX90" s="326"/>
      <c r="AY90" s="326"/>
      <c r="AZ90" s="326"/>
      <c r="BA90" s="326"/>
      <c r="BB90" s="326"/>
    </row>
    <row r="91" spans="20:54" ht="21" x14ac:dyDescent="0.4">
      <c r="T91" s="335"/>
      <c r="U91" s="335"/>
      <c r="V91" s="335"/>
      <c r="W91" s="335"/>
      <c r="X91" s="335"/>
      <c r="Y91" s="335"/>
      <c r="Z91" s="335"/>
      <c r="AA91" s="334"/>
      <c r="AB91" s="334"/>
      <c r="AC91" s="334"/>
      <c r="AD91" s="334"/>
      <c r="AE91" s="334"/>
      <c r="AF91" s="334"/>
      <c r="AG91" s="3"/>
      <c r="AH91" s="3"/>
      <c r="AI91" s="335"/>
      <c r="AJ91" s="335"/>
      <c r="AK91" s="335"/>
      <c r="AL91" s="335"/>
      <c r="AM91" s="335"/>
      <c r="AN91" s="335"/>
      <c r="AO91" s="8"/>
      <c r="AP91" s="7"/>
      <c r="AQ91" s="7"/>
      <c r="AR91" s="7"/>
      <c r="AS91" s="7"/>
      <c r="AT91" s="7"/>
      <c r="AU91" s="335"/>
      <c r="AV91" s="335"/>
      <c r="AW91" s="335"/>
      <c r="AX91" s="335"/>
      <c r="AY91" s="3"/>
      <c r="AZ91" s="3"/>
      <c r="BA91" s="3"/>
      <c r="BB91" s="3"/>
    </row>
    <row r="93" spans="20:54" ht="21" x14ac:dyDescent="0.4">
      <c r="T93" s="334"/>
      <c r="U93" s="334"/>
      <c r="V93" s="334"/>
      <c r="W93" s="334"/>
      <c r="X93" s="334"/>
      <c r="Y93" s="334"/>
      <c r="Z93" s="334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"/>
      <c r="AL93" s="334"/>
      <c r="AM93" s="334"/>
      <c r="AN93" s="334"/>
      <c r="AO93" s="334"/>
      <c r="AP93" s="334"/>
      <c r="AQ93" s="334"/>
      <c r="AR93" s="334"/>
      <c r="AS93" s="336"/>
      <c r="AT93" s="336"/>
      <c r="AU93" s="336"/>
      <c r="AV93" s="336"/>
      <c r="AW93" s="336"/>
      <c r="AX93" s="336"/>
      <c r="AY93" s="336"/>
      <c r="AZ93" s="336"/>
      <c r="BA93" s="336"/>
      <c r="BB93" s="336"/>
    </row>
    <row r="96" spans="20:54" ht="15.6" x14ac:dyDescent="0.3">
      <c r="T96" s="337"/>
      <c r="U96" s="337"/>
      <c r="V96" s="337"/>
      <c r="W96" s="337"/>
      <c r="X96" s="337"/>
      <c r="Y96" s="337"/>
      <c r="Z96" s="4"/>
      <c r="AA96" s="337"/>
      <c r="AB96" s="337"/>
      <c r="AC96" s="4"/>
      <c r="AD96" s="4"/>
      <c r="AE96" s="4"/>
      <c r="AF96" s="337"/>
      <c r="AG96" s="337"/>
      <c r="AH96" s="337"/>
      <c r="AI96" s="337"/>
      <c r="AJ96" s="337"/>
      <c r="AK96" s="337"/>
      <c r="AL96" s="4"/>
      <c r="AM96" s="4"/>
      <c r="AN96" s="4"/>
      <c r="AO96" s="4"/>
      <c r="AP96" s="4"/>
      <c r="AQ96" s="5"/>
      <c r="AR96" s="337"/>
      <c r="AS96" s="337"/>
      <c r="AT96" s="337"/>
      <c r="AU96" s="337"/>
      <c r="AV96" s="337"/>
      <c r="AW96" s="337"/>
      <c r="AX96" s="4"/>
      <c r="AY96" s="4"/>
      <c r="AZ96" s="4"/>
      <c r="BA96" s="4"/>
      <c r="BB96" s="4"/>
    </row>
    <row r="98" spans="20:54" ht="15" customHeight="1" x14ac:dyDescent="0.3"/>
    <row r="103" spans="20:54" ht="15" customHeight="1" x14ac:dyDescent="0.3">
      <c r="T103" s="335" t="s">
        <v>22</v>
      </c>
      <c r="U103" s="335"/>
      <c r="V103" s="335"/>
      <c r="W103" s="335"/>
      <c r="X103" s="335"/>
      <c r="Y103" s="335"/>
      <c r="Z103" s="335"/>
      <c r="AA103" s="335"/>
      <c r="AB103" s="335"/>
      <c r="AC103" s="335"/>
      <c r="AD103" s="335"/>
      <c r="AE103" s="335"/>
      <c r="AF103" s="335"/>
      <c r="AG103" s="335"/>
      <c r="AH103" s="335"/>
      <c r="AI103" s="335"/>
      <c r="AJ103" s="335"/>
      <c r="AK103" s="335"/>
      <c r="AL103" s="335"/>
      <c r="AM103" s="335"/>
      <c r="AN103" s="335"/>
      <c r="AO103" s="335"/>
      <c r="AP103" s="335"/>
      <c r="AQ103" s="335"/>
      <c r="AR103" s="335"/>
      <c r="AS103" s="335"/>
      <c r="AT103" s="335"/>
      <c r="AU103" s="335"/>
      <c r="AV103" s="335"/>
      <c r="AW103" s="335"/>
      <c r="AX103" s="335"/>
      <c r="AY103" s="335"/>
      <c r="AZ103" s="335"/>
      <c r="BA103" s="335"/>
      <c r="BB103" s="335"/>
    </row>
    <row r="104" spans="20:54" ht="15" customHeight="1" x14ac:dyDescent="0.3">
      <c r="T104" s="335"/>
      <c r="U104" s="335"/>
      <c r="V104" s="335"/>
      <c r="W104" s="335"/>
      <c r="X104" s="335"/>
      <c r="Y104" s="335"/>
      <c r="Z104" s="335"/>
      <c r="AA104" s="335"/>
      <c r="AB104" s="335"/>
      <c r="AC104" s="335"/>
      <c r="AD104" s="335"/>
      <c r="AE104" s="335"/>
      <c r="AF104" s="335"/>
      <c r="AG104" s="335"/>
      <c r="AH104" s="335"/>
      <c r="AI104" s="335"/>
      <c r="AJ104" s="335"/>
      <c r="AK104" s="335"/>
      <c r="AL104" s="335"/>
      <c r="AM104" s="335"/>
      <c r="AN104" s="335"/>
      <c r="AO104" s="335"/>
      <c r="AP104" s="335"/>
      <c r="AQ104" s="335"/>
      <c r="AR104" s="335"/>
      <c r="AS104" s="335"/>
      <c r="AT104" s="335"/>
      <c r="AU104" s="335"/>
      <c r="AV104" s="335"/>
      <c r="AW104" s="335"/>
      <c r="AX104" s="335"/>
      <c r="AY104" s="335"/>
      <c r="AZ104" s="335"/>
      <c r="BA104" s="335"/>
      <c r="BB104" s="335"/>
    </row>
    <row r="107" spans="20:54" ht="22.8" x14ac:dyDescent="0.4">
      <c r="T107" s="326" t="s">
        <v>11</v>
      </c>
      <c r="U107" s="326"/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  <c r="AM107" s="326"/>
      <c r="AN107" s="326"/>
      <c r="AO107" s="326"/>
      <c r="AP107" s="326"/>
      <c r="AQ107" s="326"/>
      <c r="AR107" s="326"/>
      <c r="AS107" s="326"/>
      <c r="AT107" s="326"/>
      <c r="AU107" s="326"/>
      <c r="AV107" s="326"/>
      <c r="AW107" s="326"/>
      <c r="AX107" s="326"/>
      <c r="AY107" s="326"/>
      <c r="AZ107" s="326"/>
      <c r="BA107" s="326"/>
      <c r="BB107" s="326"/>
    </row>
    <row r="108" spans="20:54" ht="21" x14ac:dyDescent="0.4">
      <c r="T108" s="335" t="s">
        <v>12</v>
      </c>
      <c r="U108" s="335"/>
      <c r="V108" s="335"/>
      <c r="W108" s="335"/>
      <c r="X108" s="335"/>
      <c r="Y108" s="335"/>
      <c r="Z108" s="335"/>
      <c r="AA108" s="334" t="str">
        <f>C4</f>
        <v>Čelákovice 29.6.2019</v>
      </c>
      <c r="AB108" s="334"/>
      <c r="AC108" s="334"/>
      <c r="AD108" s="334"/>
      <c r="AE108" s="334"/>
      <c r="AF108" s="334"/>
      <c r="AG108" s="3"/>
      <c r="AH108" s="3"/>
      <c r="AI108" s="335" t="s">
        <v>13</v>
      </c>
      <c r="AJ108" s="335"/>
      <c r="AK108" s="335"/>
      <c r="AL108" s="335"/>
      <c r="AM108" s="335"/>
      <c r="AN108" s="335"/>
      <c r="AO108" s="8" t="str">
        <f>CONCATENATE("(",P4,"-5)")</f>
        <v>(-5)</v>
      </c>
      <c r="AP108" s="7"/>
      <c r="AQ108" s="7"/>
      <c r="AR108" s="7"/>
      <c r="AS108" s="7"/>
      <c r="AT108" s="7"/>
      <c r="AU108" s="335" t="s">
        <v>14</v>
      </c>
      <c r="AV108" s="335"/>
      <c r="AW108" s="335"/>
      <c r="AX108" s="335"/>
      <c r="AY108" s="3"/>
      <c r="AZ108" s="3"/>
      <c r="BA108" s="3"/>
      <c r="BB108" s="3"/>
    </row>
    <row r="110" spans="20:54" ht="21" x14ac:dyDescent="0.4">
      <c r="T110" s="334" t="s">
        <v>15</v>
      </c>
      <c r="U110" s="334"/>
      <c r="V110" s="334"/>
      <c r="W110" s="334"/>
      <c r="X110" s="334"/>
      <c r="Y110" s="334"/>
      <c r="Z110" s="334"/>
      <c r="AA110" s="336" t="e">
        <f>#REF!</f>
        <v>#REF!</v>
      </c>
      <c r="AB110" s="336"/>
      <c r="AC110" s="336"/>
      <c r="AD110" s="336"/>
      <c r="AE110" s="336"/>
      <c r="AF110" s="336"/>
      <c r="AG110" s="336"/>
      <c r="AH110" s="336"/>
      <c r="AI110" s="336"/>
      <c r="AJ110" s="336"/>
      <c r="AK110" s="3"/>
      <c r="AL110" s="334" t="s">
        <v>16</v>
      </c>
      <c r="AM110" s="334"/>
      <c r="AN110" s="334"/>
      <c r="AO110" s="334"/>
      <c r="AP110" s="334"/>
      <c r="AQ110" s="334"/>
      <c r="AR110" s="334"/>
      <c r="AS110" s="336" t="e">
        <f>#REF!</f>
        <v>#REF!</v>
      </c>
      <c r="AT110" s="336"/>
      <c r="AU110" s="336"/>
      <c r="AV110" s="336"/>
      <c r="AW110" s="336"/>
      <c r="AX110" s="336"/>
      <c r="AY110" s="336"/>
      <c r="AZ110" s="336"/>
      <c r="BA110" s="336"/>
      <c r="BB110" s="336"/>
    </row>
    <row r="113" spans="20:54" ht="15.6" x14ac:dyDescent="0.3">
      <c r="T113" s="337" t="s">
        <v>17</v>
      </c>
      <c r="U113" s="337"/>
      <c r="V113" s="337"/>
      <c r="W113" s="337"/>
      <c r="X113" s="337"/>
      <c r="Y113" s="337"/>
      <c r="Z113" s="4"/>
      <c r="AA113" s="337"/>
      <c r="AB113" s="337"/>
      <c r="AC113" s="4"/>
      <c r="AD113" s="4"/>
      <c r="AE113" s="4"/>
      <c r="AF113" s="337" t="s">
        <v>18</v>
      </c>
      <c r="AG113" s="337"/>
      <c r="AH113" s="337"/>
      <c r="AI113" s="337"/>
      <c r="AJ113" s="337"/>
      <c r="AK113" s="337"/>
      <c r="AL113" s="4"/>
      <c r="AM113" s="4"/>
      <c r="AN113" s="4"/>
      <c r="AO113" s="4"/>
      <c r="AP113" s="4"/>
      <c r="AQ113" s="4"/>
      <c r="AR113" s="337" t="s">
        <v>19</v>
      </c>
      <c r="AS113" s="337"/>
      <c r="AT113" s="337"/>
      <c r="AU113" s="337"/>
      <c r="AV113" s="337"/>
      <c r="AW113" s="337"/>
      <c r="AX113" s="4"/>
      <c r="AY113" s="4"/>
      <c r="AZ113" s="4"/>
      <c r="BA113" s="4"/>
      <c r="BB113" s="4"/>
    </row>
    <row r="115" spans="20:54" x14ac:dyDescent="0.3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3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3">
      <c r="T121" s="335" t="s">
        <v>22</v>
      </c>
      <c r="U121" s="335"/>
      <c r="V121" s="335"/>
      <c r="W121" s="335"/>
      <c r="X121" s="335"/>
      <c r="Y121" s="335"/>
      <c r="Z121" s="335"/>
      <c r="AA121" s="335"/>
      <c r="AB121" s="335"/>
      <c r="AC121" s="335"/>
      <c r="AD121" s="335"/>
      <c r="AE121" s="335"/>
      <c r="AF121" s="335"/>
      <c r="AG121" s="335"/>
      <c r="AH121" s="335"/>
      <c r="AI121" s="335"/>
      <c r="AJ121" s="335"/>
      <c r="AK121" s="335"/>
      <c r="AL121" s="335"/>
      <c r="AM121" s="335"/>
      <c r="AN121" s="335"/>
      <c r="AO121" s="335"/>
      <c r="AP121" s="335"/>
      <c r="AQ121" s="335"/>
      <c r="AR121" s="335"/>
      <c r="AS121" s="335"/>
      <c r="AT121" s="335"/>
      <c r="AU121" s="335"/>
      <c r="AV121" s="335"/>
      <c r="AW121" s="335"/>
      <c r="AX121" s="335"/>
      <c r="AY121" s="335"/>
      <c r="AZ121" s="335"/>
      <c r="BA121" s="335"/>
      <c r="BB121" s="335"/>
    </row>
    <row r="122" spans="20:54" ht="15" customHeight="1" x14ac:dyDescent="0.3"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5"/>
      <c r="AO122" s="335"/>
      <c r="AP122" s="335"/>
      <c r="AQ122" s="335"/>
      <c r="AR122" s="335"/>
      <c r="AS122" s="335"/>
      <c r="AT122" s="335"/>
      <c r="AU122" s="335"/>
      <c r="AV122" s="335"/>
      <c r="AW122" s="335"/>
      <c r="AX122" s="335"/>
      <c r="AY122" s="335"/>
      <c r="AZ122" s="335"/>
      <c r="BA122" s="335"/>
      <c r="BB122" s="335"/>
    </row>
    <row r="126" spans="20:54" ht="22.8" x14ac:dyDescent="0.4">
      <c r="T126" s="326" t="s">
        <v>11</v>
      </c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26"/>
      <c r="AF126" s="326"/>
      <c r="AG126" s="326"/>
      <c r="AH126" s="326"/>
      <c r="AI126" s="326"/>
      <c r="AJ126" s="326"/>
      <c r="AK126" s="326"/>
      <c r="AL126" s="326"/>
      <c r="AM126" s="326"/>
      <c r="AN126" s="326"/>
      <c r="AO126" s="326"/>
      <c r="AP126" s="326"/>
      <c r="AQ126" s="326"/>
      <c r="AR126" s="326"/>
      <c r="AS126" s="326"/>
      <c r="AT126" s="326"/>
      <c r="AU126" s="326"/>
      <c r="AV126" s="326"/>
      <c r="AW126" s="326"/>
      <c r="AX126" s="326"/>
      <c r="AY126" s="326"/>
      <c r="AZ126" s="326"/>
      <c r="BA126" s="326"/>
      <c r="BB126" s="326"/>
    </row>
    <row r="127" spans="20:54" ht="21" x14ac:dyDescent="0.4">
      <c r="T127" s="335" t="s">
        <v>12</v>
      </c>
      <c r="U127" s="335"/>
      <c r="V127" s="335"/>
      <c r="W127" s="335"/>
      <c r="X127" s="335"/>
      <c r="Y127" s="335"/>
      <c r="Z127" s="335"/>
      <c r="AA127" s="334" t="str">
        <f>C4</f>
        <v>Čelákovice 29.6.2019</v>
      </c>
      <c r="AB127" s="334"/>
      <c r="AC127" s="334"/>
      <c r="AD127" s="334"/>
      <c r="AE127" s="334"/>
      <c r="AF127" s="334"/>
      <c r="AG127" s="3"/>
      <c r="AH127" s="3"/>
      <c r="AI127" s="335" t="s">
        <v>13</v>
      </c>
      <c r="AJ127" s="335"/>
      <c r="AK127" s="335"/>
      <c r="AL127" s="335"/>
      <c r="AM127" s="335"/>
      <c r="AN127" s="335"/>
      <c r="AO127" s="8" t="str">
        <f>CONCATENATE("(",P4,"-6)")</f>
        <v>(-6)</v>
      </c>
      <c r="AP127" s="7"/>
      <c r="AQ127" s="7"/>
      <c r="AR127" s="7"/>
      <c r="AS127" s="7"/>
      <c r="AT127" s="7"/>
      <c r="AU127" s="335" t="s">
        <v>14</v>
      </c>
      <c r="AV127" s="335"/>
      <c r="AW127" s="335"/>
      <c r="AX127" s="335"/>
      <c r="AY127" s="3"/>
      <c r="AZ127" s="3"/>
      <c r="BA127" s="3"/>
      <c r="BB127" s="3"/>
    </row>
    <row r="129" spans="20:54" ht="21" x14ac:dyDescent="0.4">
      <c r="T129" s="334" t="s">
        <v>15</v>
      </c>
      <c r="U129" s="334"/>
      <c r="V129" s="334"/>
      <c r="W129" s="334"/>
      <c r="X129" s="334"/>
      <c r="Y129" s="334"/>
      <c r="Z129" s="334"/>
      <c r="AA129" s="336" t="e">
        <f>#REF!</f>
        <v>#REF!</v>
      </c>
      <c r="AB129" s="336"/>
      <c r="AC129" s="336"/>
      <c r="AD129" s="336"/>
      <c r="AE129" s="336"/>
      <c r="AF129" s="336"/>
      <c r="AG129" s="336"/>
      <c r="AH129" s="336"/>
      <c r="AI129" s="336"/>
      <c r="AJ129" s="336"/>
      <c r="AK129" s="3"/>
      <c r="AL129" s="334" t="s">
        <v>16</v>
      </c>
      <c r="AM129" s="334"/>
      <c r="AN129" s="334"/>
      <c r="AO129" s="334"/>
      <c r="AP129" s="334"/>
      <c r="AQ129" s="334"/>
      <c r="AR129" s="334"/>
      <c r="AS129" s="336" t="e">
        <f>#REF!</f>
        <v>#REF!</v>
      </c>
      <c r="AT129" s="336"/>
      <c r="AU129" s="336"/>
      <c r="AV129" s="336"/>
      <c r="AW129" s="336"/>
      <c r="AX129" s="336"/>
      <c r="AY129" s="336"/>
      <c r="AZ129" s="336"/>
      <c r="BA129" s="336"/>
      <c r="BB129" s="336"/>
    </row>
    <row r="132" spans="20:54" ht="15.6" x14ac:dyDescent="0.3">
      <c r="T132" s="337" t="s">
        <v>17</v>
      </c>
      <c r="U132" s="337"/>
      <c r="V132" s="337"/>
      <c r="W132" s="337"/>
      <c r="X132" s="337"/>
      <c r="Y132" s="337"/>
      <c r="Z132" s="4"/>
      <c r="AA132" s="337"/>
      <c r="AB132" s="337"/>
      <c r="AC132" s="4"/>
      <c r="AD132" s="4"/>
      <c r="AE132" s="4"/>
      <c r="AF132" s="337" t="s">
        <v>18</v>
      </c>
      <c r="AG132" s="337"/>
      <c r="AH132" s="337"/>
      <c r="AI132" s="337"/>
      <c r="AJ132" s="337"/>
      <c r="AK132" s="337"/>
      <c r="AL132" s="4"/>
      <c r="AM132" s="4"/>
      <c r="AN132" s="4"/>
      <c r="AO132" s="4"/>
      <c r="AP132" s="4"/>
      <c r="AQ132" s="4"/>
      <c r="AR132" s="337" t="s">
        <v>19</v>
      </c>
      <c r="AS132" s="337"/>
      <c r="AT132" s="337"/>
      <c r="AU132" s="337"/>
      <c r="AV132" s="337"/>
      <c r="AW132" s="337"/>
      <c r="AX132" s="4"/>
      <c r="AY132" s="4"/>
      <c r="AZ132" s="4"/>
      <c r="BA132" s="4"/>
      <c r="BB132" s="4"/>
    </row>
    <row r="134" spans="20:54" x14ac:dyDescent="0.3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 x14ac:dyDescent="0.3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 x14ac:dyDescent="0.3">
      <c r="T139" s="335" t="s">
        <v>22</v>
      </c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/>
      <c r="AP139" s="335"/>
      <c r="AQ139" s="335"/>
      <c r="AR139" s="335"/>
      <c r="AS139" s="335"/>
      <c r="AT139" s="335"/>
      <c r="AU139" s="335"/>
      <c r="AV139" s="335"/>
      <c r="AW139" s="335"/>
      <c r="AX139" s="335"/>
      <c r="AY139" s="335"/>
      <c r="AZ139" s="335"/>
      <c r="BA139" s="335"/>
      <c r="BB139" s="335"/>
    </row>
    <row r="140" spans="20:54" ht="15" customHeight="1" x14ac:dyDescent="0.3"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5"/>
      <c r="AZ140" s="335"/>
      <c r="BA140" s="335"/>
      <c r="BB140" s="335"/>
    </row>
  </sheetData>
  <mergeCells count="235">
    <mergeCell ref="T139:BB140"/>
    <mergeCell ref="T113:Y113"/>
    <mergeCell ref="T108:Z108"/>
    <mergeCell ref="T107:BB107"/>
    <mergeCell ref="T103:BB104"/>
    <mergeCell ref="T50:BB51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L7:L8"/>
    <mergeCell ref="M7:M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A7:A10"/>
    <mergeCell ref="C7:E10"/>
    <mergeCell ref="B7:B10"/>
    <mergeCell ref="B11:B14"/>
    <mergeCell ref="Q17:Q18"/>
    <mergeCell ref="R19:R20"/>
    <mergeCell ref="E27:N28"/>
    <mergeCell ref="F15:F16"/>
    <mergeCell ref="O15:O16"/>
    <mergeCell ref="P15:P16"/>
    <mergeCell ref="H17:H18"/>
    <mergeCell ref="L17:L18"/>
    <mergeCell ref="M17:M18"/>
    <mergeCell ref="H15:H16"/>
    <mergeCell ref="I15:K18"/>
    <mergeCell ref="G19:G20"/>
    <mergeCell ref="H19:H20"/>
    <mergeCell ref="O19:O20"/>
    <mergeCell ref="P19:P20"/>
    <mergeCell ref="A24:R24"/>
    <mergeCell ref="A25:A26"/>
    <mergeCell ref="B25:C26"/>
    <mergeCell ref="D25:D26"/>
    <mergeCell ref="E25:N26"/>
    <mergeCell ref="A27:A28"/>
    <mergeCell ref="B27:C28"/>
    <mergeCell ref="D27:D28"/>
    <mergeCell ref="A15:A18"/>
    <mergeCell ref="C15:C16"/>
    <mergeCell ref="D15:D16"/>
    <mergeCell ref="E15:E16"/>
    <mergeCell ref="G15:G16"/>
    <mergeCell ref="B15:B18"/>
    <mergeCell ref="AF43:AK43"/>
    <mergeCell ref="O17:O18"/>
    <mergeCell ref="P17:P18"/>
    <mergeCell ref="H21:H22"/>
    <mergeCell ref="Q21:Q22"/>
    <mergeCell ref="R21:R22"/>
    <mergeCell ref="I21:I22"/>
    <mergeCell ref="J21:J22"/>
    <mergeCell ref="K21:K22"/>
    <mergeCell ref="O21:O22"/>
    <mergeCell ref="P21:P22"/>
    <mergeCell ref="L15:L16"/>
    <mergeCell ref="M15:M16"/>
    <mergeCell ref="N15:N16"/>
    <mergeCell ref="N17:N18"/>
    <mergeCell ref="Q15:Q16"/>
    <mergeCell ref="R15:R16"/>
    <mergeCell ref="R17:R18"/>
    <mergeCell ref="C21:C22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N13:N14"/>
    <mergeCell ref="O13:O14"/>
    <mergeCell ref="P13:P14"/>
    <mergeCell ref="D21:D22"/>
    <mergeCell ref="E21:E22"/>
    <mergeCell ref="F21:F22"/>
    <mergeCell ref="G21:G22"/>
    <mergeCell ref="B19:B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A19:A22"/>
    <mergeCell ref="I19:I20"/>
    <mergeCell ref="J19:J20"/>
    <mergeCell ref="K19:K20"/>
    <mergeCell ref="L19:N22"/>
    <mergeCell ref="T78:Y78"/>
    <mergeCell ref="AA78:AB78"/>
    <mergeCell ref="AF78:AK78"/>
    <mergeCell ref="P37:Q37"/>
    <mergeCell ref="T53:BB54"/>
    <mergeCell ref="Q19:Q20"/>
    <mergeCell ref="AR43:AW43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AA75:AJ75"/>
    <mergeCell ref="AL75:AR75"/>
    <mergeCell ref="T73:Z73"/>
    <mergeCell ref="T57:Z57"/>
    <mergeCell ref="AA57:AJ57"/>
    <mergeCell ref="AI55:AN55"/>
    <mergeCell ref="T55:Z55"/>
    <mergeCell ref="AA55:AF55"/>
    <mergeCell ref="AR113:AW113"/>
    <mergeCell ref="AA108:AF108"/>
    <mergeCell ref="AI108:AN108"/>
    <mergeCell ref="AU108:AX108"/>
    <mergeCell ref="A4:B6"/>
    <mergeCell ref="C4:R4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L57:AR57"/>
    <mergeCell ref="AS57:BB57"/>
    <mergeCell ref="AU55:AX55"/>
    <mergeCell ref="T75:Z75"/>
    <mergeCell ref="D35:D36"/>
    <mergeCell ref="E35:N36"/>
    <mergeCell ref="A29:A30"/>
    <mergeCell ref="B29:C30"/>
    <mergeCell ref="A35:A36"/>
    <mergeCell ref="B35:C36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AA113:AB113"/>
    <mergeCell ref="AF113:AK113"/>
    <mergeCell ref="AS75:BB75"/>
    <mergeCell ref="T72:BB72"/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</mergeCells>
  <pageMargins left="0.51181102362204722" right="0.31496062992125984" top="0.78740157480314965" bottom="0.78740157480314965" header="0.31496062992125984" footer="0.31496062992125984"/>
  <pageSetup paperSize="9" scale="98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34"/>
  <sheetViews>
    <sheetView showGridLines="0" zoomScaleNormal="100" workbookViewId="0">
      <selection activeCell="V11" sqref="V11"/>
    </sheetView>
  </sheetViews>
  <sheetFormatPr defaultRowHeight="14.4" x14ac:dyDescent="0.3"/>
  <cols>
    <col min="1" max="1" width="4" customWidth="1"/>
    <col min="2" max="2" width="35.33203125" bestFit="1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bestFit="1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 x14ac:dyDescent="0.35"/>
    <row r="2" spans="1:18" ht="15" customHeight="1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18" ht="15.75" customHeight="1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18" ht="32.25" customHeight="1" thickBot="1" x14ac:dyDescent="0.35">
      <c r="A4" s="214" t="s">
        <v>10</v>
      </c>
      <c r="B4" s="215"/>
      <c r="C4" s="407" t="str">
        <f>'Nasazení do skupin'!B3</f>
        <v>Čelákovice 29.6.2019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9"/>
    </row>
    <row r="5" spans="1:18" ht="15" customHeight="1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18" ht="15.75" customHeight="1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8" t="s">
        <v>8</v>
      </c>
    </row>
    <row r="7" spans="1:18" ht="15" customHeight="1" x14ac:dyDescent="0.3">
      <c r="A7" s="346">
        <v>1</v>
      </c>
      <c r="B7" s="223" t="str">
        <f>'Nasazení do skupin'!B8</f>
        <v>TJ SLAVOJ Český Brod "A" - Filip Růžička</v>
      </c>
      <c r="C7" s="293"/>
      <c r="D7" s="294"/>
      <c r="E7" s="295"/>
      <c r="F7" s="367">
        <f>O29</f>
        <v>2</v>
      </c>
      <c r="G7" s="367" t="s">
        <v>9</v>
      </c>
      <c r="H7" s="369">
        <f>Q29</f>
        <v>0</v>
      </c>
      <c r="I7" s="365">
        <f>E15</f>
        <v>2</v>
      </c>
      <c r="J7" s="367" t="s">
        <v>9</v>
      </c>
      <c r="K7" s="369">
        <f>C15</f>
        <v>1</v>
      </c>
      <c r="L7" s="349"/>
      <c r="M7" s="362"/>
      <c r="N7" s="363"/>
      <c r="O7" s="371">
        <f>F7+I7+L7</f>
        <v>4</v>
      </c>
      <c r="P7" s="373" t="s">
        <v>9</v>
      </c>
      <c r="Q7" s="375">
        <f>H7+K7+N7</f>
        <v>1</v>
      </c>
      <c r="R7" s="377">
        <v>4</v>
      </c>
    </row>
    <row r="8" spans="1:18" ht="15.75" customHeight="1" thickBot="1" x14ac:dyDescent="0.35">
      <c r="A8" s="347"/>
      <c r="B8" s="224"/>
      <c r="C8" s="296"/>
      <c r="D8" s="297"/>
      <c r="E8" s="298"/>
      <c r="F8" s="368"/>
      <c r="G8" s="368"/>
      <c r="H8" s="370"/>
      <c r="I8" s="366"/>
      <c r="J8" s="368"/>
      <c r="K8" s="370"/>
      <c r="L8" s="350"/>
      <c r="M8" s="344"/>
      <c r="N8" s="364"/>
      <c r="O8" s="372"/>
      <c r="P8" s="374"/>
      <c r="Q8" s="376"/>
      <c r="R8" s="378"/>
    </row>
    <row r="9" spans="1:18" ht="15" customHeight="1" x14ac:dyDescent="0.3">
      <c r="A9" s="347"/>
      <c r="B9" s="224"/>
      <c r="C9" s="296"/>
      <c r="D9" s="297"/>
      <c r="E9" s="298"/>
      <c r="F9" s="381">
        <f>O30</f>
        <v>20</v>
      </c>
      <c r="G9" s="381" t="s">
        <v>9</v>
      </c>
      <c r="H9" s="404">
        <f>Q30</f>
        <v>14</v>
      </c>
      <c r="I9" s="379">
        <f>E17</f>
        <v>26</v>
      </c>
      <c r="J9" s="381" t="s">
        <v>9</v>
      </c>
      <c r="K9" s="404">
        <f>C17</f>
        <v>23</v>
      </c>
      <c r="L9" s="338"/>
      <c r="M9" s="340"/>
      <c r="N9" s="357"/>
      <c r="O9" s="400">
        <f>F9+I9+L9</f>
        <v>46</v>
      </c>
      <c r="P9" s="402" t="s">
        <v>9</v>
      </c>
      <c r="Q9" s="389">
        <f>H9+K9+N9</f>
        <v>37</v>
      </c>
      <c r="R9" s="359">
        <v>1</v>
      </c>
    </row>
    <row r="10" spans="1:18" ht="15.75" customHeight="1" thickBot="1" x14ac:dyDescent="0.35">
      <c r="A10" s="348"/>
      <c r="B10" s="225"/>
      <c r="C10" s="299"/>
      <c r="D10" s="300"/>
      <c r="E10" s="301"/>
      <c r="F10" s="381"/>
      <c r="G10" s="381"/>
      <c r="H10" s="404"/>
      <c r="I10" s="380"/>
      <c r="J10" s="382"/>
      <c r="K10" s="415"/>
      <c r="L10" s="339"/>
      <c r="M10" s="341"/>
      <c r="N10" s="358"/>
      <c r="O10" s="401"/>
      <c r="P10" s="403"/>
      <c r="Q10" s="390"/>
      <c r="R10" s="360"/>
    </row>
    <row r="11" spans="1:18" ht="15" customHeight="1" x14ac:dyDescent="0.3">
      <c r="A11" s="346">
        <v>2</v>
      </c>
      <c r="B11" s="223" t="str">
        <f>'Nasazení do skupin'!B9</f>
        <v>NK CLIMAX Vsetín "B" - Martin Tomek</v>
      </c>
      <c r="C11" s="413">
        <f>H7</f>
        <v>0</v>
      </c>
      <c r="D11" s="414" t="s">
        <v>9</v>
      </c>
      <c r="E11" s="414">
        <f>F7</f>
        <v>2</v>
      </c>
      <c r="F11" s="306" t="s">
        <v>69</v>
      </c>
      <c r="G11" s="307"/>
      <c r="H11" s="308"/>
      <c r="I11" s="367">
        <f>O27</f>
        <v>0</v>
      </c>
      <c r="J11" s="367" t="s">
        <v>9</v>
      </c>
      <c r="K11" s="369">
        <f>Q27</f>
        <v>2</v>
      </c>
      <c r="L11" s="349"/>
      <c r="M11" s="362"/>
      <c r="N11" s="363"/>
      <c r="O11" s="371">
        <f>C11+I11+L11</f>
        <v>0</v>
      </c>
      <c r="P11" s="373" t="s">
        <v>9</v>
      </c>
      <c r="Q11" s="375">
        <f>E11+K11+N11</f>
        <v>4</v>
      </c>
      <c r="R11" s="377">
        <v>0</v>
      </c>
    </row>
    <row r="12" spans="1:18" ht="15.75" customHeight="1" thickBot="1" x14ac:dyDescent="0.35">
      <c r="A12" s="347"/>
      <c r="B12" s="224"/>
      <c r="C12" s="366"/>
      <c r="D12" s="368"/>
      <c r="E12" s="368"/>
      <c r="F12" s="309"/>
      <c r="G12" s="310"/>
      <c r="H12" s="311"/>
      <c r="I12" s="368"/>
      <c r="J12" s="368"/>
      <c r="K12" s="370"/>
      <c r="L12" s="350"/>
      <c r="M12" s="344"/>
      <c r="N12" s="364"/>
      <c r="O12" s="372"/>
      <c r="P12" s="374"/>
      <c r="Q12" s="376"/>
      <c r="R12" s="378"/>
    </row>
    <row r="13" spans="1:18" ht="15" customHeight="1" x14ac:dyDescent="0.3">
      <c r="A13" s="347"/>
      <c r="B13" s="224"/>
      <c r="C13" s="379">
        <f>H9</f>
        <v>14</v>
      </c>
      <c r="D13" s="381" t="s">
        <v>9</v>
      </c>
      <c r="E13" s="381">
        <f>F9</f>
        <v>20</v>
      </c>
      <c r="F13" s="309"/>
      <c r="G13" s="310"/>
      <c r="H13" s="311"/>
      <c r="I13" s="381">
        <f>O28</f>
        <v>9</v>
      </c>
      <c r="J13" s="381" t="s">
        <v>9</v>
      </c>
      <c r="K13" s="404">
        <f>Q28</f>
        <v>20</v>
      </c>
      <c r="L13" s="338"/>
      <c r="M13" s="340"/>
      <c r="N13" s="357"/>
      <c r="O13" s="400">
        <f>C13+I13+L13</f>
        <v>23</v>
      </c>
      <c r="P13" s="402" t="s">
        <v>9</v>
      </c>
      <c r="Q13" s="389">
        <f>E13+K13+N13</f>
        <v>40</v>
      </c>
      <c r="R13" s="359">
        <v>3</v>
      </c>
    </row>
    <row r="14" spans="1:18" ht="15.75" customHeight="1" thickBot="1" x14ac:dyDescent="0.35">
      <c r="A14" s="348"/>
      <c r="B14" s="225"/>
      <c r="C14" s="380"/>
      <c r="D14" s="382"/>
      <c r="E14" s="382"/>
      <c r="F14" s="312"/>
      <c r="G14" s="313"/>
      <c r="H14" s="314"/>
      <c r="I14" s="381"/>
      <c r="J14" s="381"/>
      <c r="K14" s="404"/>
      <c r="L14" s="339"/>
      <c r="M14" s="341"/>
      <c r="N14" s="358"/>
      <c r="O14" s="401"/>
      <c r="P14" s="403"/>
      <c r="Q14" s="390"/>
      <c r="R14" s="360"/>
    </row>
    <row r="15" spans="1:18" ht="15" customHeight="1" x14ac:dyDescent="0.3">
      <c r="A15" s="346">
        <v>3</v>
      </c>
      <c r="B15" s="223" t="str">
        <f>'Nasazení do skupin'!B10</f>
        <v>MNK Modřice, z.s. "D" - Tomáš Sluka</v>
      </c>
      <c r="C15" s="365">
        <f>O25</f>
        <v>1</v>
      </c>
      <c r="D15" s="367" t="s">
        <v>9</v>
      </c>
      <c r="E15" s="369">
        <f>Q25</f>
        <v>2</v>
      </c>
      <c r="F15" s="365">
        <f>K11</f>
        <v>2</v>
      </c>
      <c r="G15" s="367" t="s">
        <v>9</v>
      </c>
      <c r="H15" s="369">
        <f>I11</f>
        <v>0</v>
      </c>
      <c r="I15" s="391"/>
      <c r="J15" s="392"/>
      <c r="K15" s="393"/>
      <c r="L15" s="383"/>
      <c r="M15" s="383"/>
      <c r="N15" s="385"/>
      <c r="O15" s="371">
        <f>C15+F15+L15</f>
        <v>3</v>
      </c>
      <c r="P15" s="373" t="s">
        <v>9</v>
      </c>
      <c r="Q15" s="375">
        <f>E15+H15+N15</f>
        <v>2</v>
      </c>
      <c r="R15" s="377">
        <v>2</v>
      </c>
    </row>
    <row r="16" spans="1:18" ht="15.75" customHeight="1" thickBot="1" x14ac:dyDescent="0.35">
      <c r="A16" s="347"/>
      <c r="B16" s="224"/>
      <c r="C16" s="366"/>
      <c r="D16" s="368"/>
      <c r="E16" s="370"/>
      <c r="F16" s="366"/>
      <c r="G16" s="368"/>
      <c r="H16" s="370"/>
      <c r="I16" s="394"/>
      <c r="J16" s="395"/>
      <c r="K16" s="396"/>
      <c r="L16" s="384"/>
      <c r="M16" s="384"/>
      <c r="N16" s="386"/>
      <c r="O16" s="372"/>
      <c r="P16" s="374"/>
      <c r="Q16" s="376"/>
      <c r="R16" s="378"/>
    </row>
    <row r="17" spans="1:19" ht="15" customHeight="1" x14ac:dyDescent="0.3">
      <c r="A17" s="347"/>
      <c r="B17" s="224"/>
      <c r="C17" s="379">
        <f>O26</f>
        <v>23</v>
      </c>
      <c r="D17" s="381" t="s">
        <v>9</v>
      </c>
      <c r="E17" s="381">
        <f>Q26</f>
        <v>26</v>
      </c>
      <c r="F17" s="379">
        <f>K13</f>
        <v>20</v>
      </c>
      <c r="G17" s="381" t="s">
        <v>9</v>
      </c>
      <c r="H17" s="381">
        <f>I13</f>
        <v>9</v>
      </c>
      <c r="I17" s="394"/>
      <c r="J17" s="395"/>
      <c r="K17" s="396"/>
      <c r="L17" s="387"/>
      <c r="M17" s="387"/>
      <c r="N17" s="411"/>
      <c r="O17" s="400">
        <f>C17+F17+L17</f>
        <v>43</v>
      </c>
      <c r="P17" s="402" t="s">
        <v>9</v>
      </c>
      <c r="Q17" s="389">
        <f>E17+H17+N17</f>
        <v>35</v>
      </c>
      <c r="R17" s="359">
        <v>2</v>
      </c>
    </row>
    <row r="18" spans="1:19" ht="15.75" customHeight="1" thickBot="1" x14ac:dyDescent="0.35">
      <c r="A18" s="348"/>
      <c r="B18" s="225"/>
      <c r="C18" s="380"/>
      <c r="D18" s="382"/>
      <c r="E18" s="382"/>
      <c r="F18" s="380"/>
      <c r="G18" s="382"/>
      <c r="H18" s="382"/>
      <c r="I18" s="397"/>
      <c r="J18" s="398"/>
      <c r="K18" s="399"/>
      <c r="L18" s="388"/>
      <c r="M18" s="388"/>
      <c r="N18" s="412"/>
      <c r="O18" s="401"/>
      <c r="P18" s="403"/>
      <c r="Q18" s="390"/>
      <c r="R18" s="360"/>
    </row>
    <row r="19" spans="1:19" ht="15" customHeight="1" x14ac:dyDescent="0.3">
      <c r="A19" s="346"/>
      <c r="B19" s="223"/>
      <c r="C19" s="349"/>
      <c r="D19" s="362"/>
      <c r="E19" s="363"/>
      <c r="F19" s="349"/>
      <c r="G19" s="362"/>
      <c r="H19" s="363"/>
      <c r="I19" s="416"/>
      <c r="J19" s="343"/>
      <c r="K19" s="343"/>
      <c r="L19" s="306">
        <v>2019</v>
      </c>
      <c r="M19" s="307"/>
      <c r="N19" s="308"/>
      <c r="O19" s="236"/>
      <c r="P19" s="236"/>
      <c r="Q19" s="237"/>
      <c r="R19" s="353"/>
    </row>
    <row r="20" spans="1:19" ht="15.75" customHeight="1" thickBot="1" x14ac:dyDescent="0.35">
      <c r="A20" s="347"/>
      <c r="B20" s="224"/>
      <c r="C20" s="350"/>
      <c r="D20" s="344"/>
      <c r="E20" s="364"/>
      <c r="F20" s="350"/>
      <c r="G20" s="344"/>
      <c r="H20" s="364"/>
      <c r="I20" s="350"/>
      <c r="J20" s="344"/>
      <c r="K20" s="344"/>
      <c r="L20" s="309"/>
      <c r="M20" s="310"/>
      <c r="N20" s="311"/>
      <c r="O20" s="351"/>
      <c r="P20" s="351"/>
      <c r="Q20" s="352"/>
      <c r="R20" s="354"/>
    </row>
    <row r="21" spans="1:19" ht="15" customHeight="1" x14ac:dyDescent="0.3">
      <c r="A21" s="347"/>
      <c r="B21" s="224"/>
      <c r="C21" s="338"/>
      <c r="D21" s="340"/>
      <c r="E21" s="357"/>
      <c r="F21" s="338"/>
      <c r="G21" s="340"/>
      <c r="H21" s="357"/>
      <c r="I21" s="338"/>
      <c r="J21" s="340"/>
      <c r="K21" s="340"/>
      <c r="L21" s="309"/>
      <c r="M21" s="310"/>
      <c r="N21" s="311"/>
      <c r="O21" s="340"/>
      <c r="P21" s="355"/>
      <c r="Q21" s="357"/>
      <c r="R21" s="359"/>
    </row>
    <row r="22" spans="1:19" ht="15.75" customHeight="1" thickBot="1" x14ac:dyDescent="0.35">
      <c r="A22" s="348"/>
      <c r="B22" s="225"/>
      <c r="C22" s="339"/>
      <c r="D22" s="341"/>
      <c r="E22" s="358"/>
      <c r="F22" s="339"/>
      <c r="G22" s="341"/>
      <c r="H22" s="358"/>
      <c r="I22" s="339"/>
      <c r="J22" s="341"/>
      <c r="K22" s="341"/>
      <c r="L22" s="312"/>
      <c r="M22" s="313"/>
      <c r="N22" s="314"/>
      <c r="O22" s="341"/>
      <c r="P22" s="356"/>
      <c r="Q22" s="358"/>
      <c r="R22" s="360"/>
    </row>
    <row r="24" spans="1:19" ht="24.9" customHeight="1" x14ac:dyDescent="0.4">
      <c r="A24" s="361" t="s">
        <v>28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1:19" ht="15" customHeight="1" x14ac:dyDescent="0.3">
      <c r="A25" s="345">
        <v>1</v>
      </c>
      <c r="B25" s="342" t="str">
        <f>B15</f>
        <v>MNK Modřice, z.s. "D" - Tomáš Sluka</v>
      </c>
      <c r="C25" s="342"/>
      <c r="D25" s="342" t="s">
        <v>9</v>
      </c>
      <c r="E25" s="342" t="str">
        <f>B7</f>
        <v>TJ SLAVOJ Český Brod "A" - Filip Růžička</v>
      </c>
      <c r="F25" s="342"/>
      <c r="G25" s="342"/>
      <c r="H25" s="342"/>
      <c r="I25" s="342"/>
      <c r="J25" s="342"/>
      <c r="K25" s="342"/>
      <c r="L25" s="342"/>
      <c r="M25" s="342"/>
      <c r="N25" s="342"/>
      <c r="O25" s="55">
        <v>1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3">
      <c r="A26" s="345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54">
        <v>23</v>
      </c>
      <c r="P26" s="56" t="s">
        <v>9</v>
      </c>
      <c r="Q26" s="42">
        <v>26</v>
      </c>
      <c r="R26" s="9" t="s">
        <v>26</v>
      </c>
      <c r="S26" s="6"/>
    </row>
    <row r="27" spans="1:19" ht="15" customHeight="1" x14ac:dyDescent="0.3">
      <c r="A27" s="345">
        <v>2</v>
      </c>
      <c r="B27" s="342" t="str">
        <f>B11</f>
        <v>NK CLIMAX Vsetín "B" - Martin Tomek</v>
      </c>
      <c r="C27" s="342"/>
      <c r="D27" s="342" t="s">
        <v>9</v>
      </c>
      <c r="E27" s="342" t="str">
        <f>B15</f>
        <v>MNK Modřice, z.s. "D" - Tomáš Sluka</v>
      </c>
      <c r="F27" s="342"/>
      <c r="G27" s="342"/>
      <c r="H27" s="342"/>
      <c r="I27" s="342"/>
      <c r="J27" s="342"/>
      <c r="K27" s="342"/>
      <c r="L27" s="342"/>
      <c r="M27" s="342"/>
      <c r="N27" s="342"/>
      <c r="O27" s="55">
        <v>0</v>
      </c>
      <c r="P27" s="56" t="s">
        <v>9</v>
      </c>
      <c r="Q27" s="56">
        <v>2</v>
      </c>
      <c r="R27" s="9" t="s">
        <v>27</v>
      </c>
    </row>
    <row r="28" spans="1:19" ht="15" customHeight="1" x14ac:dyDescent="0.3">
      <c r="A28" s="345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54">
        <v>9</v>
      </c>
      <c r="P28" s="56" t="s">
        <v>9</v>
      </c>
      <c r="Q28" s="42">
        <v>20</v>
      </c>
      <c r="R28" s="9" t="s">
        <v>26</v>
      </c>
    </row>
    <row r="29" spans="1:19" ht="13.2" customHeight="1" x14ac:dyDescent="0.3">
      <c r="A29" s="345">
        <v>3</v>
      </c>
      <c r="B29" s="342" t="str">
        <f>B7</f>
        <v>TJ SLAVOJ Český Brod "A" - Filip Růžička</v>
      </c>
      <c r="C29" s="342"/>
      <c r="D29" s="342" t="s">
        <v>9</v>
      </c>
      <c r="E29" s="342" t="str">
        <f>B11</f>
        <v>NK CLIMAX Vsetín "B" - Martin Tomek</v>
      </c>
      <c r="F29" s="342"/>
      <c r="G29" s="342"/>
      <c r="H29" s="342"/>
      <c r="I29" s="342"/>
      <c r="J29" s="342"/>
      <c r="K29" s="342"/>
      <c r="L29" s="342"/>
      <c r="M29" s="342"/>
      <c r="N29" s="342"/>
      <c r="O29" s="55">
        <v>2</v>
      </c>
      <c r="P29" s="56" t="s">
        <v>9</v>
      </c>
      <c r="Q29" s="56">
        <v>0</v>
      </c>
      <c r="R29" s="9" t="s">
        <v>27</v>
      </c>
    </row>
    <row r="30" spans="1:19" ht="13.2" customHeight="1" x14ac:dyDescent="0.3">
      <c r="A30" s="345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54">
        <v>20</v>
      </c>
      <c r="P30" s="56" t="s">
        <v>9</v>
      </c>
      <c r="Q30" s="42">
        <v>14</v>
      </c>
      <c r="R30" s="9" t="s">
        <v>26</v>
      </c>
    </row>
    <row r="31" spans="1:19" x14ac:dyDescent="0.3">
      <c r="P31" s="327"/>
      <c r="Q31" s="327"/>
      <c r="R31" s="10"/>
    </row>
    <row r="38" ht="15" customHeight="1" x14ac:dyDescent="0.3"/>
    <row r="44" ht="14.4" customHeight="1" x14ac:dyDescent="0.3"/>
    <row r="45" ht="14.4" customHeight="1" x14ac:dyDescent="0.3"/>
    <row r="47" ht="14.4" customHeight="1" x14ac:dyDescent="0.3"/>
    <row r="48" ht="14.4" customHeight="1" x14ac:dyDescent="0.3"/>
    <row r="56" ht="15" customHeight="1" x14ac:dyDescent="0.3"/>
    <row r="61" ht="14.4" customHeight="1" x14ac:dyDescent="0.3"/>
    <row r="62" ht="14.4" customHeight="1" x14ac:dyDescent="0.3"/>
    <row r="74" ht="15" customHeight="1" x14ac:dyDescent="0.3"/>
    <row r="79" ht="14.4" customHeight="1" x14ac:dyDescent="0.3"/>
    <row r="80" ht="14.4" customHeight="1" x14ac:dyDescent="0.3"/>
    <row r="92" ht="15" customHeight="1" x14ac:dyDescent="0.3"/>
    <row r="97" ht="14.4" customHeight="1" x14ac:dyDescent="0.3"/>
    <row r="98" ht="14.4" customHeight="1" x14ac:dyDescent="0.3"/>
    <row r="115" ht="14.4" customHeight="1" x14ac:dyDescent="0.3"/>
    <row r="116" ht="14.4" customHeight="1" x14ac:dyDescent="0.3"/>
    <row r="133" ht="14.4" customHeight="1" x14ac:dyDescent="0.3"/>
    <row r="134" ht="14.4" customHeight="1" x14ac:dyDescent="0.3"/>
  </sheetData>
  <mergeCells count="139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Q17:Q18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140"/>
  <sheetViews>
    <sheetView showGridLines="0" zoomScaleNormal="100" workbookViewId="0">
      <selection activeCell="V8" sqref="V8"/>
    </sheetView>
  </sheetViews>
  <sheetFormatPr defaultRowHeight="14.4" x14ac:dyDescent="0.3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20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6" ht="15" thickBot="1" x14ac:dyDescent="0.35"/>
    <row r="2" spans="1:26" ht="15" customHeight="1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26" ht="15.75" customHeight="1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6" ht="32.25" customHeight="1" thickBot="1" x14ac:dyDescent="0.35">
      <c r="A4" s="214" t="s">
        <v>25</v>
      </c>
      <c r="B4" s="215"/>
      <c r="C4" s="226" t="str">
        <f>'Nasazení do skupin'!B3</f>
        <v>Čelákovice 29.6.2019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26" ht="15" customHeight="1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26" ht="15.75" customHeight="1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58" t="s">
        <v>8</v>
      </c>
    </row>
    <row r="7" spans="1:26" ht="15" customHeight="1" x14ac:dyDescent="0.3">
      <c r="A7" s="220">
        <v>1</v>
      </c>
      <c r="B7" s="223" t="str">
        <f>'Nasazení do skupin'!B11</f>
        <v>MNK Modřice, z.s. "B" - Patrik Kolouch</v>
      </c>
      <c r="C7" s="293"/>
      <c r="D7" s="294"/>
      <c r="E7" s="295"/>
      <c r="F7" s="231"/>
      <c r="G7" s="231"/>
      <c r="H7" s="261"/>
      <c r="I7" s="258"/>
      <c r="J7" s="231"/>
      <c r="K7" s="261"/>
      <c r="L7" s="268"/>
      <c r="M7" s="270"/>
      <c r="N7" s="279"/>
      <c r="O7" s="287"/>
      <c r="P7" s="283"/>
      <c r="Q7" s="264"/>
      <c r="R7" s="233"/>
      <c r="Y7" s="48"/>
    </row>
    <row r="8" spans="1:26" ht="15.75" customHeight="1" thickBot="1" x14ac:dyDescent="0.35">
      <c r="A8" s="221"/>
      <c r="B8" s="224"/>
      <c r="C8" s="296"/>
      <c r="D8" s="297"/>
      <c r="E8" s="298"/>
      <c r="F8" s="232"/>
      <c r="G8" s="232"/>
      <c r="H8" s="262"/>
      <c r="I8" s="259"/>
      <c r="J8" s="232"/>
      <c r="K8" s="262"/>
      <c r="L8" s="269"/>
      <c r="M8" s="271"/>
      <c r="N8" s="280"/>
      <c r="O8" s="288"/>
      <c r="P8" s="284"/>
      <c r="Q8" s="265"/>
      <c r="R8" s="234"/>
    </row>
    <row r="9" spans="1:26" ht="15" customHeight="1" x14ac:dyDescent="0.3">
      <c r="A9" s="221"/>
      <c r="B9" s="224"/>
      <c r="C9" s="296"/>
      <c r="D9" s="297"/>
      <c r="E9" s="298"/>
      <c r="F9" s="260"/>
      <c r="G9" s="260"/>
      <c r="H9" s="263"/>
      <c r="I9" s="229"/>
      <c r="J9" s="260"/>
      <c r="K9" s="263"/>
      <c r="L9" s="304"/>
      <c r="M9" s="277"/>
      <c r="N9" s="289"/>
      <c r="O9" s="274"/>
      <c r="P9" s="281"/>
      <c r="Q9" s="285"/>
      <c r="R9" s="241"/>
      <c r="X9" s="48"/>
      <c r="Y9" s="48"/>
      <c r="Z9" s="48"/>
    </row>
    <row r="10" spans="1:26" ht="15.75" customHeight="1" thickBot="1" x14ac:dyDescent="0.35">
      <c r="A10" s="222"/>
      <c r="B10" s="225"/>
      <c r="C10" s="299"/>
      <c r="D10" s="300"/>
      <c r="E10" s="301"/>
      <c r="F10" s="260"/>
      <c r="G10" s="260"/>
      <c r="H10" s="263"/>
      <c r="I10" s="230"/>
      <c r="J10" s="266"/>
      <c r="K10" s="267"/>
      <c r="L10" s="305"/>
      <c r="M10" s="278"/>
      <c r="N10" s="290"/>
      <c r="O10" s="275"/>
      <c r="P10" s="282"/>
      <c r="Q10" s="286"/>
      <c r="R10" s="242"/>
      <c r="X10" s="48"/>
      <c r="Y10" s="48"/>
      <c r="Z10" s="48"/>
    </row>
    <row r="11" spans="1:26" ht="15" customHeight="1" x14ac:dyDescent="0.3">
      <c r="A11" s="220">
        <v>2</v>
      </c>
      <c r="B11" s="223" t="str">
        <f>'Nasazení do skupin'!B12</f>
        <v>Tělovýchovná jednota Radomyšl, z.s. - Tomáš Ježek</v>
      </c>
      <c r="C11" s="320"/>
      <c r="D11" s="276"/>
      <c r="E11" s="276"/>
      <c r="F11" s="306" t="s">
        <v>69</v>
      </c>
      <c r="G11" s="307"/>
      <c r="H11" s="308"/>
      <c r="I11" s="231"/>
      <c r="J11" s="231"/>
      <c r="K11" s="261"/>
      <c r="L11" s="268"/>
      <c r="M11" s="270"/>
      <c r="N11" s="279"/>
      <c r="O11" s="287"/>
      <c r="P11" s="283"/>
      <c r="Q11" s="264"/>
      <c r="R11" s="233"/>
    </row>
    <row r="12" spans="1:26" ht="15.75" customHeight="1" thickBot="1" x14ac:dyDescent="0.35">
      <c r="A12" s="221"/>
      <c r="B12" s="224"/>
      <c r="C12" s="259"/>
      <c r="D12" s="232"/>
      <c r="E12" s="232"/>
      <c r="F12" s="309"/>
      <c r="G12" s="310"/>
      <c r="H12" s="311"/>
      <c r="I12" s="232"/>
      <c r="J12" s="232"/>
      <c r="K12" s="262"/>
      <c r="L12" s="269"/>
      <c r="M12" s="271"/>
      <c r="N12" s="280"/>
      <c r="O12" s="288"/>
      <c r="P12" s="284"/>
      <c r="Q12" s="265"/>
      <c r="R12" s="234"/>
    </row>
    <row r="13" spans="1:26" ht="15" customHeight="1" x14ac:dyDescent="0.3">
      <c r="A13" s="221"/>
      <c r="B13" s="224"/>
      <c r="C13" s="229"/>
      <c r="D13" s="260"/>
      <c r="E13" s="260"/>
      <c r="F13" s="309"/>
      <c r="G13" s="310"/>
      <c r="H13" s="311"/>
      <c r="I13" s="260"/>
      <c r="J13" s="260"/>
      <c r="K13" s="263"/>
      <c r="L13" s="304"/>
      <c r="M13" s="277"/>
      <c r="N13" s="289"/>
      <c r="O13" s="274"/>
      <c r="P13" s="281"/>
      <c r="Q13" s="285"/>
      <c r="R13" s="241"/>
    </row>
    <row r="14" spans="1:26" ht="15.75" customHeight="1" thickBot="1" x14ac:dyDescent="0.35">
      <c r="A14" s="222"/>
      <c r="B14" s="225"/>
      <c r="C14" s="230"/>
      <c r="D14" s="266"/>
      <c r="E14" s="266"/>
      <c r="F14" s="312"/>
      <c r="G14" s="313"/>
      <c r="H14" s="314"/>
      <c r="I14" s="260"/>
      <c r="J14" s="260"/>
      <c r="K14" s="263"/>
      <c r="L14" s="305"/>
      <c r="M14" s="278"/>
      <c r="N14" s="290"/>
      <c r="O14" s="275"/>
      <c r="P14" s="282"/>
      <c r="Q14" s="286"/>
      <c r="R14" s="242"/>
    </row>
    <row r="15" spans="1:26" ht="15" customHeight="1" x14ac:dyDescent="0.3">
      <c r="A15" s="220">
        <v>3</v>
      </c>
      <c r="B15" s="223" t="str">
        <f>'Nasazení do skupin'!B13</f>
        <v>TJ Peklo nad Zdobnicí "C" - Lukáš Kotyza</v>
      </c>
      <c r="C15" s="258"/>
      <c r="D15" s="231"/>
      <c r="E15" s="261"/>
      <c r="F15" s="320"/>
      <c r="G15" s="276"/>
      <c r="H15" s="276"/>
      <c r="I15" s="391"/>
      <c r="J15" s="392"/>
      <c r="K15" s="393"/>
      <c r="L15" s="302"/>
      <c r="M15" s="302"/>
      <c r="N15" s="317"/>
      <c r="O15" s="287"/>
      <c r="P15" s="283"/>
      <c r="Q15" s="264"/>
      <c r="R15" s="233"/>
    </row>
    <row r="16" spans="1:26" ht="15.75" customHeight="1" thickBot="1" x14ac:dyDescent="0.35">
      <c r="A16" s="221"/>
      <c r="B16" s="224"/>
      <c r="C16" s="259"/>
      <c r="D16" s="232"/>
      <c r="E16" s="262"/>
      <c r="F16" s="259"/>
      <c r="G16" s="232"/>
      <c r="H16" s="232"/>
      <c r="I16" s="394"/>
      <c r="J16" s="395"/>
      <c r="K16" s="396"/>
      <c r="L16" s="303"/>
      <c r="M16" s="303"/>
      <c r="N16" s="318"/>
      <c r="O16" s="288"/>
      <c r="P16" s="284"/>
      <c r="Q16" s="265"/>
      <c r="R16" s="234"/>
    </row>
    <row r="17" spans="1:28" ht="15" customHeight="1" x14ac:dyDescent="0.3">
      <c r="A17" s="221"/>
      <c r="B17" s="224"/>
      <c r="C17" s="229"/>
      <c r="D17" s="260"/>
      <c r="E17" s="263"/>
      <c r="F17" s="229"/>
      <c r="G17" s="260"/>
      <c r="H17" s="260"/>
      <c r="I17" s="394"/>
      <c r="J17" s="395"/>
      <c r="K17" s="396"/>
      <c r="L17" s="291"/>
      <c r="M17" s="291"/>
      <c r="N17" s="330"/>
      <c r="O17" s="274"/>
      <c r="P17" s="281"/>
      <c r="Q17" s="285"/>
      <c r="R17" s="241"/>
    </row>
    <row r="18" spans="1:28" ht="15.75" customHeight="1" thickBot="1" x14ac:dyDescent="0.35">
      <c r="A18" s="222"/>
      <c r="B18" s="225"/>
      <c r="C18" s="230"/>
      <c r="D18" s="266"/>
      <c r="E18" s="267"/>
      <c r="F18" s="230"/>
      <c r="G18" s="266"/>
      <c r="H18" s="266"/>
      <c r="I18" s="397"/>
      <c r="J18" s="398"/>
      <c r="K18" s="399"/>
      <c r="L18" s="292"/>
      <c r="M18" s="292"/>
      <c r="N18" s="331"/>
      <c r="O18" s="275"/>
      <c r="P18" s="282"/>
      <c r="Q18" s="286"/>
      <c r="R18" s="242"/>
    </row>
    <row r="19" spans="1:28" ht="15" customHeight="1" x14ac:dyDescent="0.3">
      <c r="A19" s="220"/>
      <c r="B19" s="223"/>
      <c r="C19" s="268"/>
      <c r="D19" s="270"/>
      <c r="E19" s="279"/>
      <c r="F19" s="268"/>
      <c r="G19" s="270"/>
      <c r="H19" s="279"/>
      <c r="I19" s="315"/>
      <c r="J19" s="316"/>
      <c r="K19" s="316"/>
      <c r="L19" s="306">
        <v>2019</v>
      </c>
      <c r="M19" s="307"/>
      <c r="N19" s="308"/>
      <c r="O19" s="270"/>
      <c r="P19" s="270"/>
      <c r="Q19" s="279"/>
      <c r="R19" s="324"/>
    </row>
    <row r="20" spans="1:28" ht="15.75" customHeight="1" thickBot="1" x14ac:dyDescent="0.35">
      <c r="A20" s="221"/>
      <c r="B20" s="224"/>
      <c r="C20" s="269"/>
      <c r="D20" s="271"/>
      <c r="E20" s="280"/>
      <c r="F20" s="269"/>
      <c r="G20" s="271"/>
      <c r="H20" s="280"/>
      <c r="I20" s="269"/>
      <c r="J20" s="271"/>
      <c r="K20" s="271"/>
      <c r="L20" s="309"/>
      <c r="M20" s="310"/>
      <c r="N20" s="311"/>
      <c r="O20" s="271"/>
      <c r="P20" s="271"/>
      <c r="Q20" s="280"/>
      <c r="R20" s="325"/>
    </row>
    <row r="21" spans="1:28" ht="15" customHeight="1" x14ac:dyDescent="0.3">
      <c r="A21" s="221"/>
      <c r="B21" s="224"/>
      <c r="C21" s="304"/>
      <c r="D21" s="277"/>
      <c r="E21" s="289"/>
      <c r="F21" s="304"/>
      <c r="G21" s="277"/>
      <c r="H21" s="289"/>
      <c r="I21" s="304"/>
      <c r="J21" s="277"/>
      <c r="K21" s="277"/>
      <c r="L21" s="309"/>
      <c r="M21" s="310"/>
      <c r="N21" s="311"/>
      <c r="O21" s="332"/>
      <c r="P21" s="277"/>
      <c r="Q21" s="328"/>
      <c r="R21" s="241"/>
    </row>
    <row r="22" spans="1:28" ht="15.75" customHeight="1" thickBot="1" x14ac:dyDescent="0.35">
      <c r="A22" s="222"/>
      <c r="B22" s="225"/>
      <c r="C22" s="305"/>
      <c r="D22" s="278"/>
      <c r="E22" s="290"/>
      <c r="F22" s="305"/>
      <c r="G22" s="278"/>
      <c r="H22" s="290"/>
      <c r="I22" s="305"/>
      <c r="J22" s="278"/>
      <c r="K22" s="278"/>
      <c r="L22" s="312"/>
      <c r="M22" s="313"/>
      <c r="N22" s="314"/>
      <c r="O22" s="333"/>
      <c r="P22" s="278"/>
      <c r="Q22" s="329"/>
      <c r="R22" s="242"/>
    </row>
    <row r="24" spans="1:28" ht="24.9" customHeight="1" x14ac:dyDescent="0.4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3">
      <c r="A25" s="321"/>
      <c r="B25" s="319"/>
      <c r="C25" s="319"/>
      <c r="D25" s="322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3">
      <c r="A26" s="321"/>
      <c r="B26" s="319"/>
      <c r="C26" s="319"/>
      <c r="D26" s="322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3">
      <c r="A27" s="321"/>
      <c r="B27" s="319"/>
      <c r="C27" s="319"/>
      <c r="D27" s="322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3">
      <c r="A28" s="321"/>
      <c r="B28" s="319"/>
      <c r="C28" s="319"/>
      <c r="D28" s="322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2" customHeight="1" x14ac:dyDescent="0.3">
      <c r="A29" s="321"/>
      <c r="B29" s="319"/>
      <c r="C29" s="319"/>
      <c r="D29" s="322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2" customHeight="1" x14ac:dyDescent="0.3">
      <c r="A30" s="321"/>
      <c r="B30" s="319"/>
      <c r="C30" s="319"/>
      <c r="D30" s="322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3">
      <c r="A31" s="321"/>
      <c r="B31" s="319"/>
      <c r="C31" s="319"/>
      <c r="D31" s="322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5.75" customHeight="1" x14ac:dyDescent="0.3">
      <c r="A32" s="321"/>
      <c r="B32" s="319"/>
      <c r="C32" s="319"/>
      <c r="D32" s="322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3">
      <c r="A33" s="321"/>
      <c r="B33" s="319"/>
      <c r="C33" s="319"/>
      <c r="D33" s="322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3">
      <c r="A34" s="321"/>
      <c r="B34" s="319"/>
      <c r="C34" s="319"/>
      <c r="D34" s="322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3">
      <c r="A35" s="321"/>
      <c r="B35" s="319"/>
      <c r="C35" s="319"/>
      <c r="D35" s="322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3">
      <c r="A36" s="321"/>
      <c r="B36" s="319"/>
      <c r="C36" s="319"/>
      <c r="D36" s="322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2.8" x14ac:dyDescent="0.4">
      <c r="P37" s="327"/>
      <c r="Q37" s="327"/>
      <c r="R37" s="2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</row>
    <row r="38" spans="1:54" ht="21" x14ac:dyDescent="0.4">
      <c r="T38" s="335"/>
      <c r="U38" s="335"/>
      <c r="V38" s="335"/>
      <c r="W38" s="335"/>
      <c r="X38" s="335"/>
      <c r="Y38" s="335"/>
      <c r="Z38" s="335"/>
      <c r="AA38" s="334"/>
      <c r="AB38" s="334"/>
      <c r="AC38" s="334"/>
      <c r="AD38" s="334"/>
      <c r="AE38" s="334"/>
      <c r="AF38" s="334"/>
      <c r="AH38" s="3"/>
      <c r="AI38" s="335"/>
      <c r="AJ38" s="335"/>
      <c r="AK38" s="335"/>
      <c r="AL38" s="335"/>
      <c r="AM38" s="335"/>
      <c r="AN38" s="335"/>
      <c r="AO38" s="8"/>
      <c r="AP38" s="7"/>
      <c r="AQ38" s="7"/>
      <c r="AR38" s="7"/>
      <c r="AS38" s="7"/>
      <c r="AT38" s="7"/>
      <c r="AU38" s="335"/>
      <c r="AV38" s="335"/>
      <c r="AW38" s="335"/>
      <c r="AX38" s="335"/>
      <c r="AY38" s="3"/>
      <c r="AZ38" s="3"/>
      <c r="BA38" s="3"/>
      <c r="BB38" s="3"/>
    </row>
    <row r="40" spans="1:54" ht="21" x14ac:dyDescent="0.4">
      <c r="T40" s="334"/>
      <c r="U40" s="334"/>
      <c r="V40" s="334"/>
      <c r="W40" s="334"/>
      <c r="X40" s="334"/>
      <c r="Y40" s="334"/>
      <c r="Z40" s="334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"/>
      <c r="AL40" s="334"/>
      <c r="AM40" s="334"/>
      <c r="AN40" s="334"/>
      <c r="AO40" s="334"/>
      <c r="AP40" s="334"/>
      <c r="AQ40" s="334"/>
      <c r="AR40" s="334"/>
      <c r="AS40" s="336"/>
      <c r="AT40" s="336"/>
      <c r="AU40" s="336"/>
      <c r="AV40" s="336"/>
      <c r="AW40" s="336"/>
      <c r="AX40" s="336"/>
      <c r="AY40" s="336"/>
      <c r="AZ40" s="336"/>
      <c r="BA40" s="336"/>
      <c r="BB40" s="336"/>
    </row>
    <row r="43" spans="1:54" ht="15.6" x14ac:dyDescent="0.3">
      <c r="T43" s="337"/>
      <c r="U43" s="337"/>
      <c r="V43" s="337"/>
      <c r="W43" s="337"/>
      <c r="X43" s="337"/>
      <c r="Y43" s="337"/>
      <c r="Z43" s="4"/>
      <c r="AA43" s="337"/>
      <c r="AB43" s="337"/>
      <c r="AC43" s="4"/>
      <c r="AD43" s="4"/>
      <c r="AE43" s="4"/>
      <c r="AF43" s="337"/>
      <c r="AG43" s="337"/>
      <c r="AH43" s="337"/>
      <c r="AI43" s="337"/>
      <c r="AJ43" s="337"/>
      <c r="AK43" s="337"/>
      <c r="AL43" s="4"/>
      <c r="AM43" s="4"/>
      <c r="AN43" s="4"/>
      <c r="AO43" s="4"/>
      <c r="AP43" s="4"/>
      <c r="AQ43" s="4"/>
      <c r="AR43" s="337"/>
      <c r="AS43" s="337"/>
      <c r="AT43" s="337"/>
      <c r="AU43" s="337"/>
      <c r="AV43" s="337"/>
      <c r="AW43" s="337"/>
      <c r="AX43" s="4"/>
      <c r="AY43" s="4"/>
      <c r="AZ43" s="4"/>
      <c r="BA43" s="4"/>
      <c r="BB43" s="4"/>
    </row>
    <row r="44" spans="1:54" ht="15" customHeight="1" x14ac:dyDescent="0.3"/>
    <row r="50" spans="20:54" x14ac:dyDescent="0.3"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</row>
    <row r="51" spans="20:54" x14ac:dyDescent="0.3"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</row>
    <row r="53" spans="20:54" x14ac:dyDescent="0.3"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6"/>
      <c r="AW53" s="326"/>
      <c r="AX53" s="326"/>
      <c r="AY53" s="326"/>
      <c r="AZ53" s="326"/>
      <c r="BA53" s="326"/>
      <c r="BB53" s="326"/>
    </row>
    <row r="54" spans="20:54" x14ac:dyDescent="0.3"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6"/>
      <c r="AW54" s="326"/>
      <c r="AX54" s="326"/>
      <c r="AY54" s="326"/>
      <c r="AZ54" s="326"/>
      <c r="BA54" s="326"/>
      <c r="BB54" s="326"/>
    </row>
    <row r="55" spans="20:54" ht="21" x14ac:dyDescent="0.4">
      <c r="T55" s="335"/>
      <c r="U55" s="335"/>
      <c r="V55" s="335"/>
      <c r="W55" s="335"/>
      <c r="X55" s="335"/>
      <c r="Y55" s="335"/>
      <c r="Z55" s="335"/>
      <c r="AA55" s="334"/>
      <c r="AB55" s="334"/>
      <c r="AC55" s="334"/>
      <c r="AD55" s="334"/>
      <c r="AE55" s="334"/>
      <c r="AF55" s="334"/>
      <c r="AG55" s="3"/>
      <c r="AH55" s="3"/>
      <c r="AI55" s="335"/>
      <c r="AJ55" s="335"/>
      <c r="AK55" s="335"/>
      <c r="AL55" s="335"/>
      <c r="AM55" s="335"/>
      <c r="AN55" s="335"/>
      <c r="AO55" s="8"/>
      <c r="AP55" s="7"/>
      <c r="AQ55" s="7"/>
      <c r="AR55" s="7"/>
      <c r="AS55" s="7"/>
      <c r="AT55" s="7"/>
      <c r="AU55" s="335"/>
      <c r="AV55" s="335"/>
      <c r="AW55" s="335"/>
      <c r="AX55" s="335"/>
      <c r="AY55" s="3"/>
      <c r="AZ55" s="3"/>
      <c r="BA55" s="3"/>
      <c r="BB55" s="3"/>
    </row>
    <row r="57" spans="20:54" ht="21" x14ac:dyDescent="0.4">
      <c r="T57" s="334"/>
      <c r="U57" s="334"/>
      <c r="V57" s="334"/>
      <c r="W57" s="334"/>
      <c r="X57" s="334"/>
      <c r="Y57" s="334"/>
      <c r="Z57" s="334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"/>
      <c r="AL57" s="334"/>
      <c r="AM57" s="334"/>
      <c r="AN57" s="334"/>
      <c r="AO57" s="334"/>
      <c r="AP57" s="334"/>
      <c r="AQ57" s="334"/>
      <c r="AR57" s="334"/>
      <c r="AS57" s="336"/>
      <c r="AT57" s="336"/>
      <c r="AU57" s="336"/>
      <c r="AV57" s="336"/>
      <c r="AW57" s="336"/>
      <c r="AX57" s="336"/>
      <c r="AY57" s="336"/>
      <c r="AZ57" s="336"/>
      <c r="BA57" s="336"/>
      <c r="BB57" s="336"/>
    </row>
    <row r="60" spans="20:54" ht="15.6" x14ac:dyDescent="0.3">
      <c r="T60" s="337"/>
      <c r="U60" s="337"/>
      <c r="V60" s="337"/>
      <c r="W60" s="337"/>
      <c r="X60" s="337"/>
      <c r="Y60" s="337"/>
      <c r="Z60" s="4"/>
      <c r="AA60" s="337"/>
      <c r="AB60" s="337"/>
      <c r="AC60" s="4"/>
      <c r="AD60" s="4"/>
      <c r="AE60" s="4"/>
      <c r="AF60" s="337"/>
      <c r="AG60" s="337"/>
      <c r="AH60" s="337"/>
      <c r="AI60" s="337"/>
      <c r="AJ60" s="337"/>
      <c r="AK60" s="337"/>
      <c r="AL60" s="4"/>
      <c r="AM60" s="4"/>
      <c r="AN60" s="4"/>
      <c r="AO60" s="4"/>
      <c r="AP60" s="4"/>
      <c r="AQ60" s="4"/>
      <c r="AR60" s="337"/>
      <c r="AS60" s="337"/>
      <c r="AT60" s="337"/>
      <c r="AU60" s="337"/>
      <c r="AV60" s="337"/>
      <c r="AW60" s="337"/>
      <c r="AX60" s="4"/>
      <c r="AY60" s="4"/>
      <c r="AZ60" s="4"/>
      <c r="BA60" s="4"/>
      <c r="BB60" s="4"/>
    </row>
    <row r="62" spans="20:54" ht="15" customHeight="1" x14ac:dyDescent="0.3"/>
    <row r="67" spans="20:54" x14ac:dyDescent="0.3"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5"/>
      <c r="AZ67" s="335"/>
      <c r="BA67" s="335"/>
      <c r="BB67" s="335"/>
    </row>
    <row r="68" spans="20:54" x14ac:dyDescent="0.3"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5"/>
      <c r="AZ68" s="335"/>
      <c r="BA68" s="335"/>
      <c r="BB68" s="335"/>
    </row>
    <row r="72" spans="20:54" ht="22.8" x14ac:dyDescent="0.4"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326"/>
      <c r="AH72" s="326"/>
      <c r="AI72" s="326"/>
      <c r="AJ72" s="326"/>
      <c r="AK72" s="326"/>
      <c r="AL72" s="326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6"/>
      <c r="AY72" s="326"/>
      <c r="AZ72" s="326"/>
      <c r="BA72" s="326"/>
      <c r="BB72" s="326"/>
    </row>
    <row r="73" spans="20:54" ht="21" x14ac:dyDescent="0.4">
      <c r="T73" s="335"/>
      <c r="U73" s="335"/>
      <c r="V73" s="335"/>
      <c r="W73" s="335"/>
      <c r="X73" s="335"/>
      <c r="Y73" s="335"/>
      <c r="Z73" s="335"/>
      <c r="AA73" s="334"/>
      <c r="AB73" s="334"/>
      <c r="AC73" s="334"/>
      <c r="AD73" s="334"/>
      <c r="AE73" s="334"/>
      <c r="AF73" s="334"/>
      <c r="AG73" s="3"/>
      <c r="AH73" s="3"/>
      <c r="AI73" s="335"/>
      <c r="AJ73" s="335"/>
      <c r="AK73" s="335"/>
      <c r="AL73" s="335"/>
      <c r="AM73" s="335"/>
      <c r="AN73" s="335"/>
      <c r="AO73" s="8"/>
      <c r="AP73" s="7"/>
      <c r="AQ73" s="7"/>
      <c r="AR73" s="7"/>
      <c r="AS73" s="7"/>
      <c r="AT73" s="7"/>
      <c r="AU73" s="335"/>
      <c r="AV73" s="335"/>
      <c r="AW73" s="335"/>
      <c r="AX73" s="335"/>
      <c r="AY73" s="3"/>
      <c r="AZ73" s="3"/>
      <c r="BA73" s="3"/>
      <c r="BB73" s="3"/>
    </row>
    <row r="75" spans="20:54" ht="21" x14ac:dyDescent="0.4">
      <c r="T75" s="334"/>
      <c r="U75" s="334"/>
      <c r="V75" s="334"/>
      <c r="W75" s="334"/>
      <c r="X75" s="334"/>
      <c r="Y75" s="334"/>
      <c r="Z75" s="334"/>
      <c r="AA75" s="336"/>
      <c r="AB75" s="336"/>
      <c r="AC75" s="336"/>
      <c r="AD75" s="336"/>
      <c r="AE75" s="336"/>
      <c r="AF75" s="336"/>
      <c r="AG75" s="336"/>
      <c r="AH75" s="336"/>
      <c r="AI75" s="336"/>
      <c r="AJ75" s="336"/>
      <c r="AK75" s="3"/>
      <c r="AL75" s="334"/>
      <c r="AM75" s="334"/>
      <c r="AN75" s="334"/>
      <c r="AO75" s="334"/>
      <c r="AP75" s="334"/>
      <c r="AQ75" s="334"/>
      <c r="AR75" s="334"/>
      <c r="AS75" s="336"/>
      <c r="AT75" s="336"/>
      <c r="AU75" s="336"/>
      <c r="AV75" s="336"/>
      <c r="AW75" s="336"/>
      <c r="AX75" s="336"/>
      <c r="AY75" s="336"/>
      <c r="AZ75" s="336"/>
      <c r="BA75" s="336"/>
      <c r="BB75" s="336"/>
    </row>
    <row r="78" spans="20:54" ht="15.6" x14ac:dyDescent="0.3">
      <c r="T78" s="337"/>
      <c r="U78" s="337"/>
      <c r="V78" s="337"/>
      <c r="W78" s="337"/>
      <c r="X78" s="337"/>
      <c r="Y78" s="337"/>
      <c r="Z78" s="4"/>
      <c r="AA78" s="337"/>
      <c r="AB78" s="337"/>
      <c r="AC78" s="4"/>
      <c r="AD78" s="4"/>
      <c r="AE78" s="4"/>
      <c r="AF78" s="337"/>
      <c r="AG78" s="337"/>
      <c r="AH78" s="337"/>
      <c r="AI78" s="337"/>
      <c r="AJ78" s="337"/>
      <c r="AK78" s="337"/>
      <c r="AL78" s="4"/>
      <c r="AM78" s="4"/>
      <c r="AN78" s="4"/>
      <c r="AO78" s="4"/>
      <c r="AP78" s="4"/>
      <c r="AQ78" s="4"/>
      <c r="AR78" s="337"/>
      <c r="AS78" s="337"/>
      <c r="AT78" s="337"/>
      <c r="AU78" s="337"/>
      <c r="AV78" s="337"/>
      <c r="AW78" s="337"/>
      <c r="AX78" s="4"/>
      <c r="AY78" s="4"/>
      <c r="AZ78" s="4"/>
      <c r="BA78" s="4"/>
      <c r="BB78" s="4"/>
    </row>
    <row r="80" spans="20:54" ht="15" customHeight="1" x14ac:dyDescent="0.3"/>
    <row r="85" spans="20:54" x14ac:dyDescent="0.3"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5"/>
      <c r="AZ85" s="335"/>
      <c r="BA85" s="335"/>
      <c r="BB85" s="335"/>
    </row>
    <row r="86" spans="20:54" x14ac:dyDescent="0.3">
      <c r="T86" s="335"/>
      <c r="U86" s="335"/>
      <c r="V86" s="335"/>
      <c r="W86" s="335"/>
      <c r="X86" s="335"/>
      <c r="Y86" s="335"/>
      <c r="Z86" s="335"/>
      <c r="AA86" s="335"/>
      <c r="AB86" s="335"/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AX86" s="335"/>
      <c r="AY86" s="335"/>
      <c r="AZ86" s="335"/>
      <c r="BA86" s="335"/>
      <c r="BB86" s="335"/>
    </row>
    <row r="90" spans="20:54" ht="22.8" x14ac:dyDescent="0.4">
      <c r="T90" s="326"/>
      <c r="U90" s="326"/>
      <c r="V90" s="326"/>
      <c r="W90" s="326"/>
      <c r="X90" s="326"/>
      <c r="Y90" s="326"/>
      <c r="Z90" s="326"/>
      <c r="AA90" s="326"/>
      <c r="AB90" s="326"/>
      <c r="AC90" s="326"/>
      <c r="AD90" s="326"/>
      <c r="AE90" s="326"/>
      <c r="AF90" s="326"/>
      <c r="AG90" s="326"/>
      <c r="AH90" s="326"/>
      <c r="AI90" s="326"/>
      <c r="AJ90" s="326"/>
      <c r="AK90" s="326"/>
      <c r="AL90" s="326"/>
      <c r="AM90" s="326"/>
      <c r="AN90" s="326"/>
      <c r="AO90" s="326"/>
      <c r="AP90" s="326"/>
      <c r="AQ90" s="326"/>
      <c r="AR90" s="326"/>
      <c r="AS90" s="326"/>
      <c r="AT90" s="326"/>
      <c r="AU90" s="326"/>
      <c r="AV90" s="326"/>
      <c r="AW90" s="326"/>
      <c r="AX90" s="326"/>
      <c r="AY90" s="326"/>
      <c r="AZ90" s="326"/>
      <c r="BA90" s="326"/>
      <c r="BB90" s="326"/>
    </row>
    <row r="91" spans="20:54" ht="21" x14ac:dyDescent="0.4">
      <c r="T91" s="335"/>
      <c r="U91" s="335"/>
      <c r="V91" s="335"/>
      <c r="W91" s="335"/>
      <c r="X91" s="335"/>
      <c r="Y91" s="335"/>
      <c r="Z91" s="335"/>
      <c r="AA91" s="334"/>
      <c r="AB91" s="334"/>
      <c r="AC91" s="334"/>
      <c r="AD91" s="334"/>
      <c r="AE91" s="334"/>
      <c r="AF91" s="334"/>
      <c r="AG91" s="3"/>
      <c r="AH91" s="3"/>
      <c r="AI91" s="335"/>
      <c r="AJ91" s="335"/>
      <c r="AK91" s="335"/>
      <c r="AL91" s="335"/>
      <c r="AM91" s="335"/>
      <c r="AN91" s="335"/>
      <c r="AO91" s="8"/>
      <c r="AP91" s="7"/>
      <c r="AQ91" s="7"/>
      <c r="AR91" s="7"/>
      <c r="AS91" s="7"/>
      <c r="AT91" s="7"/>
      <c r="AU91" s="335"/>
      <c r="AV91" s="335"/>
      <c r="AW91" s="335"/>
      <c r="AX91" s="335"/>
      <c r="AY91" s="3"/>
      <c r="AZ91" s="3"/>
      <c r="BA91" s="3"/>
      <c r="BB91" s="3"/>
    </row>
    <row r="93" spans="20:54" ht="21" x14ac:dyDescent="0.4">
      <c r="T93" s="334"/>
      <c r="U93" s="334"/>
      <c r="V93" s="334"/>
      <c r="W93" s="334"/>
      <c r="X93" s="334"/>
      <c r="Y93" s="334"/>
      <c r="Z93" s="334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"/>
      <c r="AL93" s="334"/>
      <c r="AM93" s="334"/>
      <c r="AN93" s="334"/>
      <c r="AO93" s="334"/>
      <c r="AP93" s="334"/>
      <c r="AQ93" s="334"/>
      <c r="AR93" s="334"/>
      <c r="AS93" s="336"/>
      <c r="AT93" s="336"/>
      <c r="AU93" s="336"/>
      <c r="AV93" s="336"/>
      <c r="AW93" s="336"/>
      <c r="AX93" s="336"/>
      <c r="AY93" s="336"/>
      <c r="AZ93" s="336"/>
      <c r="BA93" s="336"/>
      <c r="BB93" s="336"/>
    </row>
    <row r="96" spans="20:54" ht="15.6" x14ac:dyDescent="0.3">
      <c r="T96" s="337"/>
      <c r="U96" s="337"/>
      <c r="V96" s="337"/>
      <c r="W96" s="337"/>
      <c r="X96" s="337"/>
      <c r="Y96" s="337"/>
      <c r="Z96" s="4"/>
      <c r="AA96" s="337"/>
      <c r="AB96" s="337"/>
      <c r="AC96" s="4"/>
      <c r="AD96" s="4"/>
      <c r="AE96" s="4"/>
      <c r="AF96" s="337"/>
      <c r="AG96" s="337"/>
      <c r="AH96" s="337"/>
      <c r="AI96" s="337"/>
      <c r="AJ96" s="337"/>
      <c r="AK96" s="337"/>
      <c r="AL96" s="4"/>
      <c r="AM96" s="4"/>
      <c r="AN96" s="4"/>
      <c r="AO96" s="4"/>
      <c r="AP96" s="4"/>
      <c r="AQ96" s="5"/>
      <c r="AR96" s="337"/>
      <c r="AS96" s="337"/>
      <c r="AT96" s="337"/>
      <c r="AU96" s="337"/>
      <c r="AV96" s="337"/>
      <c r="AW96" s="337"/>
      <c r="AX96" s="4"/>
      <c r="AY96" s="4"/>
      <c r="AZ96" s="4"/>
      <c r="BA96" s="4"/>
      <c r="BB96" s="4"/>
    </row>
    <row r="98" spans="20:54" ht="15" customHeight="1" x14ac:dyDescent="0.3"/>
    <row r="103" spans="20:54" x14ac:dyDescent="0.3">
      <c r="T103" s="335" t="s">
        <v>22</v>
      </c>
      <c r="U103" s="335"/>
      <c r="V103" s="335"/>
      <c r="W103" s="335"/>
      <c r="X103" s="335"/>
      <c r="Y103" s="335"/>
      <c r="Z103" s="335"/>
      <c r="AA103" s="335"/>
      <c r="AB103" s="335"/>
      <c r="AC103" s="335"/>
      <c r="AD103" s="335"/>
      <c r="AE103" s="335"/>
      <c r="AF103" s="335"/>
      <c r="AG103" s="335"/>
      <c r="AH103" s="335"/>
      <c r="AI103" s="335"/>
      <c r="AJ103" s="335"/>
      <c r="AK103" s="335"/>
      <c r="AL103" s="335"/>
      <c r="AM103" s="335"/>
      <c r="AN103" s="335"/>
      <c r="AO103" s="335"/>
      <c r="AP103" s="335"/>
      <c r="AQ103" s="335"/>
      <c r="AR103" s="335"/>
      <c r="AS103" s="335"/>
      <c r="AT103" s="335"/>
      <c r="AU103" s="335"/>
      <c r="AV103" s="335"/>
      <c r="AW103" s="335"/>
      <c r="AX103" s="335"/>
      <c r="AY103" s="335"/>
      <c r="AZ103" s="335"/>
      <c r="BA103" s="335"/>
      <c r="BB103" s="335"/>
    </row>
    <row r="104" spans="20:54" x14ac:dyDescent="0.3">
      <c r="T104" s="335"/>
      <c r="U104" s="335"/>
      <c r="V104" s="335"/>
      <c r="W104" s="335"/>
      <c r="X104" s="335"/>
      <c r="Y104" s="335"/>
      <c r="Z104" s="335"/>
      <c r="AA104" s="335"/>
      <c r="AB104" s="335"/>
      <c r="AC104" s="335"/>
      <c r="AD104" s="335"/>
      <c r="AE104" s="335"/>
      <c r="AF104" s="335"/>
      <c r="AG104" s="335"/>
      <c r="AH104" s="335"/>
      <c r="AI104" s="335"/>
      <c r="AJ104" s="335"/>
      <c r="AK104" s="335"/>
      <c r="AL104" s="335"/>
      <c r="AM104" s="335"/>
      <c r="AN104" s="335"/>
      <c r="AO104" s="335"/>
      <c r="AP104" s="335"/>
      <c r="AQ104" s="335"/>
      <c r="AR104" s="335"/>
      <c r="AS104" s="335"/>
      <c r="AT104" s="335"/>
      <c r="AU104" s="335"/>
      <c r="AV104" s="335"/>
      <c r="AW104" s="335"/>
      <c r="AX104" s="335"/>
      <c r="AY104" s="335"/>
      <c r="AZ104" s="335"/>
      <c r="BA104" s="335"/>
      <c r="BB104" s="335"/>
    </row>
    <row r="107" spans="20:54" ht="22.8" x14ac:dyDescent="0.4">
      <c r="T107" s="326" t="s">
        <v>11</v>
      </c>
      <c r="U107" s="326"/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  <c r="AM107" s="326"/>
      <c r="AN107" s="326"/>
      <c r="AO107" s="326"/>
      <c r="AP107" s="326"/>
      <c r="AQ107" s="326"/>
      <c r="AR107" s="326"/>
      <c r="AS107" s="326"/>
      <c r="AT107" s="326"/>
      <c r="AU107" s="326"/>
      <c r="AV107" s="326"/>
      <c r="AW107" s="326"/>
      <c r="AX107" s="326"/>
      <c r="AY107" s="326"/>
      <c r="AZ107" s="326"/>
      <c r="BA107" s="326"/>
      <c r="BB107" s="326"/>
    </row>
    <row r="108" spans="20:54" ht="21" x14ac:dyDescent="0.4">
      <c r="T108" s="335" t="s">
        <v>12</v>
      </c>
      <c r="U108" s="335"/>
      <c r="V108" s="335"/>
      <c r="W108" s="335"/>
      <c r="X108" s="335"/>
      <c r="Y108" s="335"/>
      <c r="Z108" s="335"/>
      <c r="AA108" s="334" t="str">
        <f>C4</f>
        <v>Čelákovice 29.6.2019</v>
      </c>
      <c r="AB108" s="334"/>
      <c r="AC108" s="334"/>
      <c r="AD108" s="334"/>
      <c r="AE108" s="334"/>
      <c r="AF108" s="334"/>
      <c r="AG108" s="3"/>
      <c r="AH108" s="3"/>
      <c r="AI108" s="335" t="s">
        <v>13</v>
      </c>
      <c r="AJ108" s="335"/>
      <c r="AK108" s="335"/>
      <c r="AL108" s="335"/>
      <c r="AM108" s="335"/>
      <c r="AN108" s="335"/>
      <c r="AO108" s="8" t="str">
        <f>CONCATENATE("(",P4,"-5)")</f>
        <v>(-5)</v>
      </c>
      <c r="AP108" s="7"/>
      <c r="AQ108" s="7"/>
      <c r="AR108" s="7"/>
      <c r="AS108" s="7"/>
      <c r="AT108" s="7"/>
      <c r="AU108" s="335" t="s">
        <v>14</v>
      </c>
      <c r="AV108" s="335"/>
      <c r="AW108" s="335"/>
      <c r="AX108" s="335"/>
      <c r="AY108" s="3"/>
      <c r="AZ108" s="3"/>
      <c r="BA108" s="3"/>
      <c r="BB108" s="3"/>
    </row>
    <row r="110" spans="20:54" ht="21" x14ac:dyDescent="0.4">
      <c r="T110" s="334" t="s">
        <v>15</v>
      </c>
      <c r="U110" s="334"/>
      <c r="V110" s="334"/>
      <c r="W110" s="334"/>
      <c r="X110" s="334"/>
      <c r="Y110" s="334"/>
      <c r="Z110" s="334"/>
      <c r="AA110" s="336" t="e">
        <f>#REF!</f>
        <v>#REF!</v>
      </c>
      <c r="AB110" s="336"/>
      <c r="AC110" s="336"/>
      <c r="AD110" s="336"/>
      <c r="AE110" s="336"/>
      <c r="AF110" s="336"/>
      <c r="AG110" s="336"/>
      <c r="AH110" s="336"/>
      <c r="AI110" s="336"/>
      <c r="AJ110" s="336"/>
      <c r="AK110" s="3"/>
      <c r="AL110" s="334" t="s">
        <v>16</v>
      </c>
      <c r="AM110" s="334"/>
      <c r="AN110" s="334"/>
      <c r="AO110" s="334"/>
      <c r="AP110" s="334"/>
      <c r="AQ110" s="334"/>
      <c r="AR110" s="334"/>
      <c r="AS110" s="336" t="e">
        <f>#REF!</f>
        <v>#REF!</v>
      </c>
      <c r="AT110" s="336"/>
      <c r="AU110" s="336"/>
      <c r="AV110" s="336"/>
      <c r="AW110" s="336"/>
      <c r="AX110" s="336"/>
      <c r="AY110" s="336"/>
      <c r="AZ110" s="336"/>
      <c r="BA110" s="336"/>
      <c r="BB110" s="336"/>
    </row>
    <row r="113" spans="20:54" ht="15.6" x14ac:dyDescent="0.3">
      <c r="T113" s="337" t="s">
        <v>17</v>
      </c>
      <c r="U113" s="337"/>
      <c r="V113" s="337"/>
      <c r="W113" s="337"/>
      <c r="X113" s="337"/>
      <c r="Y113" s="337"/>
      <c r="Z113" s="4"/>
      <c r="AA113" s="337"/>
      <c r="AB113" s="337"/>
      <c r="AC113" s="4"/>
      <c r="AD113" s="4"/>
      <c r="AE113" s="4"/>
      <c r="AF113" s="337" t="s">
        <v>18</v>
      </c>
      <c r="AG113" s="337"/>
      <c r="AH113" s="337"/>
      <c r="AI113" s="337"/>
      <c r="AJ113" s="337"/>
      <c r="AK113" s="337"/>
      <c r="AL113" s="4"/>
      <c r="AM113" s="4"/>
      <c r="AN113" s="4"/>
      <c r="AO113" s="4"/>
      <c r="AP113" s="4"/>
      <c r="AQ113" s="4"/>
      <c r="AR113" s="337" t="s">
        <v>19</v>
      </c>
      <c r="AS113" s="337"/>
      <c r="AT113" s="337"/>
      <c r="AU113" s="337"/>
      <c r="AV113" s="337"/>
      <c r="AW113" s="337"/>
      <c r="AX113" s="4"/>
      <c r="AY113" s="4"/>
      <c r="AZ113" s="4"/>
      <c r="BA113" s="4"/>
      <c r="BB113" s="4"/>
    </row>
    <row r="115" spans="20:54" x14ac:dyDescent="0.3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3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x14ac:dyDescent="0.3">
      <c r="T121" s="335" t="s">
        <v>22</v>
      </c>
      <c r="U121" s="335"/>
      <c r="V121" s="335"/>
      <c r="W121" s="335"/>
      <c r="X121" s="335"/>
      <c r="Y121" s="335"/>
      <c r="Z121" s="335"/>
      <c r="AA121" s="335"/>
      <c r="AB121" s="335"/>
      <c r="AC121" s="335"/>
      <c r="AD121" s="335"/>
      <c r="AE121" s="335"/>
      <c r="AF121" s="335"/>
      <c r="AG121" s="335"/>
      <c r="AH121" s="335"/>
      <c r="AI121" s="335"/>
      <c r="AJ121" s="335"/>
      <c r="AK121" s="335"/>
      <c r="AL121" s="335"/>
      <c r="AM121" s="335"/>
      <c r="AN121" s="335"/>
      <c r="AO121" s="335"/>
      <c r="AP121" s="335"/>
      <c r="AQ121" s="335"/>
      <c r="AR121" s="335"/>
      <c r="AS121" s="335"/>
      <c r="AT121" s="335"/>
      <c r="AU121" s="335"/>
      <c r="AV121" s="335"/>
      <c r="AW121" s="335"/>
      <c r="AX121" s="335"/>
      <c r="AY121" s="335"/>
      <c r="AZ121" s="335"/>
      <c r="BA121" s="335"/>
      <c r="BB121" s="335"/>
    </row>
    <row r="122" spans="20:54" x14ac:dyDescent="0.3"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5"/>
      <c r="AO122" s="335"/>
      <c r="AP122" s="335"/>
      <c r="AQ122" s="335"/>
      <c r="AR122" s="335"/>
      <c r="AS122" s="335"/>
      <c r="AT122" s="335"/>
      <c r="AU122" s="335"/>
      <c r="AV122" s="335"/>
      <c r="AW122" s="335"/>
      <c r="AX122" s="335"/>
      <c r="AY122" s="335"/>
      <c r="AZ122" s="335"/>
      <c r="BA122" s="335"/>
      <c r="BB122" s="335"/>
    </row>
    <row r="126" spans="20:54" ht="22.8" x14ac:dyDescent="0.4">
      <c r="T126" s="326" t="s">
        <v>11</v>
      </c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26"/>
      <c r="AF126" s="326"/>
      <c r="AG126" s="326"/>
      <c r="AH126" s="326"/>
      <c r="AI126" s="326"/>
      <c r="AJ126" s="326"/>
      <c r="AK126" s="326"/>
      <c r="AL126" s="326"/>
      <c r="AM126" s="326"/>
      <c r="AN126" s="326"/>
      <c r="AO126" s="326"/>
      <c r="AP126" s="326"/>
      <c r="AQ126" s="326"/>
      <c r="AR126" s="326"/>
      <c r="AS126" s="326"/>
      <c r="AT126" s="326"/>
      <c r="AU126" s="326"/>
      <c r="AV126" s="326"/>
      <c r="AW126" s="326"/>
      <c r="AX126" s="326"/>
      <c r="AY126" s="326"/>
      <c r="AZ126" s="326"/>
      <c r="BA126" s="326"/>
      <c r="BB126" s="326"/>
    </row>
    <row r="127" spans="20:54" ht="21" x14ac:dyDescent="0.4">
      <c r="T127" s="335" t="s">
        <v>12</v>
      </c>
      <c r="U127" s="335"/>
      <c r="V127" s="335"/>
      <c r="W127" s="335"/>
      <c r="X127" s="335"/>
      <c r="Y127" s="335"/>
      <c r="Z127" s="335"/>
      <c r="AA127" s="334" t="str">
        <f>C4</f>
        <v>Čelákovice 29.6.2019</v>
      </c>
      <c r="AB127" s="334"/>
      <c r="AC127" s="334"/>
      <c r="AD127" s="334"/>
      <c r="AE127" s="334"/>
      <c r="AF127" s="334"/>
      <c r="AG127" s="3"/>
      <c r="AH127" s="3"/>
      <c r="AI127" s="335" t="s">
        <v>13</v>
      </c>
      <c r="AJ127" s="335"/>
      <c r="AK127" s="335"/>
      <c r="AL127" s="335"/>
      <c r="AM127" s="335"/>
      <c r="AN127" s="335"/>
      <c r="AO127" s="8" t="str">
        <f>CONCATENATE("(",P4,"-6)")</f>
        <v>(-6)</v>
      </c>
      <c r="AP127" s="7"/>
      <c r="AQ127" s="7"/>
      <c r="AR127" s="7"/>
      <c r="AS127" s="7"/>
      <c r="AT127" s="7"/>
      <c r="AU127" s="335" t="s">
        <v>14</v>
      </c>
      <c r="AV127" s="335"/>
      <c r="AW127" s="335"/>
      <c r="AX127" s="335"/>
      <c r="AY127" s="3"/>
      <c r="AZ127" s="3"/>
      <c r="BA127" s="3"/>
      <c r="BB127" s="3"/>
    </row>
    <row r="129" spans="20:54" ht="21" x14ac:dyDescent="0.4">
      <c r="T129" s="334" t="s">
        <v>15</v>
      </c>
      <c r="U129" s="334"/>
      <c r="V129" s="334"/>
      <c r="W129" s="334"/>
      <c r="X129" s="334"/>
      <c r="Y129" s="334"/>
      <c r="Z129" s="334"/>
      <c r="AA129" s="336" t="e">
        <f>#REF!</f>
        <v>#REF!</v>
      </c>
      <c r="AB129" s="336"/>
      <c r="AC129" s="336"/>
      <c r="AD129" s="336"/>
      <c r="AE129" s="336"/>
      <c r="AF129" s="336"/>
      <c r="AG129" s="336"/>
      <c r="AH129" s="336"/>
      <c r="AI129" s="336"/>
      <c r="AJ129" s="336"/>
      <c r="AK129" s="3"/>
      <c r="AL129" s="334" t="s">
        <v>16</v>
      </c>
      <c r="AM129" s="334"/>
      <c r="AN129" s="334"/>
      <c r="AO129" s="334"/>
      <c r="AP129" s="334"/>
      <c r="AQ129" s="334"/>
      <c r="AR129" s="334"/>
      <c r="AS129" s="336" t="e">
        <f>#REF!</f>
        <v>#REF!</v>
      </c>
      <c r="AT129" s="336"/>
      <c r="AU129" s="336"/>
      <c r="AV129" s="336"/>
      <c r="AW129" s="336"/>
      <c r="AX129" s="336"/>
      <c r="AY129" s="336"/>
      <c r="AZ129" s="336"/>
      <c r="BA129" s="336"/>
      <c r="BB129" s="336"/>
    </row>
    <row r="132" spans="20:54" ht="15.6" x14ac:dyDescent="0.3">
      <c r="T132" s="337" t="s">
        <v>17</v>
      </c>
      <c r="U132" s="337"/>
      <c r="V132" s="337"/>
      <c r="W132" s="337"/>
      <c r="X132" s="337"/>
      <c r="Y132" s="337"/>
      <c r="Z132" s="4"/>
      <c r="AA132" s="337"/>
      <c r="AB132" s="337"/>
      <c r="AC132" s="4"/>
      <c r="AD132" s="4"/>
      <c r="AE132" s="4"/>
      <c r="AF132" s="337" t="s">
        <v>18</v>
      </c>
      <c r="AG132" s="337"/>
      <c r="AH132" s="337"/>
      <c r="AI132" s="337"/>
      <c r="AJ132" s="337"/>
      <c r="AK132" s="337"/>
      <c r="AL132" s="4"/>
      <c r="AM132" s="4"/>
      <c r="AN132" s="4"/>
      <c r="AO132" s="4"/>
      <c r="AP132" s="4"/>
      <c r="AQ132" s="4"/>
      <c r="AR132" s="337" t="s">
        <v>19</v>
      </c>
      <c r="AS132" s="337"/>
      <c r="AT132" s="337"/>
      <c r="AU132" s="337"/>
      <c r="AV132" s="337"/>
      <c r="AW132" s="337"/>
      <c r="AX132" s="4"/>
      <c r="AY132" s="4"/>
      <c r="AZ132" s="4"/>
      <c r="BA132" s="4"/>
      <c r="BB132" s="4"/>
    </row>
    <row r="134" spans="20:54" x14ac:dyDescent="0.3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 x14ac:dyDescent="0.3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x14ac:dyDescent="0.3">
      <c r="T139" s="335" t="s">
        <v>22</v>
      </c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/>
      <c r="AP139" s="335"/>
      <c r="AQ139" s="335"/>
      <c r="AR139" s="335"/>
      <c r="AS139" s="335"/>
      <c r="AT139" s="335"/>
      <c r="AU139" s="335"/>
      <c r="AV139" s="335"/>
      <c r="AW139" s="335"/>
      <c r="AX139" s="335"/>
      <c r="AY139" s="335"/>
      <c r="AZ139" s="335"/>
      <c r="BA139" s="335"/>
      <c r="BB139" s="335"/>
    </row>
    <row r="140" spans="20:54" x14ac:dyDescent="0.3"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5"/>
      <c r="AZ140" s="335"/>
      <c r="BA140" s="335"/>
      <c r="BB140" s="335"/>
    </row>
  </sheetData>
  <mergeCells count="235"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4"/>
  <sheetViews>
    <sheetView showGridLines="0" zoomScaleNormal="100" workbookViewId="0">
      <selection activeCell="U8" sqref="U8"/>
    </sheetView>
  </sheetViews>
  <sheetFormatPr defaultRowHeight="14.4" x14ac:dyDescent="0.3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221" max="221" width="4" customWidth="1"/>
    <col min="222" max="222" width="35.33203125" bestFit="1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bestFit="1" customWidth="1"/>
    <col min="477" max="477" width="4" customWidth="1"/>
    <col min="478" max="478" width="35.33203125" bestFit="1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bestFit="1" customWidth="1"/>
    <col min="733" max="733" width="4" customWidth="1"/>
    <col min="734" max="734" width="35.33203125" bestFit="1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bestFit="1" customWidth="1"/>
    <col min="989" max="989" width="4" customWidth="1"/>
    <col min="990" max="990" width="35.33203125" bestFit="1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bestFit="1" customWidth="1"/>
    <col min="1245" max="1245" width="4" customWidth="1"/>
    <col min="1246" max="1246" width="35.33203125" bestFit="1" customWidth="1"/>
    <col min="1247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3" width="4.33203125" customWidth="1"/>
    <col min="1254" max="1254" width="1.44140625" customWidth="1"/>
    <col min="1255" max="1256" width="4.33203125" customWidth="1"/>
    <col min="1257" max="1257" width="1.44140625" customWidth="1"/>
    <col min="1258" max="1258" width="4.33203125" customWidth="1"/>
    <col min="1259" max="1259" width="4.6640625" customWidth="1"/>
    <col min="1260" max="1260" width="1.44140625" customWidth="1"/>
    <col min="1261" max="1261" width="4.6640625" customWidth="1"/>
    <col min="1262" max="1262" width="6.6640625" bestFit="1" customWidth="1"/>
    <col min="1501" max="1501" width="4" customWidth="1"/>
    <col min="1502" max="1502" width="35.33203125" bestFit="1" customWidth="1"/>
    <col min="1503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9" width="4.33203125" customWidth="1"/>
    <col min="1510" max="1510" width="1.44140625" customWidth="1"/>
    <col min="1511" max="1512" width="4.33203125" customWidth="1"/>
    <col min="1513" max="1513" width="1.44140625" customWidth="1"/>
    <col min="1514" max="1514" width="4.33203125" customWidth="1"/>
    <col min="1515" max="1515" width="4.6640625" customWidth="1"/>
    <col min="1516" max="1516" width="1.44140625" customWidth="1"/>
    <col min="1517" max="1517" width="4.6640625" customWidth="1"/>
    <col min="1518" max="1518" width="6.6640625" bestFit="1" customWidth="1"/>
    <col min="1757" max="1757" width="4" customWidth="1"/>
    <col min="1758" max="1758" width="35.33203125" bestFit="1" customWidth="1"/>
    <col min="1759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5" width="4.33203125" customWidth="1"/>
    <col min="1766" max="1766" width="1.44140625" customWidth="1"/>
    <col min="1767" max="1768" width="4.33203125" customWidth="1"/>
    <col min="1769" max="1769" width="1.44140625" customWidth="1"/>
    <col min="1770" max="1770" width="4.33203125" customWidth="1"/>
    <col min="1771" max="1771" width="4.6640625" customWidth="1"/>
    <col min="1772" max="1772" width="1.44140625" customWidth="1"/>
    <col min="1773" max="1773" width="4.6640625" customWidth="1"/>
    <col min="1774" max="1774" width="6.6640625" bestFit="1" customWidth="1"/>
    <col min="2013" max="2013" width="4" customWidth="1"/>
    <col min="2014" max="2014" width="35.33203125" bestFit="1" customWidth="1"/>
    <col min="2015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1" width="4.33203125" customWidth="1"/>
    <col min="2022" max="2022" width="1.44140625" customWidth="1"/>
    <col min="2023" max="2024" width="4.33203125" customWidth="1"/>
    <col min="2025" max="2025" width="1.44140625" customWidth="1"/>
    <col min="2026" max="2026" width="4.33203125" customWidth="1"/>
    <col min="2027" max="2027" width="4.6640625" customWidth="1"/>
    <col min="2028" max="2028" width="1.44140625" customWidth="1"/>
    <col min="2029" max="2029" width="4.6640625" customWidth="1"/>
    <col min="2030" max="2030" width="6.6640625" bestFit="1" customWidth="1"/>
    <col min="2269" max="2269" width="4" customWidth="1"/>
    <col min="2270" max="2270" width="35.33203125" bestFit="1" customWidth="1"/>
    <col min="2271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7" width="4.33203125" customWidth="1"/>
    <col min="2278" max="2278" width="1.44140625" customWidth="1"/>
    <col min="2279" max="2280" width="4.33203125" customWidth="1"/>
    <col min="2281" max="2281" width="1.44140625" customWidth="1"/>
    <col min="2282" max="2282" width="4.33203125" customWidth="1"/>
    <col min="2283" max="2283" width="4.6640625" customWidth="1"/>
    <col min="2284" max="2284" width="1.44140625" customWidth="1"/>
    <col min="2285" max="2285" width="4.6640625" customWidth="1"/>
    <col min="2286" max="2286" width="6.6640625" bestFit="1" customWidth="1"/>
    <col min="2525" max="2525" width="4" customWidth="1"/>
    <col min="2526" max="2526" width="35.33203125" bestFit="1" customWidth="1"/>
    <col min="2527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3" width="4.33203125" customWidth="1"/>
    <col min="2534" max="2534" width="1.44140625" customWidth="1"/>
    <col min="2535" max="2536" width="4.33203125" customWidth="1"/>
    <col min="2537" max="2537" width="1.44140625" customWidth="1"/>
    <col min="2538" max="2538" width="4.33203125" customWidth="1"/>
    <col min="2539" max="2539" width="4.6640625" customWidth="1"/>
    <col min="2540" max="2540" width="1.44140625" customWidth="1"/>
    <col min="2541" max="2541" width="4.6640625" customWidth="1"/>
    <col min="2542" max="2542" width="6.6640625" bestFit="1" customWidth="1"/>
    <col min="2781" max="2781" width="4" customWidth="1"/>
    <col min="2782" max="2782" width="35.33203125" bestFit="1" customWidth="1"/>
    <col min="2783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9" width="4.33203125" customWidth="1"/>
    <col min="2790" max="2790" width="1.44140625" customWidth="1"/>
    <col min="2791" max="2792" width="4.33203125" customWidth="1"/>
    <col min="2793" max="2793" width="1.44140625" customWidth="1"/>
    <col min="2794" max="2794" width="4.33203125" customWidth="1"/>
    <col min="2795" max="2795" width="4.6640625" customWidth="1"/>
    <col min="2796" max="2796" width="1.44140625" customWidth="1"/>
    <col min="2797" max="2797" width="4.6640625" customWidth="1"/>
    <col min="2798" max="2798" width="6.6640625" bestFit="1" customWidth="1"/>
    <col min="3037" max="3037" width="4" customWidth="1"/>
    <col min="3038" max="3038" width="35.33203125" bestFit="1" customWidth="1"/>
    <col min="3039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5" width="4.33203125" customWidth="1"/>
    <col min="3046" max="3046" width="1.44140625" customWidth="1"/>
    <col min="3047" max="3048" width="4.33203125" customWidth="1"/>
    <col min="3049" max="3049" width="1.44140625" customWidth="1"/>
    <col min="3050" max="3050" width="4.33203125" customWidth="1"/>
    <col min="3051" max="3051" width="4.6640625" customWidth="1"/>
    <col min="3052" max="3052" width="1.44140625" customWidth="1"/>
    <col min="3053" max="3053" width="4.6640625" customWidth="1"/>
    <col min="3054" max="3054" width="6.6640625" bestFit="1" customWidth="1"/>
    <col min="3293" max="3293" width="4" customWidth="1"/>
    <col min="3294" max="3294" width="35.33203125" bestFit="1" customWidth="1"/>
    <col min="3295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1" width="4.33203125" customWidth="1"/>
    <col min="3302" max="3302" width="1.44140625" customWidth="1"/>
    <col min="3303" max="3304" width="4.33203125" customWidth="1"/>
    <col min="3305" max="3305" width="1.44140625" customWidth="1"/>
    <col min="3306" max="3306" width="4.33203125" customWidth="1"/>
    <col min="3307" max="3307" width="4.6640625" customWidth="1"/>
    <col min="3308" max="3308" width="1.44140625" customWidth="1"/>
    <col min="3309" max="3309" width="4.6640625" customWidth="1"/>
    <col min="3310" max="3310" width="6.6640625" bestFit="1" customWidth="1"/>
    <col min="3549" max="3549" width="4" customWidth="1"/>
    <col min="3550" max="3550" width="35.33203125" bestFit="1" customWidth="1"/>
    <col min="3551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7" width="4.33203125" customWidth="1"/>
    <col min="3558" max="3558" width="1.44140625" customWidth="1"/>
    <col min="3559" max="3560" width="4.33203125" customWidth="1"/>
    <col min="3561" max="3561" width="1.44140625" customWidth="1"/>
    <col min="3562" max="3562" width="4.33203125" customWidth="1"/>
    <col min="3563" max="3563" width="4.6640625" customWidth="1"/>
    <col min="3564" max="3564" width="1.44140625" customWidth="1"/>
    <col min="3565" max="3565" width="4.6640625" customWidth="1"/>
    <col min="3566" max="3566" width="6.6640625" bestFit="1" customWidth="1"/>
    <col min="3805" max="3805" width="4" customWidth="1"/>
    <col min="3806" max="3806" width="35.33203125" bestFit="1" customWidth="1"/>
    <col min="3807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3" width="4.33203125" customWidth="1"/>
    <col min="3814" max="3814" width="1.44140625" customWidth="1"/>
    <col min="3815" max="3816" width="4.33203125" customWidth="1"/>
    <col min="3817" max="3817" width="1.44140625" customWidth="1"/>
    <col min="3818" max="3818" width="4.33203125" customWidth="1"/>
    <col min="3819" max="3819" width="4.6640625" customWidth="1"/>
    <col min="3820" max="3820" width="1.44140625" customWidth="1"/>
    <col min="3821" max="3821" width="4.6640625" customWidth="1"/>
    <col min="3822" max="3822" width="6.6640625" bestFit="1" customWidth="1"/>
    <col min="4061" max="4061" width="4" customWidth="1"/>
    <col min="4062" max="4062" width="35.33203125" bestFit="1" customWidth="1"/>
    <col min="4063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9" width="4.33203125" customWidth="1"/>
    <col min="4070" max="4070" width="1.44140625" customWidth="1"/>
    <col min="4071" max="4072" width="4.33203125" customWidth="1"/>
    <col min="4073" max="4073" width="1.44140625" customWidth="1"/>
    <col min="4074" max="4074" width="4.33203125" customWidth="1"/>
    <col min="4075" max="4075" width="4.6640625" customWidth="1"/>
    <col min="4076" max="4076" width="1.44140625" customWidth="1"/>
    <col min="4077" max="4077" width="4.6640625" customWidth="1"/>
    <col min="4078" max="4078" width="6.6640625" bestFit="1" customWidth="1"/>
    <col min="4317" max="4317" width="4" customWidth="1"/>
    <col min="4318" max="4318" width="35.33203125" bestFit="1" customWidth="1"/>
    <col min="4319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5" width="4.33203125" customWidth="1"/>
    <col min="4326" max="4326" width="1.44140625" customWidth="1"/>
    <col min="4327" max="4328" width="4.33203125" customWidth="1"/>
    <col min="4329" max="4329" width="1.44140625" customWidth="1"/>
    <col min="4330" max="4330" width="4.33203125" customWidth="1"/>
    <col min="4331" max="4331" width="4.6640625" customWidth="1"/>
    <col min="4332" max="4332" width="1.44140625" customWidth="1"/>
    <col min="4333" max="4333" width="4.6640625" customWidth="1"/>
    <col min="4334" max="4334" width="6.6640625" bestFit="1" customWidth="1"/>
    <col min="4573" max="4573" width="4" customWidth="1"/>
    <col min="4574" max="4574" width="35.33203125" bestFit="1" customWidth="1"/>
    <col min="4575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1" width="4.33203125" customWidth="1"/>
    <col min="4582" max="4582" width="1.44140625" customWidth="1"/>
    <col min="4583" max="4584" width="4.33203125" customWidth="1"/>
    <col min="4585" max="4585" width="1.44140625" customWidth="1"/>
    <col min="4586" max="4586" width="4.33203125" customWidth="1"/>
    <col min="4587" max="4587" width="4.6640625" customWidth="1"/>
    <col min="4588" max="4588" width="1.44140625" customWidth="1"/>
    <col min="4589" max="4589" width="4.6640625" customWidth="1"/>
    <col min="4590" max="4590" width="6.6640625" bestFit="1" customWidth="1"/>
    <col min="4829" max="4829" width="4" customWidth="1"/>
    <col min="4830" max="4830" width="35.33203125" bestFit="1" customWidth="1"/>
    <col min="4831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7" width="4.33203125" customWidth="1"/>
    <col min="4838" max="4838" width="1.44140625" customWidth="1"/>
    <col min="4839" max="4840" width="4.33203125" customWidth="1"/>
    <col min="4841" max="4841" width="1.44140625" customWidth="1"/>
    <col min="4842" max="4842" width="4.33203125" customWidth="1"/>
    <col min="4843" max="4843" width="4.6640625" customWidth="1"/>
    <col min="4844" max="4844" width="1.44140625" customWidth="1"/>
    <col min="4845" max="4845" width="4.6640625" customWidth="1"/>
    <col min="4846" max="4846" width="6.6640625" bestFit="1" customWidth="1"/>
    <col min="5085" max="5085" width="4" customWidth="1"/>
    <col min="5086" max="5086" width="35.33203125" bestFit="1" customWidth="1"/>
    <col min="5087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3" width="4.33203125" customWidth="1"/>
    <col min="5094" max="5094" width="1.44140625" customWidth="1"/>
    <col min="5095" max="5096" width="4.33203125" customWidth="1"/>
    <col min="5097" max="5097" width="1.44140625" customWidth="1"/>
    <col min="5098" max="5098" width="4.33203125" customWidth="1"/>
    <col min="5099" max="5099" width="4.6640625" customWidth="1"/>
    <col min="5100" max="5100" width="1.44140625" customWidth="1"/>
    <col min="5101" max="5101" width="4.6640625" customWidth="1"/>
    <col min="5102" max="5102" width="6.6640625" bestFit="1" customWidth="1"/>
    <col min="5341" max="5341" width="4" customWidth="1"/>
    <col min="5342" max="5342" width="35.33203125" bestFit="1" customWidth="1"/>
    <col min="5343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9" width="4.33203125" customWidth="1"/>
    <col min="5350" max="5350" width="1.44140625" customWidth="1"/>
    <col min="5351" max="5352" width="4.33203125" customWidth="1"/>
    <col min="5353" max="5353" width="1.44140625" customWidth="1"/>
    <col min="5354" max="5354" width="4.33203125" customWidth="1"/>
    <col min="5355" max="5355" width="4.6640625" customWidth="1"/>
    <col min="5356" max="5356" width="1.44140625" customWidth="1"/>
    <col min="5357" max="5357" width="4.6640625" customWidth="1"/>
    <col min="5358" max="5358" width="6.6640625" bestFit="1" customWidth="1"/>
    <col min="5597" max="5597" width="4" customWidth="1"/>
    <col min="5598" max="5598" width="35.33203125" bestFit="1" customWidth="1"/>
    <col min="5599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5" width="4.33203125" customWidth="1"/>
    <col min="5606" max="5606" width="1.44140625" customWidth="1"/>
    <col min="5607" max="5608" width="4.33203125" customWidth="1"/>
    <col min="5609" max="5609" width="1.44140625" customWidth="1"/>
    <col min="5610" max="5610" width="4.33203125" customWidth="1"/>
    <col min="5611" max="5611" width="4.6640625" customWidth="1"/>
    <col min="5612" max="5612" width="1.44140625" customWidth="1"/>
    <col min="5613" max="5613" width="4.6640625" customWidth="1"/>
    <col min="5614" max="5614" width="6.6640625" bestFit="1" customWidth="1"/>
    <col min="5853" max="5853" width="4" customWidth="1"/>
    <col min="5854" max="5854" width="35.33203125" bestFit="1" customWidth="1"/>
    <col min="5855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1" width="4.33203125" customWidth="1"/>
    <col min="5862" max="5862" width="1.44140625" customWidth="1"/>
    <col min="5863" max="5864" width="4.33203125" customWidth="1"/>
    <col min="5865" max="5865" width="1.44140625" customWidth="1"/>
    <col min="5866" max="5866" width="4.33203125" customWidth="1"/>
    <col min="5867" max="5867" width="4.6640625" customWidth="1"/>
    <col min="5868" max="5868" width="1.44140625" customWidth="1"/>
    <col min="5869" max="5869" width="4.6640625" customWidth="1"/>
    <col min="5870" max="5870" width="6.6640625" bestFit="1" customWidth="1"/>
    <col min="6109" max="6109" width="4" customWidth="1"/>
    <col min="6110" max="6110" width="35.33203125" bestFit="1" customWidth="1"/>
    <col min="6111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7" width="4.33203125" customWidth="1"/>
    <col min="6118" max="6118" width="1.44140625" customWidth="1"/>
    <col min="6119" max="6120" width="4.33203125" customWidth="1"/>
    <col min="6121" max="6121" width="1.44140625" customWidth="1"/>
    <col min="6122" max="6122" width="4.33203125" customWidth="1"/>
    <col min="6123" max="6123" width="4.6640625" customWidth="1"/>
    <col min="6124" max="6124" width="1.44140625" customWidth="1"/>
    <col min="6125" max="6125" width="4.6640625" customWidth="1"/>
    <col min="6126" max="6126" width="6.6640625" bestFit="1" customWidth="1"/>
    <col min="6365" max="6365" width="4" customWidth="1"/>
    <col min="6366" max="6366" width="35.33203125" bestFit="1" customWidth="1"/>
    <col min="6367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3" width="4.33203125" customWidth="1"/>
    <col min="6374" max="6374" width="1.44140625" customWidth="1"/>
    <col min="6375" max="6376" width="4.33203125" customWidth="1"/>
    <col min="6377" max="6377" width="1.44140625" customWidth="1"/>
    <col min="6378" max="6378" width="4.33203125" customWidth="1"/>
    <col min="6379" max="6379" width="4.6640625" customWidth="1"/>
    <col min="6380" max="6380" width="1.44140625" customWidth="1"/>
    <col min="6381" max="6381" width="4.6640625" customWidth="1"/>
    <col min="6382" max="6382" width="6.6640625" bestFit="1" customWidth="1"/>
    <col min="6621" max="6621" width="4" customWidth="1"/>
    <col min="6622" max="6622" width="35.33203125" bestFit="1" customWidth="1"/>
    <col min="6623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9" width="4.33203125" customWidth="1"/>
    <col min="6630" max="6630" width="1.44140625" customWidth="1"/>
    <col min="6631" max="6632" width="4.33203125" customWidth="1"/>
    <col min="6633" max="6633" width="1.44140625" customWidth="1"/>
    <col min="6634" max="6634" width="4.33203125" customWidth="1"/>
    <col min="6635" max="6635" width="4.6640625" customWidth="1"/>
    <col min="6636" max="6636" width="1.44140625" customWidth="1"/>
    <col min="6637" max="6637" width="4.6640625" customWidth="1"/>
    <col min="6638" max="6638" width="6.6640625" bestFit="1" customWidth="1"/>
    <col min="6877" max="6877" width="4" customWidth="1"/>
    <col min="6878" max="6878" width="35.33203125" bestFit="1" customWidth="1"/>
    <col min="6879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5" width="4.33203125" customWidth="1"/>
    <col min="6886" max="6886" width="1.44140625" customWidth="1"/>
    <col min="6887" max="6888" width="4.33203125" customWidth="1"/>
    <col min="6889" max="6889" width="1.44140625" customWidth="1"/>
    <col min="6890" max="6890" width="4.33203125" customWidth="1"/>
    <col min="6891" max="6891" width="4.6640625" customWidth="1"/>
    <col min="6892" max="6892" width="1.44140625" customWidth="1"/>
    <col min="6893" max="6893" width="4.6640625" customWidth="1"/>
    <col min="6894" max="6894" width="6.6640625" bestFit="1" customWidth="1"/>
    <col min="7133" max="7133" width="4" customWidth="1"/>
    <col min="7134" max="7134" width="35.33203125" bestFit="1" customWidth="1"/>
    <col min="7135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1" width="4.33203125" customWidth="1"/>
    <col min="7142" max="7142" width="1.44140625" customWidth="1"/>
    <col min="7143" max="7144" width="4.33203125" customWidth="1"/>
    <col min="7145" max="7145" width="1.44140625" customWidth="1"/>
    <col min="7146" max="7146" width="4.33203125" customWidth="1"/>
    <col min="7147" max="7147" width="4.6640625" customWidth="1"/>
    <col min="7148" max="7148" width="1.44140625" customWidth="1"/>
    <col min="7149" max="7149" width="4.6640625" customWidth="1"/>
    <col min="7150" max="7150" width="6.6640625" bestFit="1" customWidth="1"/>
    <col min="7389" max="7389" width="4" customWidth="1"/>
    <col min="7390" max="7390" width="35.33203125" bestFit="1" customWidth="1"/>
    <col min="7391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7" width="4.33203125" customWidth="1"/>
    <col min="7398" max="7398" width="1.44140625" customWidth="1"/>
    <col min="7399" max="7400" width="4.33203125" customWidth="1"/>
    <col min="7401" max="7401" width="1.44140625" customWidth="1"/>
    <col min="7402" max="7402" width="4.33203125" customWidth="1"/>
    <col min="7403" max="7403" width="4.6640625" customWidth="1"/>
    <col min="7404" max="7404" width="1.44140625" customWidth="1"/>
    <col min="7405" max="7405" width="4.6640625" customWidth="1"/>
    <col min="7406" max="7406" width="6.6640625" bestFit="1" customWidth="1"/>
    <col min="7645" max="7645" width="4" customWidth="1"/>
    <col min="7646" max="7646" width="35.33203125" bestFit="1" customWidth="1"/>
    <col min="7647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3" width="4.33203125" customWidth="1"/>
    <col min="7654" max="7654" width="1.44140625" customWidth="1"/>
    <col min="7655" max="7656" width="4.33203125" customWidth="1"/>
    <col min="7657" max="7657" width="1.44140625" customWidth="1"/>
    <col min="7658" max="7658" width="4.33203125" customWidth="1"/>
    <col min="7659" max="7659" width="4.6640625" customWidth="1"/>
    <col min="7660" max="7660" width="1.44140625" customWidth="1"/>
    <col min="7661" max="7661" width="4.6640625" customWidth="1"/>
    <col min="7662" max="7662" width="6.6640625" bestFit="1" customWidth="1"/>
    <col min="7901" max="7901" width="4" customWidth="1"/>
    <col min="7902" max="7902" width="35.33203125" bestFit="1" customWidth="1"/>
    <col min="7903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9" width="4.33203125" customWidth="1"/>
    <col min="7910" max="7910" width="1.44140625" customWidth="1"/>
    <col min="7911" max="7912" width="4.33203125" customWidth="1"/>
    <col min="7913" max="7913" width="1.44140625" customWidth="1"/>
    <col min="7914" max="7914" width="4.33203125" customWidth="1"/>
    <col min="7915" max="7915" width="4.6640625" customWidth="1"/>
    <col min="7916" max="7916" width="1.44140625" customWidth="1"/>
    <col min="7917" max="7917" width="4.6640625" customWidth="1"/>
    <col min="7918" max="7918" width="6.6640625" bestFit="1" customWidth="1"/>
    <col min="8157" max="8157" width="4" customWidth="1"/>
    <col min="8158" max="8158" width="35.33203125" bestFit="1" customWidth="1"/>
    <col min="8159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5" width="4.33203125" customWidth="1"/>
    <col min="8166" max="8166" width="1.44140625" customWidth="1"/>
    <col min="8167" max="8168" width="4.33203125" customWidth="1"/>
    <col min="8169" max="8169" width="1.44140625" customWidth="1"/>
    <col min="8170" max="8170" width="4.33203125" customWidth="1"/>
    <col min="8171" max="8171" width="4.6640625" customWidth="1"/>
    <col min="8172" max="8172" width="1.44140625" customWidth="1"/>
    <col min="8173" max="8173" width="4.6640625" customWidth="1"/>
    <col min="8174" max="8174" width="6.6640625" bestFit="1" customWidth="1"/>
    <col min="8413" max="8413" width="4" customWidth="1"/>
    <col min="8414" max="8414" width="35.33203125" bestFit="1" customWidth="1"/>
    <col min="8415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1" width="4.33203125" customWidth="1"/>
    <col min="8422" max="8422" width="1.44140625" customWidth="1"/>
    <col min="8423" max="8424" width="4.33203125" customWidth="1"/>
    <col min="8425" max="8425" width="1.44140625" customWidth="1"/>
    <col min="8426" max="8426" width="4.33203125" customWidth="1"/>
    <col min="8427" max="8427" width="4.6640625" customWidth="1"/>
    <col min="8428" max="8428" width="1.44140625" customWidth="1"/>
    <col min="8429" max="8429" width="4.6640625" customWidth="1"/>
    <col min="8430" max="8430" width="6.6640625" bestFit="1" customWidth="1"/>
    <col min="8669" max="8669" width="4" customWidth="1"/>
    <col min="8670" max="8670" width="35.33203125" bestFit="1" customWidth="1"/>
    <col min="8671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7" width="4.33203125" customWidth="1"/>
    <col min="8678" max="8678" width="1.44140625" customWidth="1"/>
    <col min="8679" max="8680" width="4.33203125" customWidth="1"/>
    <col min="8681" max="8681" width="1.44140625" customWidth="1"/>
    <col min="8682" max="8682" width="4.33203125" customWidth="1"/>
    <col min="8683" max="8683" width="4.6640625" customWidth="1"/>
    <col min="8684" max="8684" width="1.44140625" customWidth="1"/>
    <col min="8685" max="8685" width="4.6640625" customWidth="1"/>
    <col min="8686" max="8686" width="6.6640625" bestFit="1" customWidth="1"/>
    <col min="8925" max="8925" width="4" customWidth="1"/>
    <col min="8926" max="8926" width="35.33203125" bestFit="1" customWidth="1"/>
    <col min="8927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3" width="4.33203125" customWidth="1"/>
    <col min="8934" max="8934" width="1.44140625" customWidth="1"/>
    <col min="8935" max="8936" width="4.33203125" customWidth="1"/>
    <col min="8937" max="8937" width="1.44140625" customWidth="1"/>
    <col min="8938" max="8938" width="4.33203125" customWidth="1"/>
    <col min="8939" max="8939" width="4.6640625" customWidth="1"/>
    <col min="8940" max="8940" width="1.44140625" customWidth="1"/>
    <col min="8941" max="8941" width="4.6640625" customWidth="1"/>
    <col min="8942" max="8942" width="6.6640625" bestFit="1" customWidth="1"/>
    <col min="9181" max="9181" width="4" customWidth="1"/>
    <col min="9182" max="9182" width="35.33203125" bestFit="1" customWidth="1"/>
    <col min="9183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9" width="4.33203125" customWidth="1"/>
    <col min="9190" max="9190" width="1.44140625" customWidth="1"/>
    <col min="9191" max="9192" width="4.33203125" customWidth="1"/>
    <col min="9193" max="9193" width="1.44140625" customWidth="1"/>
    <col min="9194" max="9194" width="4.33203125" customWidth="1"/>
    <col min="9195" max="9195" width="4.6640625" customWidth="1"/>
    <col min="9196" max="9196" width="1.44140625" customWidth="1"/>
    <col min="9197" max="9197" width="4.6640625" customWidth="1"/>
    <col min="9198" max="9198" width="6.6640625" bestFit="1" customWidth="1"/>
    <col min="9437" max="9437" width="4" customWidth="1"/>
    <col min="9438" max="9438" width="35.33203125" bestFit="1" customWidth="1"/>
    <col min="9439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5" width="4.33203125" customWidth="1"/>
    <col min="9446" max="9446" width="1.44140625" customWidth="1"/>
    <col min="9447" max="9448" width="4.33203125" customWidth="1"/>
    <col min="9449" max="9449" width="1.44140625" customWidth="1"/>
    <col min="9450" max="9450" width="4.33203125" customWidth="1"/>
    <col min="9451" max="9451" width="4.6640625" customWidth="1"/>
    <col min="9452" max="9452" width="1.44140625" customWidth="1"/>
    <col min="9453" max="9453" width="4.6640625" customWidth="1"/>
    <col min="9454" max="9454" width="6.6640625" bestFit="1" customWidth="1"/>
    <col min="9693" max="9693" width="4" customWidth="1"/>
    <col min="9694" max="9694" width="35.33203125" bestFit="1" customWidth="1"/>
    <col min="9695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1" width="4.33203125" customWidth="1"/>
    <col min="9702" max="9702" width="1.44140625" customWidth="1"/>
    <col min="9703" max="9704" width="4.33203125" customWidth="1"/>
    <col min="9705" max="9705" width="1.44140625" customWidth="1"/>
    <col min="9706" max="9706" width="4.33203125" customWidth="1"/>
    <col min="9707" max="9707" width="4.6640625" customWidth="1"/>
    <col min="9708" max="9708" width="1.44140625" customWidth="1"/>
    <col min="9709" max="9709" width="4.6640625" customWidth="1"/>
    <col min="9710" max="9710" width="6.6640625" bestFit="1" customWidth="1"/>
    <col min="9949" max="9949" width="4" customWidth="1"/>
    <col min="9950" max="9950" width="35.33203125" bestFit="1" customWidth="1"/>
    <col min="9951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7" width="4.33203125" customWidth="1"/>
    <col min="9958" max="9958" width="1.44140625" customWidth="1"/>
    <col min="9959" max="9960" width="4.33203125" customWidth="1"/>
    <col min="9961" max="9961" width="1.44140625" customWidth="1"/>
    <col min="9962" max="9962" width="4.33203125" customWidth="1"/>
    <col min="9963" max="9963" width="4.6640625" customWidth="1"/>
    <col min="9964" max="9964" width="1.44140625" customWidth="1"/>
    <col min="9965" max="9965" width="4.6640625" customWidth="1"/>
    <col min="9966" max="9966" width="6.6640625" bestFit="1" customWidth="1"/>
    <col min="10205" max="10205" width="4" customWidth="1"/>
    <col min="10206" max="10206" width="35.33203125" bestFit="1" customWidth="1"/>
    <col min="10207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3" width="4.33203125" customWidth="1"/>
    <col min="10214" max="10214" width="1.44140625" customWidth="1"/>
    <col min="10215" max="10216" width="4.33203125" customWidth="1"/>
    <col min="10217" max="10217" width="1.44140625" customWidth="1"/>
    <col min="10218" max="10218" width="4.33203125" customWidth="1"/>
    <col min="10219" max="10219" width="4.6640625" customWidth="1"/>
    <col min="10220" max="10220" width="1.44140625" customWidth="1"/>
    <col min="10221" max="10221" width="4.6640625" customWidth="1"/>
    <col min="10222" max="10222" width="6.6640625" bestFit="1" customWidth="1"/>
    <col min="10461" max="10461" width="4" customWidth="1"/>
    <col min="10462" max="10462" width="35.33203125" bestFit="1" customWidth="1"/>
    <col min="10463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9" width="4.33203125" customWidth="1"/>
    <col min="10470" max="10470" width="1.44140625" customWidth="1"/>
    <col min="10471" max="10472" width="4.33203125" customWidth="1"/>
    <col min="10473" max="10473" width="1.44140625" customWidth="1"/>
    <col min="10474" max="10474" width="4.33203125" customWidth="1"/>
    <col min="10475" max="10475" width="4.6640625" customWidth="1"/>
    <col min="10476" max="10476" width="1.44140625" customWidth="1"/>
    <col min="10477" max="10477" width="4.6640625" customWidth="1"/>
    <col min="10478" max="10478" width="6.6640625" bestFit="1" customWidth="1"/>
    <col min="10717" max="10717" width="4" customWidth="1"/>
    <col min="10718" max="10718" width="35.33203125" bestFit="1" customWidth="1"/>
    <col min="10719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5" width="4.33203125" customWidth="1"/>
    <col min="10726" max="10726" width="1.44140625" customWidth="1"/>
    <col min="10727" max="10728" width="4.33203125" customWidth="1"/>
    <col min="10729" max="10729" width="1.44140625" customWidth="1"/>
    <col min="10730" max="10730" width="4.33203125" customWidth="1"/>
    <col min="10731" max="10731" width="4.6640625" customWidth="1"/>
    <col min="10732" max="10732" width="1.44140625" customWidth="1"/>
    <col min="10733" max="10733" width="4.6640625" customWidth="1"/>
    <col min="10734" max="10734" width="6.6640625" bestFit="1" customWidth="1"/>
    <col min="10973" max="10973" width="4" customWidth="1"/>
    <col min="10974" max="10974" width="35.33203125" bestFit="1" customWidth="1"/>
    <col min="10975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1" width="4.33203125" customWidth="1"/>
    <col min="10982" max="10982" width="1.44140625" customWidth="1"/>
    <col min="10983" max="10984" width="4.33203125" customWidth="1"/>
    <col min="10985" max="10985" width="1.44140625" customWidth="1"/>
    <col min="10986" max="10986" width="4.33203125" customWidth="1"/>
    <col min="10987" max="10987" width="4.6640625" customWidth="1"/>
    <col min="10988" max="10988" width="1.44140625" customWidth="1"/>
    <col min="10989" max="10989" width="4.6640625" customWidth="1"/>
    <col min="10990" max="10990" width="6.6640625" bestFit="1" customWidth="1"/>
    <col min="11229" max="11229" width="4" customWidth="1"/>
    <col min="11230" max="11230" width="35.33203125" bestFit="1" customWidth="1"/>
    <col min="11231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7" width="4.33203125" customWidth="1"/>
    <col min="11238" max="11238" width="1.44140625" customWidth="1"/>
    <col min="11239" max="11240" width="4.33203125" customWidth="1"/>
    <col min="11241" max="11241" width="1.44140625" customWidth="1"/>
    <col min="11242" max="11242" width="4.33203125" customWidth="1"/>
    <col min="11243" max="11243" width="4.6640625" customWidth="1"/>
    <col min="11244" max="11244" width="1.44140625" customWidth="1"/>
    <col min="11245" max="11245" width="4.6640625" customWidth="1"/>
    <col min="11246" max="11246" width="6.6640625" bestFit="1" customWidth="1"/>
    <col min="11485" max="11485" width="4" customWidth="1"/>
    <col min="11486" max="11486" width="35.33203125" bestFit="1" customWidth="1"/>
    <col min="11487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3" width="4.33203125" customWidth="1"/>
    <col min="11494" max="11494" width="1.44140625" customWidth="1"/>
    <col min="11495" max="11496" width="4.33203125" customWidth="1"/>
    <col min="11497" max="11497" width="1.44140625" customWidth="1"/>
    <col min="11498" max="11498" width="4.33203125" customWidth="1"/>
    <col min="11499" max="11499" width="4.6640625" customWidth="1"/>
    <col min="11500" max="11500" width="1.44140625" customWidth="1"/>
    <col min="11501" max="11501" width="4.6640625" customWidth="1"/>
    <col min="11502" max="11502" width="6.6640625" bestFit="1" customWidth="1"/>
    <col min="11741" max="11741" width="4" customWidth="1"/>
    <col min="11742" max="11742" width="35.33203125" bestFit="1" customWidth="1"/>
    <col min="11743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9" width="4.33203125" customWidth="1"/>
    <col min="11750" max="11750" width="1.44140625" customWidth="1"/>
    <col min="11751" max="11752" width="4.33203125" customWidth="1"/>
    <col min="11753" max="11753" width="1.44140625" customWidth="1"/>
    <col min="11754" max="11754" width="4.33203125" customWidth="1"/>
    <col min="11755" max="11755" width="4.6640625" customWidth="1"/>
    <col min="11756" max="11756" width="1.44140625" customWidth="1"/>
    <col min="11757" max="11757" width="4.6640625" customWidth="1"/>
    <col min="11758" max="11758" width="6.6640625" bestFit="1" customWidth="1"/>
    <col min="11997" max="11997" width="4" customWidth="1"/>
    <col min="11998" max="11998" width="35.33203125" bestFit="1" customWidth="1"/>
    <col min="11999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5" width="4.33203125" customWidth="1"/>
    <col min="12006" max="12006" width="1.44140625" customWidth="1"/>
    <col min="12007" max="12008" width="4.33203125" customWidth="1"/>
    <col min="12009" max="12009" width="1.44140625" customWidth="1"/>
    <col min="12010" max="12010" width="4.33203125" customWidth="1"/>
    <col min="12011" max="12011" width="4.6640625" customWidth="1"/>
    <col min="12012" max="12012" width="1.44140625" customWidth="1"/>
    <col min="12013" max="12013" width="4.6640625" customWidth="1"/>
    <col min="12014" max="12014" width="6.6640625" bestFit="1" customWidth="1"/>
    <col min="12253" max="12253" width="4" customWidth="1"/>
    <col min="12254" max="12254" width="35.33203125" bestFit="1" customWidth="1"/>
    <col min="12255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1" width="4.33203125" customWidth="1"/>
    <col min="12262" max="12262" width="1.44140625" customWidth="1"/>
    <col min="12263" max="12264" width="4.33203125" customWidth="1"/>
    <col min="12265" max="12265" width="1.44140625" customWidth="1"/>
    <col min="12266" max="12266" width="4.33203125" customWidth="1"/>
    <col min="12267" max="12267" width="4.6640625" customWidth="1"/>
    <col min="12268" max="12268" width="1.44140625" customWidth="1"/>
    <col min="12269" max="12269" width="4.6640625" customWidth="1"/>
    <col min="12270" max="12270" width="6.6640625" bestFit="1" customWidth="1"/>
    <col min="12509" max="12509" width="4" customWidth="1"/>
    <col min="12510" max="12510" width="35.33203125" bestFit="1" customWidth="1"/>
    <col min="12511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7" width="4.33203125" customWidth="1"/>
    <col min="12518" max="12518" width="1.44140625" customWidth="1"/>
    <col min="12519" max="12520" width="4.33203125" customWidth="1"/>
    <col min="12521" max="12521" width="1.44140625" customWidth="1"/>
    <col min="12522" max="12522" width="4.33203125" customWidth="1"/>
    <col min="12523" max="12523" width="4.6640625" customWidth="1"/>
    <col min="12524" max="12524" width="1.44140625" customWidth="1"/>
    <col min="12525" max="12525" width="4.6640625" customWidth="1"/>
    <col min="12526" max="12526" width="6.6640625" bestFit="1" customWidth="1"/>
    <col min="12765" max="12765" width="4" customWidth="1"/>
    <col min="12766" max="12766" width="35.33203125" bestFit="1" customWidth="1"/>
    <col min="12767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3" width="4.33203125" customWidth="1"/>
    <col min="12774" max="12774" width="1.44140625" customWidth="1"/>
    <col min="12775" max="12776" width="4.33203125" customWidth="1"/>
    <col min="12777" max="12777" width="1.44140625" customWidth="1"/>
    <col min="12778" max="12778" width="4.33203125" customWidth="1"/>
    <col min="12779" max="12779" width="4.6640625" customWidth="1"/>
    <col min="12780" max="12780" width="1.44140625" customWidth="1"/>
    <col min="12781" max="12781" width="4.6640625" customWidth="1"/>
    <col min="12782" max="12782" width="6.6640625" bestFit="1" customWidth="1"/>
    <col min="13021" max="13021" width="4" customWidth="1"/>
    <col min="13022" max="13022" width="35.33203125" bestFit="1" customWidth="1"/>
    <col min="13023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9" width="4.33203125" customWidth="1"/>
    <col min="13030" max="13030" width="1.44140625" customWidth="1"/>
    <col min="13031" max="13032" width="4.33203125" customWidth="1"/>
    <col min="13033" max="13033" width="1.44140625" customWidth="1"/>
    <col min="13034" max="13034" width="4.33203125" customWidth="1"/>
    <col min="13035" max="13035" width="4.6640625" customWidth="1"/>
    <col min="13036" max="13036" width="1.44140625" customWidth="1"/>
    <col min="13037" max="13037" width="4.6640625" customWidth="1"/>
    <col min="13038" max="13038" width="6.6640625" bestFit="1" customWidth="1"/>
    <col min="13277" max="13277" width="4" customWidth="1"/>
    <col min="13278" max="13278" width="35.33203125" bestFit="1" customWidth="1"/>
    <col min="13279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5" width="4.33203125" customWidth="1"/>
    <col min="13286" max="13286" width="1.44140625" customWidth="1"/>
    <col min="13287" max="13288" width="4.33203125" customWidth="1"/>
    <col min="13289" max="13289" width="1.44140625" customWidth="1"/>
    <col min="13290" max="13290" width="4.33203125" customWidth="1"/>
    <col min="13291" max="13291" width="4.6640625" customWidth="1"/>
    <col min="13292" max="13292" width="1.44140625" customWidth="1"/>
    <col min="13293" max="13293" width="4.6640625" customWidth="1"/>
    <col min="13294" max="13294" width="6.6640625" bestFit="1" customWidth="1"/>
    <col min="13533" max="13533" width="4" customWidth="1"/>
    <col min="13534" max="13534" width="35.33203125" bestFit="1" customWidth="1"/>
    <col min="13535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1" width="4.33203125" customWidth="1"/>
    <col min="13542" max="13542" width="1.44140625" customWidth="1"/>
    <col min="13543" max="13544" width="4.33203125" customWidth="1"/>
    <col min="13545" max="13545" width="1.44140625" customWidth="1"/>
    <col min="13546" max="13546" width="4.33203125" customWidth="1"/>
    <col min="13547" max="13547" width="4.6640625" customWidth="1"/>
    <col min="13548" max="13548" width="1.44140625" customWidth="1"/>
    <col min="13549" max="13549" width="4.6640625" customWidth="1"/>
    <col min="13550" max="13550" width="6.6640625" bestFit="1" customWidth="1"/>
    <col min="13789" max="13789" width="4" customWidth="1"/>
    <col min="13790" max="13790" width="35.33203125" bestFit="1" customWidth="1"/>
    <col min="13791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7" width="4.33203125" customWidth="1"/>
    <col min="13798" max="13798" width="1.44140625" customWidth="1"/>
    <col min="13799" max="13800" width="4.33203125" customWidth="1"/>
    <col min="13801" max="13801" width="1.44140625" customWidth="1"/>
    <col min="13802" max="13802" width="4.33203125" customWidth="1"/>
    <col min="13803" max="13803" width="4.6640625" customWidth="1"/>
    <col min="13804" max="13804" width="1.44140625" customWidth="1"/>
    <col min="13805" max="13805" width="4.6640625" customWidth="1"/>
    <col min="13806" max="13806" width="6.6640625" bestFit="1" customWidth="1"/>
    <col min="14045" max="14045" width="4" customWidth="1"/>
    <col min="14046" max="14046" width="35.33203125" bestFit="1" customWidth="1"/>
    <col min="14047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3" width="4.33203125" customWidth="1"/>
    <col min="14054" max="14054" width="1.44140625" customWidth="1"/>
    <col min="14055" max="14056" width="4.33203125" customWidth="1"/>
    <col min="14057" max="14057" width="1.44140625" customWidth="1"/>
    <col min="14058" max="14058" width="4.33203125" customWidth="1"/>
    <col min="14059" max="14059" width="4.6640625" customWidth="1"/>
    <col min="14060" max="14060" width="1.44140625" customWidth="1"/>
    <col min="14061" max="14061" width="4.6640625" customWidth="1"/>
    <col min="14062" max="14062" width="6.6640625" bestFit="1" customWidth="1"/>
    <col min="14301" max="14301" width="4" customWidth="1"/>
    <col min="14302" max="14302" width="35.33203125" bestFit="1" customWidth="1"/>
    <col min="14303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9" width="4.33203125" customWidth="1"/>
    <col min="14310" max="14310" width="1.44140625" customWidth="1"/>
    <col min="14311" max="14312" width="4.33203125" customWidth="1"/>
    <col min="14313" max="14313" width="1.44140625" customWidth="1"/>
    <col min="14314" max="14314" width="4.33203125" customWidth="1"/>
    <col min="14315" max="14315" width="4.6640625" customWidth="1"/>
    <col min="14316" max="14316" width="1.44140625" customWidth="1"/>
    <col min="14317" max="14317" width="4.6640625" customWidth="1"/>
    <col min="14318" max="14318" width="6.6640625" bestFit="1" customWidth="1"/>
    <col min="14557" max="14557" width="4" customWidth="1"/>
    <col min="14558" max="14558" width="35.33203125" bestFit="1" customWidth="1"/>
    <col min="14559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5" width="4.33203125" customWidth="1"/>
    <col min="14566" max="14566" width="1.44140625" customWidth="1"/>
    <col min="14567" max="14568" width="4.33203125" customWidth="1"/>
    <col min="14569" max="14569" width="1.44140625" customWidth="1"/>
    <col min="14570" max="14570" width="4.33203125" customWidth="1"/>
    <col min="14571" max="14571" width="4.6640625" customWidth="1"/>
    <col min="14572" max="14572" width="1.44140625" customWidth="1"/>
    <col min="14573" max="14573" width="4.6640625" customWidth="1"/>
    <col min="14574" max="14574" width="6.6640625" bestFit="1" customWidth="1"/>
    <col min="14813" max="14813" width="4" customWidth="1"/>
    <col min="14814" max="14814" width="35.33203125" bestFit="1" customWidth="1"/>
    <col min="14815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1" width="4.33203125" customWidth="1"/>
    <col min="14822" max="14822" width="1.44140625" customWidth="1"/>
    <col min="14823" max="14824" width="4.33203125" customWidth="1"/>
    <col min="14825" max="14825" width="1.44140625" customWidth="1"/>
    <col min="14826" max="14826" width="4.33203125" customWidth="1"/>
    <col min="14827" max="14827" width="4.6640625" customWidth="1"/>
    <col min="14828" max="14828" width="1.44140625" customWidth="1"/>
    <col min="14829" max="14829" width="4.6640625" customWidth="1"/>
    <col min="14830" max="14830" width="6.6640625" bestFit="1" customWidth="1"/>
    <col min="15069" max="15069" width="4" customWidth="1"/>
    <col min="15070" max="15070" width="35.33203125" bestFit="1" customWidth="1"/>
    <col min="15071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7" width="4.33203125" customWidth="1"/>
    <col min="15078" max="15078" width="1.44140625" customWidth="1"/>
    <col min="15079" max="15080" width="4.33203125" customWidth="1"/>
    <col min="15081" max="15081" width="1.44140625" customWidth="1"/>
    <col min="15082" max="15082" width="4.33203125" customWidth="1"/>
    <col min="15083" max="15083" width="4.6640625" customWidth="1"/>
    <col min="15084" max="15084" width="1.44140625" customWidth="1"/>
    <col min="15085" max="15085" width="4.6640625" customWidth="1"/>
    <col min="15086" max="15086" width="6.6640625" bestFit="1" customWidth="1"/>
    <col min="15325" max="15325" width="4" customWidth="1"/>
    <col min="15326" max="15326" width="35.33203125" bestFit="1" customWidth="1"/>
    <col min="15327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3" width="4.33203125" customWidth="1"/>
    <col min="15334" max="15334" width="1.44140625" customWidth="1"/>
    <col min="15335" max="15336" width="4.33203125" customWidth="1"/>
    <col min="15337" max="15337" width="1.44140625" customWidth="1"/>
    <col min="15338" max="15338" width="4.33203125" customWidth="1"/>
    <col min="15339" max="15339" width="4.6640625" customWidth="1"/>
    <col min="15340" max="15340" width="1.44140625" customWidth="1"/>
    <col min="15341" max="15341" width="4.6640625" customWidth="1"/>
    <col min="15342" max="15342" width="6.6640625" bestFit="1" customWidth="1"/>
    <col min="15581" max="15581" width="4" customWidth="1"/>
    <col min="15582" max="15582" width="35.33203125" bestFit="1" customWidth="1"/>
    <col min="15583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9" width="4.33203125" customWidth="1"/>
    <col min="15590" max="15590" width="1.44140625" customWidth="1"/>
    <col min="15591" max="15592" width="4.33203125" customWidth="1"/>
    <col min="15593" max="15593" width="1.44140625" customWidth="1"/>
    <col min="15594" max="15594" width="4.33203125" customWidth="1"/>
    <col min="15595" max="15595" width="4.6640625" customWidth="1"/>
    <col min="15596" max="15596" width="1.44140625" customWidth="1"/>
    <col min="15597" max="15597" width="4.6640625" customWidth="1"/>
    <col min="15598" max="15598" width="6.6640625" bestFit="1" customWidth="1"/>
    <col min="15837" max="15837" width="4" customWidth="1"/>
    <col min="15838" max="15838" width="35.33203125" bestFit="1" customWidth="1"/>
    <col min="15839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5" width="4.33203125" customWidth="1"/>
    <col min="15846" max="15846" width="1.44140625" customWidth="1"/>
    <col min="15847" max="15848" width="4.33203125" customWidth="1"/>
    <col min="15849" max="15849" width="1.44140625" customWidth="1"/>
    <col min="15850" max="15850" width="4.33203125" customWidth="1"/>
    <col min="15851" max="15851" width="4.6640625" customWidth="1"/>
    <col min="15852" max="15852" width="1.44140625" customWidth="1"/>
    <col min="15853" max="15853" width="4.6640625" customWidth="1"/>
    <col min="15854" max="15854" width="6.6640625" bestFit="1" customWidth="1"/>
    <col min="16093" max="16093" width="4" customWidth="1"/>
    <col min="16094" max="16094" width="35.33203125" bestFit="1" customWidth="1"/>
    <col min="16095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1" width="4.33203125" customWidth="1"/>
    <col min="16102" max="16102" width="1.44140625" customWidth="1"/>
    <col min="16103" max="16104" width="4.33203125" customWidth="1"/>
    <col min="16105" max="16105" width="1.44140625" customWidth="1"/>
    <col min="16106" max="16106" width="4.33203125" customWidth="1"/>
    <col min="16107" max="16107" width="4.6640625" customWidth="1"/>
    <col min="16108" max="16108" width="1.44140625" customWidth="1"/>
    <col min="16109" max="16109" width="4.6640625" customWidth="1"/>
    <col min="16110" max="16110" width="6.6640625" bestFit="1" customWidth="1"/>
  </cols>
  <sheetData>
    <row r="1" spans="1:18" ht="15" thickBot="1" x14ac:dyDescent="0.35"/>
    <row r="2" spans="1:18" ht="15" customHeight="1" x14ac:dyDescent="0.3">
      <c r="A2" s="235" t="str">
        <f>'Nasazení do skupin'!B2</f>
        <v>18. GALA MČR starších žáků jednotlivci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7"/>
    </row>
    <row r="3" spans="1:18" ht="15.75" customHeight="1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18" ht="32.25" customHeight="1" thickBot="1" x14ac:dyDescent="0.35">
      <c r="A4" s="214" t="s">
        <v>25</v>
      </c>
      <c r="B4" s="215"/>
      <c r="C4" s="407" t="str">
        <f>'Nasazení do skupin'!B3</f>
        <v>Čelákovice 29.6.2019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9"/>
    </row>
    <row r="5" spans="1:18" ht="15" customHeight="1" x14ac:dyDescent="0.3">
      <c r="A5" s="216"/>
      <c r="B5" s="217"/>
      <c r="C5" s="235">
        <v>1</v>
      </c>
      <c r="D5" s="236"/>
      <c r="E5" s="237"/>
      <c r="F5" s="235">
        <v>2</v>
      </c>
      <c r="G5" s="236"/>
      <c r="H5" s="237"/>
      <c r="I5" s="235">
        <v>3</v>
      </c>
      <c r="J5" s="236"/>
      <c r="K5" s="237"/>
      <c r="L5" s="235"/>
      <c r="M5" s="236"/>
      <c r="N5" s="237"/>
      <c r="O5" s="243" t="s">
        <v>5</v>
      </c>
      <c r="P5" s="244"/>
      <c r="Q5" s="245"/>
      <c r="R5" s="57" t="s">
        <v>6</v>
      </c>
    </row>
    <row r="6" spans="1:18" ht="15.75" customHeight="1" thickBot="1" x14ac:dyDescent="0.35">
      <c r="A6" s="218"/>
      <c r="B6" s="219"/>
      <c r="C6" s="410"/>
      <c r="D6" s="272"/>
      <c r="E6" s="273"/>
      <c r="F6" s="238"/>
      <c r="G6" s="239"/>
      <c r="H6" s="240"/>
      <c r="I6" s="238"/>
      <c r="J6" s="239"/>
      <c r="K6" s="240"/>
      <c r="L6" s="238"/>
      <c r="M6" s="239"/>
      <c r="N6" s="240"/>
      <c r="O6" s="246" t="s">
        <v>7</v>
      </c>
      <c r="P6" s="247"/>
      <c r="Q6" s="248"/>
      <c r="R6" s="68" t="s">
        <v>8</v>
      </c>
    </row>
    <row r="7" spans="1:18" ht="15" customHeight="1" x14ac:dyDescent="0.3">
      <c r="A7" s="346">
        <v>1</v>
      </c>
      <c r="B7" s="223" t="str">
        <f>'Nasazení do skupin'!B11</f>
        <v>MNK Modřice, z.s. "B" - Patrik Kolouch</v>
      </c>
      <c r="C7" s="293"/>
      <c r="D7" s="294"/>
      <c r="E7" s="295"/>
      <c r="F7" s="367">
        <f>O29</f>
        <v>2</v>
      </c>
      <c r="G7" s="367" t="s">
        <v>9</v>
      </c>
      <c r="H7" s="369">
        <f>Q29</f>
        <v>1</v>
      </c>
      <c r="I7" s="365">
        <f>E15</f>
        <v>2</v>
      </c>
      <c r="J7" s="367" t="s">
        <v>9</v>
      </c>
      <c r="K7" s="369">
        <f>C15</f>
        <v>0</v>
      </c>
      <c r="L7" s="349"/>
      <c r="M7" s="362"/>
      <c r="N7" s="363"/>
      <c r="O7" s="371">
        <f>F7+I7+L7</f>
        <v>4</v>
      </c>
      <c r="P7" s="373" t="s">
        <v>9</v>
      </c>
      <c r="Q7" s="375">
        <f>H7+K7+N7</f>
        <v>1</v>
      </c>
      <c r="R7" s="377">
        <v>4</v>
      </c>
    </row>
    <row r="8" spans="1:18" ht="15.75" customHeight="1" thickBot="1" x14ac:dyDescent="0.35">
      <c r="A8" s="347"/>
      <c r="B8" s="224"/>
      <c r="C8" s="296"/>
      <c r="D8" s="297"/>
      <c r="E8" s="298"/>
      <c r="F8" s="368"/>
      <c r="G8" s="368"/>
      <c r="H8" s="370"/>
      <c r="I8" s="366"/>
      <c r="J8" s="368"/>
      <c r="K8" s="370"/>
      <c r="L8" s="350"/>
      <c r="M8" s="344"/>
      <c r="N8" s="364"/>
      <c r="O8" s="372"/>
      <c r="P8" s="374"/>
      <c r="Q8" s="376"/>
      <c r="R8" s="378"/>
    </row>
    <row r="9" spans="1:18" ht="15" customHeight="1" x14ac:dyDescent="0.3">
      <c r="A9" s="347"/>
      <c r="B9" s="224"/>
      <c r="C9" s="296"/>
      <c r="D9" s="297"/>
      <c r="E9" s="298"/>
      <c r="F9" s="381">
        <f>O30</f>
        <v>29</v>
      </c>
      <c r="G9" s="381" t="s">
        <v>9</v>
      </c>
      <c r="H9" s="404">
        <f>Q30</f>
        <v>25</v>
      </c>
      <c r="I9" s="379">
        <f>E17</f>
        <v>20</v>
      </c>
      <c r="J9" s="381" t="s">
        <v>9</v>
      </c>
      <c r="K9" s="404">
        <f>C17</f>
        <v>16</v>
      </c>
      <c r="L9" s="338"/>
      <c r="M9" s="340"/>
      <c r="N9" s="357"/>
      <c r="O9" s="400">
        <f>F9+I9+L9</f>
        <v>49</v>
      </c>
      <c r="P9" s="402" t="s">
        <v>9</v>
      </c>
      <c r="Q9" s="389">
        <f>H9+K9+N9</f>
        <v>41</v>
      </c>
      <c r="R9" s="405">
        <v>1</v>
      </c>
    </row>
    <row r="10" spans="1:18" ht="15.75" customHeight="1" thickBot="1" x14ac:dyDescent="0.35">
      <c r="A10" s="348"/>
      <c r="B10" s="225"/>
      <c r="C10" s="299"/>
      <c r="D10" s="300"/>
      <c r="E10" s="301"/>
      <c r="F10" s="381"/>
      <c r="G10" s="381"/>
      <c r="H10" s="404"/>
      <c r="I10" s="380"/>
      <c r="J10" s="382"/>
      <c r="K10" s="415"/>
      <c r="L10" s="339"/>
      <c r="M10" s="341"/>
      <c r="N10" s="358"/>
      <c r="O10" s="401"/>
      <c r="P10" s="403"/>
      <c r="Q10" s="390"/>
      <c r="R10" s="406"/>
    </row>
    <row r="11" spans="1:18" ht="15" customHeight="1" x14ac:dyDescent="0.3">
      <c r="A11" s="346">
        <v>2</v>
      </c>
      <c r="B11" s="223" t="str">
        <f>'Nasazení do skupin'!B12</f>
        <v>Tělovýchovná jednota Radomyšl, z.s. - Tomáš Ježek</v>
      </c>
      <c r="C11" s="413">
        <f>H7</f>
        <v>1</v>
      </c>
      <c r="D11" s="414" t="s">
        <v>9</v>
      </c>
      <c r="E11" s="414">
        <f>F7</f>
        <v>2</v>
      </c>
      <c r="F11" s="306" t="s">
        <v>69</v>
      </c>
      <c r="G11" s="307"/>
      <c r="H11" s="308"/>
      <c r="I11" s="367">
        <f>O27</f>
        <v>2</v>
      </c>
      <c r="J11" s="367" t="s">
        <v>9</v>
      </c>
      <c r="K11" s="369">
        <f>Q27</f>
        <v>1</v>
      </c>
      <c r="L11" s="349"/>
      <c r="M11" s="362"/>
      <c r="N11" s="363"/>
      <c r="O11" s="371">
        <f>C11+I11+L11</f>
        <v>3</v>
      </c>
      <c r="P11" s="373" t="s">
        <v>9</v>
      </c>
      <c r="Q11" s="375">
        <f>E11+K11+N11</f>
        <v>3</v>
      </c>
      <c r="R11" s="377">
        <v>2</v>
      </c>
    </row>
    <row r="12" spans="1:18" ht="15.75" customHeight="1" thickBot="1" x14ac:dyDescent="0.35">
      <c r="A12" s="347"/>
      <c r="B12" s="224"/>
      <c r="C12" s="366"/>
      <c r="D12" s="368"/>
      <c r="E12" s="368"/>
      <c r="F12" s="309"/>
      <c r="G12" s="310"/>
      <c r="H12" s="311"/>
      <c r="I12" s="368"/>
      <c r="J12" s="368"/>
      <c r="K12" s="370"/>
      <c r="L12" s="350"/>
      <c r="M12" s="344"/>
      <c r="N12" s="364"/>
      <c r="O12" s="372"/>
      <c r="P12" s="374"/>
      <c r="Q12" s="376"/>
      <c r="R12" s="378"/>
    </row>
    <row r="13" spans="1:18" ht="15" customHeight="1" x14ac:dyDescent="0.3">
      <c r="A13" s="347"/>
      <c r="B13" s="224"/>
      <c r="C13" s="379">
        <f>H9</f>
        <v>25</v>
      </c>
      <c r="D13" s="381" t="s">
        <v>9</v>
      </c>
      <c r="E13" s="381">
        <f>F9</f>
        <v>29</v>
      </c>
      <c r="F13" s="309"/>
      <c r="G13" s="310"/>
      <c r="H13" s="311"/>
      <c r="I13" s="381">
        <f>O28</f>
        <v>28</v>
      </c>
      <c r="J13" s="381" t="s">
        <v>9</v>
      </c>
      <c r="K13" s="404">
        <f>Q28</f>
        <v>18</v>
      </c>
      <c r="L13" s="338"/>
      <c r="M13" s="340"/>
      <c r="N13" s="357"/>
      <c r="O13" s="400">
        <f>C13+I13+L13</f>
        <v>53</v>
      </c>
      <c r="P13" s="402" t="s">
        <v>9</v>
      </c>
      <c r="Q13" s="389">
        <f>E13+K13+N13</f>
        <v>47</v>
      </c>
      <c r="R13" s="359">
        <v>2</v>
      </c>
    </row>
    <row r="14" spans="1:18" ht="15.75" customHeight="1" thickBot="1" x14ac:dyDescent="0.35">
      <c r="A14" s="348"/>
      <c r="B14" s="225"/>
      <c r="C14" s="380"/>
      <c r="D14" s="382"/>
      <c r="E14" s="382"/>
      <c r="F14" s="312"/>
      <c r="G14" s="313"/>
      <c r="H14" s="314"/>
      <c r="I14" s="381"/>
      <c r="J14" s="381"/>
      <c r="K14" s="404"/>
      <c r="L14" s="339"/>
      <c r="M14" s="341"/>
      <c r="N14" s="358"/>
      <c r="O14" s="401"/>
      <c r="P14" s="403"/>
      <c r="Q14" s="390"/>
      <c r="R14" s="360"/>
    </row>
    <row r="15" spans="1:18" ht="15" customHeight="1" x14ac:dyDescent="0.3">
      <c r="A15" s="346">
        <v>3</v>
      </c>
      <c r="B15" s="223" t="str">
        <f>'Nasazení do skupin'!B13</f>
        <v>TJ Peklo nad Zdobnicí "C" - Lukáš Kotyza</v>
      </c>
      <c r="C15" s="365">
        <f>O25</f>
        <v>0</v>
      </c>
      <c r="D15" s="367" t="s">
        <v>9</v>
      </c>
      <c r="E15" s="369">
        <f>Q25</f>
        <v>2</v>
      </c>
      <c r="F15" s="365">
        <f>K11</f>
        <v>1</v>
      </c>
      <c r="G15" s="367" t="s">
        <v>9</v>
      </c>
      <c r="H15" s="369">
        <f>I11</f>
        <v>2</v>
      </c>
      <c r="I15" s="391"/>
      <c r="J15" s="392"/>
      <c r="K15" s="393"/>
      <c r="L15" s="383"/>
      <c r="M15" s="383"/>
      <c r="N15" s="385"/>
      <c r="O15" s="371">
        <f>C15+F15+L15</f>
        <v>1</v>
      </c>
      <c r="P15" s="373" t="s">
        <v>9</v>
      </c>
      <c r="Q15" s="375">
        <f>E15+H15+N15</f>
        <v>4</v>
      </c>
      <c r="R15" s="377">
        <v>0</v>
      </c>
    </row>
    <row r="16" spans="1:18" ht="15.75" customHeight="1" thickBot="1" x14ac:dyDescent="0.35">
      <c r="A16" s="347"/>
      <c r="B16" s="224"/>
      <c r="C16" s="366"/>
      <c r="D16" s="368"/>
      <c r="E16" s="370"/>
      <c r="F16" s="366"/>
      <c r="G16" s="368"/>
      <c r="H16" s="370"/>
      <c r="I16" s="394"/>
      <c r="J16" s="395"/>
      <c r="K16" s="396"/>
      <c r="L16" s="384"/>
      <c r="M16" s="384"/>
      <c r="N16" s="386"/>
      <c r="O16" s="372"/>
      <c r="P16" s="374"/>
      <c r="Q16" s="376"/>
      <c r="R16" s="378"/>
    </row>
    <row r="17" spans="1:19" ht="15" customHeight="1" x14ac:dyDescent="0.3">
      <c r="A17" s="347"/>
      <c r="B17" s="224"/>
      <c r="C17" s="379">
        <f>O26</f>
        <v>16</v>
      </c>
      <c r="D17" s="381" t="s">
        <v>9</v>
      </c>
      <c r="E17" s="381">
        <f>Q26</f>
        <v>20</v>
      </c>
      <c r="F17" s="379">
        <f>K13</f>
        <v>18</v>
      </c>
      <c r="G17" s="381" t="s">
        <v>9</v>
      </c>
      <c r="H17" s="381">
        <f>I13</f>
        <v>28</v>
      </c>
      <c r="I17" s="394"/>
      <c r="J17" s="395"/>
      <c r="K17" s="396"/>
      <c r="L17" s="387"/>
      <c r="M17" s="387"/>
      <c r="N17" s="411"/>
      <c r="O17" s="400">
        <f>C17+F17+L17</f>
        <v>34</v>
      </c>
      <c r="P17" s="402" t="s">
        <v>9</v>
      </c>
      <c r="Q17" s="389">
        <f>E17+H17+N17</f>
        <v>48</v>
      </c>
      <c r="R17" s="359">
        <v>3</v>
      </c>
    </row>
    <row r="18" spans="1:19" ht="15.75" customHeight="1" thickBot="1" x14ac:dyDescent="0.35">
      <c r="A18" s="348"/>
      <c r="B18" s="225"/>
      <c r="C18" s="380"/>
      <c r="D18" s="382"/>
      <c r="E18" s="382"/>
      <c r="F18" s="380"/>
      <c r="G18" s="382"/>
      <c r="H18" s="382"/>
      <c r="I18" s="397"/>
      <c r="J18" s="398"/>
      <c r="K18" s="399"/>
      <c r="L18" s="388"/>
      <c r="M18" s="388"/>
      <c r="N18" s="412"/>
      <c r="O18" s="401"/>
      <c r="P18" s="403"/>
      <c r="Q18" s="390"/>
      <c r="R18" s="360"/>
    </row>
    <row r="19" spans="1:19" ht="15" customHeight="1" x14ac:dyDescent="0.3">
      <c r="A19" s="346"/>
      <c r="B19" s="223"/>
      <c r="C19" s="349"/>
      <c r="D19" s="362"/>
      <c r="E19" s="363"/>
      <c r="F19" s="349"/>
      <c r="G19" s="362"/>
      <c r="H19" s="363"/>
      <c r="I19" s="416"/>
      <c r="J19" s="343"/>
      <c r="K19" s="343"/>
      <c r="L19" s="306">
        <v>2019</v>
      </c>
      <c r="M19" s="307"/>
      <c r="N19" s="308"/>
      <c r="O19" s="236"/>
      <c r="P19" s="236"/>
      <c r="Q19" s="237"/>
      <c r="R19" s="353"/>
    </row>
    <row r="20" spans="1:19" ht="15.75" customHeight="1" thickBot="1" x14ac:dyDescent="0.35">
      <c r="A20" s="347"/>
      <c r="B20" s="224"/>
      <c r="C20" s="350"/>
      <c r="D20" s="344"/>
      <c r="E20" s="364"/>
      <c r="F20" s="350"/>
      <c r="G20" s="344"/>
      <c r="H20" s="364"/>
      <c r="I20" s="350"/>
      <c r="J20" s="344"/>
      <c r="K20" s="344"/>
      <c r="L20" s="309"/>
      <c r="M20" s="310"/>
      <c r="N20" s="311"/>
      <c r="O20" s="351"/>
      <c r="P20" s="351"/>
      <c r="Q20" s="352"/>
      <c r="R20" s="354"/>
    </row>
    <row r="21" spans="1:19" ht="15" customHeight="1" x14ac:dyDescent="0.3">
      <c r="A21" s="347"/>
      <c r="B21" s="224"/>
      <c r="C21" s="338"/>
      <c r="D21" s="340"/>
      <c r="E21" s="357"/>
      <c r="F21" s="338"/>
      <c r="G21" s="340"/>
      <c r="H21" s="357"/>
      <c r="I21" s="338"/>
      <c r="J21" s="340"/>
      <c r="K21" s="340"/>
      <c r="L21" s="309"/>
      <c r="M21" s="310"/>
      <c r="N21" s="311"/>
      <c r="O21" s="340"/>
      <c r="P21" s="355"/>
      <c r="Q21" s="357"/>
      <c r="R21" s="359"/>
    </row>
    <row r="22" spans="1:19" ht="15.75" customHeight="1" thickBot="1" x14ac:dyDescent="0.35">
      <c r="A22" s="348"/>
      <c r="B22" s="225"/>
      <c r="C22" s="339"/>
      <c r="D22" s="341"/>
      <c r="E22" s="358"/>
      <c r="F22" s="339"/>
      <c r="G22" s="341"/>
      <c r="H22" s="358"/>
      <c r="I22" s="339"/>
      <c r="J22" s="341"/>
      <c r="K22" s="341"/>
      <c r="L22" s="312"/>
      <c r="M22" s="313"/>
      <c r="N22" s="314"/>
      <c r="O22" s="341"/>
      <c r="P22" s="356"/>
      <c r="Q22" s="358"/>
      <c r="R22" s="360"/>
    </row>
    <row r="24" spans="1:19" ht="24.9" customHeight="1" x14ac:dyDescent="0.4">
      <c r="A24" s="361" t="s">
        <v>28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1:19" ht="15" customHeight="1" x14ac:dyDescent="0.3">
      <c r="A25" s="345">
        <v>1</v>
      </c>
      <c r="B25" s="342" t="str">
        <f>B15</f>
        <v>TJ Peklo nad Zdobnicí "C" - Lukáš Kotyza</v>
      </c>
      <c r="C25" s="342"/>
      <c r="D25" s="342" t="s">
        <v>9</v>
      </c>
      <c r="E25" s="342" t="str">
        <f>B7</f>
        <v>MNK Modřice, z.s. "B" - Patrik Kolouch</v>
      </c>
      <c r="F25" s="342"/>
      <c r="G25" s="342"/>
      <c r="H25" s="342"/>
      <c r="I25" s="342"/>
      <c r="J25" s="342"/>
      <c r="K25" s="342"/>
      <c r="L25" s="342"/>
      <c r="M25" s="342"/>
      <c r="N25" s="342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3">
      <c r="A26" s="345"/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54">
        <v>16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3">
      <c r="A27" s="345">
        <v>2</v>
      </c>
      <c r="B27" s="342" t="str">
        <f>B11</f>
        <v>Tělovýchovná jednota Radomyšl, z.s. - Tomáš Ježek</v>
      </c>
      <c r="C27" s="342"/>
      <c r="D27" s="342" t="s">
        <v>9</v>
      </c>
      <c r="E27" s="342" t="str">
        <f>B15</f>
        <v>TJ Peklo nad Zdobnicí "C" - Lukáš Kotyza</v>
      </c>
      <c r="F27" s="342"/>
      <c r="G27" s="342"/>
      <c r="H27" s="342"/>
      <c r="I27" s="342"/>
      <c r="J27" s="342"/>
      <c r="K27" s="342"/>
      <c r="L27" s="342"/>
      <c r="M27" s="342"/>
      <c r="N27" s="342"/>
      <c r="O27" s="55">
        <v>2</v>
      </c>
      <c r="P27" s="56" t="s">
        <v>9</v>
      </c>
      <c r="Q27" s="56">
        <v>1</v>
      </c>
      <c r="R27" s="9" t="s">
        <v>27</v>
      </c>
    </row>
    <row r="28" spans="1:19" ht="15" customHeight="1" x14ac:dyDescent="0.3">
      <c r="A28" s="345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54">
        <v>28</v>
      </c>
      <c r="P28" s="56" t="s">
        <v>9</v>
      </c>
      <c r="Q28" s="42">
        <v>18</v>
      </c>
      <c r="R28" s="9" t="s">
        <v>26</v>
      </c>
    </row>
    <row r="29" spans="1:19" ht="13.2" customHeight="1" x14ac:dyDescent="0.3">
      <c r="A29" s="345">
        <v>3</v>
      </c>
      <c r="B29" s="342" t="str">
        <f>B7</f>
        <v>MNK Modřice, z.s. "B" - Patrik Kolouch</v>
      </c>
      <c r="C29" s="342"/>
      <c r="D29" s="342" t="s">
        <v>9</v>
      </c>
      <c r="E29" s="342" t="str">
        <f>B11</f>
        <v>Tělovýchovná jednota Radomyšl, z.s. - Tomáš Ježek</v>
      </c>
      <c r="F29" s="342"/>
      <c r="G29" s="342"/>
      <c r="H29" s="342"/>
      <c r="I29" s="342"/>
      <c r="J29" s="342"/>
      <c r="K29" s="342"/>
      <c r="L29" s="342"/>
      <c r="M29" s="342"/>
      <c r="N29" s="342"/>
      <c r="O29" s="55">
        <v>2</v>
      </c>
      <c r="P29" s="56" t="s">
        <v>9</v>
      </c>
      <c r="Q29" s="56">
        <v>1</v>
      </c>
      <c r="R29" s="9" t="s">
        <v>27</v>
      </c>
    </row>
    <row r="30" spans="1:19" ht="13.2" customHeight="1" x14ac:dyDescent="0.3">
      <c r="A30" s="345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54">
        <v>29</v>
      </c>
      <c r="P30" s="56" t="s">
        <v>9</v>
      </c>
      <c r="Q30" s="42">
        <v>25</v>
      </c>
      <c r="R30" s="9" t="s">
        <v>26</v>
      </c>
    </row>
    <row r="31" spans="1:19" x14ac:dyDescent="0.3">
      <c r="P31" s="327"/>
      <c r="Q31" s="327"/>
      <c r="R31" s="10"/>
    </row>
    <row r="38" ht="15" customHeight="1" x14ac:dyDescent="0.3"/>
    <row r="44" ht="14.4" customHeight="1" x14ac:dyDescent="0.3"/>
    <row r="45" ht="14.4" customHeight="1" x14ac:dyDescent="0.3"/>
    <row r="47" ht="14.4" customHeight="1" x14ac:dyDescent="0.3"/>
    <row r="48" ht="14.4" customHeight="1" x14ac:dyDescent="0.3"/>
    <row r="56" ht="15" customHeight="1" x14ac:dyDescent="0.3"/>
    <row r="61" ht="14.4" customHeight="1" x14ac:dyDescent="0.3"/>
    <row r="62" ht="14.4" customHeight="1" x14ac:dyDescent="0.3"/>
    <row r="74" ht="15" customHeight="1" x14ac:dyDescent="0.3"/>
    <row r="79" ht="14.4" customHeight="1" x14ac:dyDescent="0.3"/>
    <row r="80" ht="14.4" customHeight="1" x14ac:dyDescent="0.3"/>
    <row r="92" ht="15" customHeight="1" x14ac:dyDescent="0.3"/>
    <row r="97" ht="14.4" customHeight="1" x14ac:dyDescent="0.3"/>
    <row r="98" ht="14.4" customHeight="1" x14ac:dyDescent="0.3"/>
    <row r="115" ht="14.4" customHeight="1" x14ac:dyDescent="0.3"/>
    <row r="116" ht="14.4" customHeight="1" x14ac:dyDescent="0.3"/>
    <row r="133" ht="14.4" customHeight="1" x14ac:dyDescent="0.3"/>
    <row r="134" ht="14.4" customHeight="1" x14ac:dyDescent="0.3"/>
  </sheetData>
  <mergeCells count="139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Q17:Q18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19</vt:i4>
      </vt:variant>
    </vt:vector>
  </HeadingPairs>
  <TitlesOfParts>
    <vt:vector size="41" baseType="lpstr">
      <vt:lpstr>Přihlášky STŽ1</vt:lpstr>
      <vt:lpstr>Prezence 29.6.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sk E</vt:lpstr>
      <vt:lpstr>E - výsledky</vt:lpstr>
      <vt:lpstr>sk F</vt:lpstr>
      <vt:lpstr>F - výsledky</vt:lpstr>
      <vt:lpstr>sk G</vt:lpstr>
      <vt:lpstr>G - výsledky</vt:lpstr>
      <vt:lpstr>sk H</vt:lpstr>
      <vt:lpstr>H - výsledky</vt:lpstr>
      <vt:lpstr>Zápasy</vt:lpstr>
      <vt:lpstr>KO 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'E - výsledky'!Oblast_tisku</vt:lpstr>
      <vt:lpstr>'F - výsledky'!Oblast_tisku</vt:lpstr>
      <vt:lpstr>'G - výsledky'!Oblast_tisku</vt:lpstr>
      <vt:lpstr>'H - výsledky'!Oblast_tisku</vt:lpstr>
      <vt:lpstr>'KO '!Oblast_tisku</vt:lpstr>
      <vt:lpstr>'sk A'!Oblast_tisku</vt:lpstr>
      <vt:lpstr>'sk B'!Oblast_tisku</vt:lpstr>
      <vt:lpstr>'sk C'!Oblast_tisku</vt:lpstr>
      <vt:lpstr>'sk D'!Oblast_tisku</vt:lpstr>
      <vt:lpstr>'sk E'!Oblast_tisku</vt:lpstr>
      <vt:lpstr>'sk F'!Oblast_tisku</vt:lpstr>
      <vt:lpstr>'sk G'!Oblast_tisku</vt:lpstr>
      <vt:lpstr>'sk H'!Oblast_tisku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Škoda Ivan</cp:lastModifiedBy>
  <cp:lastPrinted>2019-06-29T14:15:26Z</cp:lastPrinted>
  <dcterms:created xsi:type="dcterms:W3CDTF">2014-08-25T11:10:33Z</dcterms:created>
  <dcterms:modified xsi:type="dcterms:W3CDTF">2019-07-01T07:08:31Z</dcterms:modified>
</cp:coreProperties>
</file>