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ssets_Administration\CZU590\AUTA\IVAN\STK - TABULKY\MČR 2020\"/>
    </mc:Choice>
  </mc:AlternateContent>
  <bookViews>
    <workbookView xWindow="-120" yWindow="-120" windowWidth="20736" windowHeight="11160" tabRatio="908" activeTab="8"/>
  </bookViews>
  <sheets>
    <sheet name="Přihlášky MŽ3" sheetId="48" r:id="rId1"/>
    <sheet name="Prezence 30.8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Zápasy" sheetId="20" r:id="rId8"/>
    <sheet name="KO" sheetId="21" r:id="rId9"/>
    <sheet name="Zápisy" sheetId="25" r:id="rId10"/>
  </sheets>
  <externalReferences>
    <externalReference r:id="rId11"/>
  </externalReferences>
  <definedNames>
    <definedName name="_xlnm._FilterDatabase" localSheetId="7" hidden="1">Zápasy!$B$3:$H$23</definedName>
    <definedName name="contacted">[1]Pomucky!$C$2:$C$3</definedName>
    <definedName name="_xlnm.Print_Area" localSheetId="4">'A - výsledky'!$A$2:$U$48</definedName>
    <definedName name="_xlnm.Print_Area" localSheetId="6">'B - výsledky'!$A$2:$U$48</definedName>
    <definedName name="_xlnm.Print_Area" localSheetId="8">KO!$A$1:$E$35</definedName>
    <definedName name="_xlnm.Print_Area" localSheetId="3">'sk A'!$A$2:$U$36</definedName>
    <definedName name="_xlnm.Print_Area" localSheetId="5">'sk B'!$A$2:$U$26</definedName>
    <definedName name="_xlnm.Print_Area" localSheetId="7">Zápasy!$B$2:$I$23</definedName>
    <definedName name="_xlnm.Print_Area" localSheetId="9">Zápisy!$A$2:$S$38</definedName>
    <definedName name="Ucast">[1]Pomucky!$A$2:$A$3</definedName>
    <definedName name="volba" localSheetId="1">#REF!</definedName>
    <definedName name="volba" localSheetId="9">#REF!</definedName>
    <definedName name="volb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21" l="1"/>
  <c r="E33" i="21"/>
  <c r="D35" i="21"/>
  <c r="D26" i="21"/>
  <c r="D31" i="21"/>
  <c r="D10" i="21"/>
  <c r="C30" i="21"/>
  <c r="B29" i="21"/>
  <c r="C6" i="21"/>
  <c r="C14" i="21"/>
  <c r="B13" i="21"/>
  <c r="F26" i="20" s="1"/>
  <c r="C22" i="21"/>
  <c r="B31" i="21"/>
  <c r="H27" i="20" s="1"/>
  <c r="B15" i="21"/>
  <c r="H26" i="20" s="1"/>
  <c r="F27" i="20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B14" i="4"/>
  <c r="B13" i="4"/>
  <c r="B12" i="4"/>
  <c r="B11" i="4"/>
  <c r="B10" i="4"/>
  <c r="B9" i="4"/>
  <c r="B8" i="4"/>
  <c r="B7" i="4"/>
  <c r="B6" i="4"/>
  <c r="B5" i="4"/>
  <c r="D12" i="48" l="1"/>
  <c r="C12" i="48"/>
  <c r="B23" i="16" l="1"/>
  <c r="E39" i="16" s="1"/>
  <c r="B19" i="16"/>
  <c r="B45" i="16" s="1"/>
  <c r="B15" i="16"/>
  <c r="B29" i="16" s="1"/>
  <c r="B11" i="16"/>
  <c r="E35" i="16" s="1"/>
  <c r="B7" i="16"/>
  <c r="E47" i="16" s="1"/>
  <c r="C4" i="16"/>
  <c r="A2" i="16"/>
  <c r="B23" i="15"/>
  <c r="E39" i="15" s="1"/>
  <c r="B19" i="15"/>
  <c r="B15" i="15"/>
  <c r="B29" i="15" s="1"/>
  <c r="B11" i="15"/>
  <c r="E35" i="15" s="1"/>
  <c r="B7" i="15"/>
  <c r="B37" i="15" s="1"/>
  <c r="C4" i="15"/>
  <c r="A2" i="15"/>
  <c r="B37" i="16"/>
  <c r="B33" i="16"/>
  <c r="H25" i="16"/>
  <c r="F25" i="16"/>
  <c r="E25" i="16"/>
  <c r="C25" i="16"/>
  <c r="Q9" i="16" s="1"/>
  <c r="H23" i="16"/>
  <c r="F23" i="16"/>
  <c r="E23" i="16"/>
  <c r="O7" i="16" s="1"/>
  <c r="C23" i="16"/>
  <c r="Q7" i="16" s="1"/>
  <c r="Q21" i="16"/>
  <c r="L25" i="16" s="1"/>
  <c r="O21" i="16"/>
  <c r="N25" i="16" s="1"/>
  <c r="K21" i="16"/>
  <c r="I21" i="16"/>
  <c r="N17" i="16" s="1"/>
  <c r="Q19" i="16"/>
  <c r="L23" i="16" s="1"/>
  <c r="O19" i="16"/>
  <c r="N23" i="16" s="1"/>
  <c r="K19" i="16"/>
  <c r="L15" i="16" s="1"/>
  <c r="I19" i="16"/>
  <c r="N15" i="16" s="1"/>
  <c r="Q17" i="16"/>
  <c r="I25" i="16" s="1"/>
  <c r="O17" i="16"/>
  <c r="K25" i="16" s="1"/>
  <c r="L17" i="16"/>
  <c r="H17" i="16"/>
  <c r="I13" i="16" s="1"/>
  <c r="F17" i="16"/>
  <c r="Q15" i="16"/>
  <c r="I23" i="16" s="1"/>
  <c r="O15" i="16"/>
  <c r="K23" i="16" s="1"/>
  <c r="H15" i="16"/>
  <c r="F15" i="16"/>
  <c r="O13" i="16"/>
  <c r="N13" i="16"/>
  <c r="F21" i="16" s="1"/>
  <c r="L13" i="16"/>
  <c r="H21" i="16" s="1"/>
  <c r="K13" i="16"/>
  <c r="E13" i="16"/>
  <c r="F9" i="16" s="1"/>
  <c r="C13" i="16"/>
  <c r="H9" i="16" s="1"/>
  <c r="Q11" i="16"/>
  <c r="O11" i="16"/>
  <c r="N11" i="16"/>
  <c r="F19" i="16" s="1"/>
  <c r="L11" i="16"/>
  <c r="H19" i="16" s="1"/>
  <c r="K11" i="16"/>
  <c r="I11" i="16"/>
  <c r="E11" i="16"/>
  <c r="F7" i="16" s="1"/>
  <c r="C11" i="16"/>
  <c r="H7" i="16" s="1"/>
  <c r="O9" i="16"/>
  <c r="N9" i="16"/>
  <c r="C21" i="16" s="1"/>
  <c r="L9" i="16"/>
  <c r="E21" i="16" s="1"/>
  <c r="K9" i="16"/>
  <c r="C17" i="16" s="1"/>
  <c r="R17" i="16" s="1"/>
  <c r="I9" i="16"/>
  <c r="E17" i="16" s="1"/>
  <c r="N7" i="16"/>
  <c r="C19" i="16" s="1"/>
  <c r="L7" i="16"/>
  <c r="E19" i="16" s="1"/>
  <c r="K7" i="16"/>
  <c r="C15" i="16" s="1"/>
  <c r="I7" i="16"/>
  <c r="E15" i="16" s="1"/>
  <c r="B45" i="15"/>
  <c r="H25" i="15"/>
  <c r="O13" i="15" s="1"/>
  <c r="F25" i="15"/>
  <c r="E25" i="15"/>
  <c r="C25" i="15"/>
  <c r="H23" i="15"/>
  <c r="O11" i="15" s="1"/>
  <c r="F23" i="15"/>
  <c r="Q11" i="15" s="1"/>
  <c r="E23" i="15"/>
  <c r="C23" i="15"/>
  <c r="Q7" i="15" s="1"/>
  <c r="Q21" i="15"/>
  <c r="L25" i="15" s="1"/>
  <c r="O21" i="15"/>
  <c r="N25" i="15" s="1"/>
  <c r="K21" i="15"/>
  <c r="I21" i="15"/>
  <c r="Q19" i="15"/>
  <c r="L23" i="15" s="1"/>
  <c r="O19" i="15"/>
  <c r="N23" i="15" s="1"/>
  <c r="K19" i="15"/>
  <c r="L15" i="15" s="1"/>
  <c r="I19" i="15"/>
  <c r="N15" i="15" s="1"/>
  <c r="B31" i="15"/>
  <c r="Q17" i="15"/>
  <c r="I25" i="15" s="1"/>
  <c r="O17" i="15"/>
  <c r="K25" i="15" s="1"/>
  <c r="N17" i="15"/>
  <c r="L17" i="15"/>
  <c r="H17" i="15"/>
  <c r="F17" i="15"/>
  <c r="K13" i="15" s="1"/>
  <c r="Q15" i="15"/>
  <c r="I23" i="15" s="1"/>
  <c r="O15" i="15"/>
  <c r="K23" i="15" s="1"/>
  <c r="H15" i="15"/>
  <c r="F15" i="15"/>
  <c r="K11" i="15" s="1"/>
  <c r="B39" i="15"/>
  <c r="N13" i="15"/>
  <c r="F21" i="15" s="1"/>
  <c r="L13" i="15"/>
  <c r="H21" i="15" s="1"/>
  <c r="I13" i="15"/>
  <c r="E13" i="15"/>
  <c r="F9" i="15" s="1"/>
  <c r="C13" i="15"/>
  <c r="N11" i="15"/>
  <c r="F19" i="15" s="1"/>
  <c r="L11" i="15"/>
  <c r="H19" i="15" s="1"/>
  <c r="I11" i="15"/>
  <c r="E11" i="15"/>
  <c r="F7" i="15" s="1"/>
  <c r="C11" i="15"/>
  <c r="Q9" i="15"/>
  <c r="O9" i="15"/>
  <c r="N9" i="15"/>
  <c r="C21" i="15" s="1"/>
  <c r="L9" i="15"/>
  <c r="E21" i="15" s="1"/>
  <c r="K9" i="15"/>
  <c r="C17" i="15" s="1"/>
  <c r="I9" i="15"/>
  <c r="E17" i="15" s="1"/>
  <c r="H9" i="15"/>
  <c r="T9" i="15" s="1"/>
  <c r="O7" i="15"/>
  <c r="N7" i="15"/>
  <c r="C19" i="15" s="1"/>
  <c r="L7" i="15"/>
  <c r="E19" i="15" s="1"/>
  <c r="K7" i="15"/>
  <c r="C15" i="15" s="1"/>
  <c r="I7" i="15"/>
  <c r="E15" i="15" s="1"/>
  <c r="H7" i="15"/>
  <c r="T21" i="16" l="1"/>
  <c r="R17" i="15"/>
  <c r="T9" i="16"/>
  <c r="T15" i="16"/>
  <c r="T15" i="15"/>
  <c r="T19" i="16"/>
  <c r="R13" i="15"/>
  <c r="T7" i="16"/>
  <c r="R7" i="16"/>
  <c r="T7" i="15"/>
  <c r="R7" i="15"/>
  <c r="R25" i="15"/>
  <c r="T19" i="15"/>
  <c r="T23" i="15"/>
  <c r="R19" i="16"/>
  <c r="R11" i="15"/>
  <c r="R15" i="15"/>
  <c r="T11" i="15"/>
  <c r="R13" i="16"/>
  <c r="R11" i="16"/>
  <c r="R15" i="16"/>
  <c r="B31" i="16"/>
  <c r="B39" i="16"/>
  <c r="R9" i="15"/>
  <c r="T11" i="16"/>
  <c r="R9" i="16"/>
  <c r="E47" i="15"/>
  <c r="B33" i="15"/>
  <c r="R21" i="16"/>
  <c r="T23" i="16"/>
  <c r="R25" i="16"/>
  <c r="T17" i="16"/>
  <c r="R23" i="16"/>
  <c r="T25" i="16"/>
  <c r="B41" i="16"/>
  <c r="E29" i="16"/>
  <c r="E33" i="16"/>
  <c r="E37" i="16"/>
  <c r="E41" i="16"/>
  <c r="E45" i="16"/>
  <c r="Q13" i="16"/>
  <c r="T13" i="16" s="1"/>
  <c r="B35" i="16"/>
  <c r="B43" i="16"/>
  <c r="B47" i="16"/>
  <c r="E31" i="16"/>
  <c r="E43" i="16"/>
  <c r="R19" i="15"/>
  <c r="R21" i="15"/>
  <c r="T21" i="15"/>
  <c r="T17" i="15"/>
  <c r="R23" i="15"/>
  <c r="T25" i="15"/>
  <c r="E29" i="15"/>
  <c r="E33" i="15"/>
  <c r="E37" i="15"/>
  <c r="E41" i="15"/>
  <c r="E45" i="15"/>
  <c r="Q13" i="15"/>
  <c r="T13" i="15" s="1"/>
  <c r="B35" i="15"/>
  <c r="B43" i="15"/>
  <c r="B47" i="15"/>
  <c r="B41" i="15"/>
  <c r="E31" i="15"/>
  <c r="E43" i="15"/>
  <c r="J25" i="25" l="1"/>
  <c r="S23" i="25"/>
  <c r="J23" i="25"/>
  <c r="J6" i="25"/>
  <c r="S4" i="25"/>
  <c r="J4" i="25"/>
  <c r="B6" i="25"/>
  <c r="B25" i="25"/>
  <c r="H31" i="20" l="1"/>
  <c r="F31" i="20"/>
  <c r="H30" i="20"/>
  <c r="F30" i="20"/>
  <c r="H29" i="20"/>
  <c r="F29" i="20"/>
  <c r="H28" i="20"/>
  <c r="F28" i="20"/>
  <c r="B19" i="7" l="1"/>
  <c r="C23" i="20"/>
  <c r="C22" i="20"/>
  <c r="F23" i="20"/>
  <c r="H17" i="20"/>
  <c r="F15" i="20"/>
  <c r="H23" i="20"/>
  <c r="B23" i="7"/>
  <c r="B11" i="7"/>
  <c r="B7" i="7"/>
  <c r="C4" i="7"/>
  <c r="A2" i="7"/>
  <c r="H15" i="20" l="1"/>
  <c r="H19" i="20"/>
  <c r="B15" i="7"/>
  <c r="H7" i="20"/>
  <c r="F13" i="20"/>
  <c r="F21" i="20"/>
  <c r="H11" i="20"/>
  <c r="F7" i="20"/>
  <c r="F5" i="20"/>
  <c r="B32" i="25" s="1"/>
  <c r="H5" i="20"/>
  <c r="H32" i="25" s="1"/>
  <c r="H9" i="20"/>
  <c r="H13" i="20"/>
  <c r="H21" i="20"/>
  <c r="F9" i="20"/>
  <c r="F17" i="20"/>
  <c r="F11" i="20"/>
  <c r="F19" i="20"/>
  <c r="I37" i="25" l="1"/>
  <c r="L38" i="25"/>
  <c r="I38" i="25"/>
  <c r="K36" i="25"/>
  <c r="K38" i="25"/>
  <c r="J36" i="25"/>
  <c r="H36" i="25"/>
  <c r="H38" i="25"/>
  <c r="P29" i="25"/>
  <c r="I36" i="25"/>
  <c r="I29" i="25"/>
  <c r="J38" i="25"/>
  <c r="L36" i="25"/>
  <c r="L37" i="25"/>
  <c r="J37" i="25"/>
  <c r="K37" i="25"/>
  <c r="H37" i="25"/>
  <c r="F37" i="25"/>
  <c r="E38" i="25"/>
  <c r="D36" i="25"/>
  <c r="F36" i="25"/>
  <c r="E36" i="25"/>
  <c r="C36" i="25"/>
  <c r="D37" i="25"/>
  <c r="I27" i="25"/>
  <c r="D38" i="25"/>
  <c r="C37" i="25"/>
  <c r="B38" i="25"/>
  <c r="P27" i="25"/>
  <c r="E37" i="25"/>
  <c r="C38" i="25"/>
  <c r="F38" i="25"/>
  <c r="B36" i="25"/>
  <c r="B37" i="25"/>
  <c r="B23" i="5"/>
  <c r="B19" i="5"/>
  <c r="B15" i="5"/>
  <c r="H20" i="20" l="1"/>
  <c r="F14" i="20"/>
  <c r="H8" i="20"/>
  <c r="F16" i="20"/>
  <c r="F12" i="20"/>
  <c r="F20" i="20"/>
  <c r="H16" i="20"/>
  <c r="H6" i="20"/>
  <c r="H10" i="20"/>
  <c r="H14" i="20"/>
  <c r="H18" i="20"/>
  <c r="F6" i="20"/>
  <c r="F10" i="20" l="1"/>
  <c r="F22" i="20"/>
  <c r="C4" i="5" l="1"/>
  <c r="A2" i="5"/>
  <c r="B11" i="5"/>
  <c r="B7" i="5" l="1"/>
  <c r="H22" i="20" l="1"/>
  <c r="F8" i="20"/>
  <c r="F18" i="20"/>
  <c r="H12" i="20"/>
  <c r="C21" i="20"/>
  <c r="C20" i="20"/>
  <c r="C17" i="20"/>
  <c r="C16" i="20"/>
  <c r="C13" i="20"/>
  <c r="C12" i="20"/>
  <c r="C9" i="20"/>
  <c r="C8" i="20"/>
  <c r="H4" i="20"/>
  <c r="H13" i="25" s="1"/>
  <c r="K19" i="25" l="1"/>
  <c r="L17" i="25"/>
  <c r="H17" i="25"/>
  <c r="I17" i="25"/>
  <c r="H18" i="25"/>
  <c r="K17" i="25"/>
  <c r="K18" i="25"/>
  <c r="J18" i="25"/>
  <c r="L18" i="25"/>
  <c r="I18" i="25"/>
  <c r="H19" i="25"/>
  <c r="I19" i="25"/>
  <c r="L19" i="25"/>
  <c r="J19" i="25"/>
  <c r="P10" i="25"/>
  <c r="J17" i="25"/>
  <c r="I10" i="25"/>
  <c r="F4" i="20" l="1"/>
  <c r="B13" i="25" s="1"/>
  <c r="E18" i="25" l="1"/>
  <c r="C19" i="25"/>
  <c r="I8" i="25"/>
  <c r="F19" i="25"/>
  <c r="D17" i="25"/>
  <c r="P8" i="25"/>
  <c r="D18" i="25"/>
  <c r="D19" i="25"/>
  <c r="C17" i="25"/>
  <c r="B18" i="25"/>
  <c r="E17" i="25"/>
  <c r="B17" i="25"/>
  <c r="C18" i="25"/>
  <c r="F18" i="25"/>
  <c r="E19" i="25"/>
  <c r="F17" i="25"/>
  <c r="B19" i="25"/>
</calcChain>
</file>

<file path=xl/sharedStrings.xml><?xml version="1.0" encoding="utf-8"?>
<sst xmlns="http://schemas.openxmlformats.org/spreadsheetml/2006/main" count="574" uniqueCount="195">
  <si>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</si>
  <si>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</si>
  <si>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</si>
  <si>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</si>
  <si>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</si>
  <si>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</si>
  <si>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</si>
  <si>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</si>
  <si>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</si>
  <si>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míče</t>
  </si>
  <si>
    <t>sety</t>
  </si>
  <si>
    <t>Výsledky zápasů</t>
  </si>
  <si>
    <t>skupina</t>
  </si>
  <si>
    <t>zápas</t>
  </si>
  <si>
    <t>ČF1</t>
  </si>
  <si>
    <t>ČF2</t>
  </si>
  <si>
    <t>SF1</t>
  </si>
  <si>
    <t>SF2</t>
  </si>
  <si>
    <t>počet</t>
  </si>
  <si>
    <t>klub</t>
  </si>
  <si>
    <t>kolo</t>
  </si>
  <si>
    <t>I.</t>
  </si>
  <si>
    <t>II.</t>
  </si>
  <si>
    <t>III.</t>
  </si>
  <si>
    <t>IV.</t>
  </si>
  <si>
    <t>V.</t>
  </si>
  <si>
    <t>VÍTĚZ</t>
  </si>
  <si>
    <t>Semifinále</t>
  </si>
  <si>
    <t>Finále</t>
  </si>
  <si>
    <t>F</t>
  </si>
  <si>
    <t>H</t>
  </si>
  <si>
    <t>Play-off</t>
  </si>
  <si>
    <t>Městský nohejbalový klub Modřice, z.s.</t>
  </si>
  <si>
    <t>přijato</t>
  </si>
  <si>
    <t>Vladimír Hlavatý</t>
  </si>
  <si>
    <t>VI.</t>
  </si>
  <si>
    <t>MČR</t>
  </si>
  <si>
    <t>T</t>
  </si>
  <si>
    <t>TJ SLAVOJ Český Brod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</si>
  <si>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</si>
  <si>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</si>
  <si>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</si>
  <si>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</si>
  <si>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</si>
  <si>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</si>
  <si>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</si>
  <si>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</si>
  <si>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</si>
  <si>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</si>
  <si>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</si>
  <si>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</si>
  <si>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</si>
  <si>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</si>
  <si>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</si>
  <si>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</si>
  <si>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</si>
  <si>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</si>
  <si>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</si>
  <si>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</si>
  <si>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</si>
  <si>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</si>
  <si>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</si>
  <si>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</si>
  <si>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</si>
  <si>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</si>
  <si>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</si>
  <si>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</si>
  <si>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</si>
  <si>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TJ Baník Stříbro</t>
  </si>
  <si>
    <t>Michal Hostinský</t>
  </si>
  <si>
    <t>VII.</t>
  </si>
  <si>
    <t>VIII.</t>
  </si>
  <si>
    <t>IX.</t>
  </si>
  <si>
    <t>X.</t>
  </si>
  <si>
    <t>3M</t>
  </si>
  <si>
    <t>Vladimír Sommer</t>
  </si>
  <si>
    <t>TJ Peklo nad Zdobnicí</t>
  </si>
  <si>
    <t>SK Liapor - Witte Karlovy Vary z.s.</t>
  </si>
  <si>
    <t>Přijaty všechny přihlášené sestavy.</t>
  </si>
  <si>
    <t>A2</t>
  </si>
  <si>
    <t>B3</t>
  </si>
  <si>
    <t>B2</t>
  </si>
  <si>
    <t>A3</t>
  </si>
  <si>
    <t>B1</t>
  </si>
  <si>
    <t>A1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</si>
  <si>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</si>
  <si>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</si>
  <si>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</si>
  <si>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</si>
  <si>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</si>
  <si>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</si>
  <si>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</si>
  <si>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</si>
  <si>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</si>
  <si>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</si>
  <si>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</si>
  <si>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</si>
  <si>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NASAZENÍ</t>
  </si>
  <si>
    <t>1. A</t>
  </si>
  <si>
    <t>2. D</t>
  </si>
  <si>
    <t>3. C</t>
  </si>
  <si>
    <t>4. B</t>
  </si>
  <si>
    <t>skupina A a B</t>
  </si>
  <si>
    <t>Prezence MČR mladší žáci trojice Český Brod 30.8.2020</t>
  </si>
  <si>
    <t>MLŽ3</t>
  </si>
  <si>
    <t>13. GALA MČR mladších žáků trojice</t>
  </si>
  <si>
    <t>Český Brod 30.8.2020</t>
  </si>
  <si>
    <t>MČR mladší žáci trojice český Brod 30.8.2020</t>
  </si>
  <si>
    <t>Lukáš Červenka</t>
  </si>
  <si>
    <t>Petr Jahoda</t>
  </si>
  <si>
    <t>T.J. SOKOL Holice</t>
  </si>
  <si>
    <t>Marek Líbal</t>
  </si>
  <si>
    <t>UNITOP SKP Žďár nad Sázavou</t>
  </si>
  <si>
    <t>TJ Spartak Čelákovice, z.s.</t>
  </si>
  <si>
    <t>Andrea Šedová</t>
  </si>
  <si>
    <t>Miroslav Nozar</t>
  </si>
  <si>
    <t>Sokol Dolní Počernice z.s.</t>
  </si>
  <si>
    <t>Milan Kaděra</t>
  </si>
  <si>
    <t xml:space="preserve">Přihlášky do 14.8.2020 dle Termínového kalendáře </t>
  </si>
  <si>
    <t>V Praze dne 17.8.2020</t>
  </si>
  <si>
    <t>TJ SLAVOJ Český Brod "A"</t>
  </si>
  <si>
    <t>TJ SLAVOJ Český Brod "B"</t>
  </si>
  <si>
    <t>TJ Peklo nad Zdobnicí "A"</t>
  </si>
  <si>
    <t>TJ Peklo nad Zdobnicí "B"</t>
  </si>
  <si>
    <t>MNK Modřice</t>
  </si>
  <si>
    <t>SK Liapor - Witte Karlovy Vary</t>
  </si>
  <si>
    <t>TJ Spartak ALUTEC KK Čelákovice</t>
  </si>
  <si>
    <t xml:space="preserve">Sokol Dolní Počernice </t>
  </si>
  <si>
    <t>Tomáš Jahoda</t>
  </si>
  <si>
    <t>František Dlabka</t>
  </si>
  <si>
    <t>Lukáš Trávníček</t>
  </si>
  <si>
    <t>Antonín Mrňa</t>
  </si>
  <si>
    <t>Jahoda</t>
  </si>
  <si>
    <t>Matěj Sobotka</t>
  </si>
  <si>
    <t>Marek Zapletal</t>
  </si>
  <si>
    <t>František Sládek</t>
  </si>
  <si>
    <t>Dominik Lukeš</t>
  </si>
  <si>
    <t>Sobotka</t>
  </si>
  <si>
    <t>Sládek</t>
  </si>
  <si>
    <t>František Čižinský</t>
  </si>
  <si>
    <t>Matěj Teplý</t>
  </si>
  <si>
    <t>Josef Pavlišta</t>
  </si>
  <si>
    <t>Pavlišta</t>
  </si>
  <si>
    <t>Hostinský</t>
  </si>
  <si>
    <t>Adam Kopecký</t>
  </si>
  <si>
    <t>Vojtěch Prachař</t>
  </si>
  <si>
    <t>Kopecký</t>
  </si>
  <si>
    <t>Prachař</t>
  </si>
  <si>
    <t>Jiří Pavel</t>
  </si>
  <si>
    <t>Jan Bálek</t>
  </si>
  <si>
    <t>Michal Červenka</t>
  </si>
  <si>
    <t>Antonín Blažek</t>
  </si>
  <si>
    <t>Jan Zadrobílek</t>
  </si>
  <si>
    <t>Bálek</t>
  </si>
  <si>
    <t>Červenka</t>
  </si>
  <si>
    <t>Denisa Blažková</t>
  </si>
  <si>
    <t>Jan Špirhanzel</t>
  </si>
  <si>
    <t>Andrea Cibulková</t>
  </si>
  <si>
    <t>Blažková</t>
  </si>
  <si>
    <t>Tobiáš Gregor</t>
  </si>
  <si>
    <t>Marek Lebeda</t>
  </si>
  <si>
    <t>Petr Stýblo</t>
  </si>
  <si>
    <t>Gregor</t>
  </si>
  <si>
    <t>Dutka</t>
  </si>
  <si>
    <t>Denis Nastoupil</t>
  </si>
  <si>
    <t>Jakub Zadrobílek</t>
  </si>
  <si>
    <t>Lukáš Chadima</t>
  </si>
  <si>
    <t>Michal Mařák</t>
  </si>
  <si>
    <t>Zadrobílek</t>
  </si>
  <si>
    <t>Jakub Linhart</t>
  </si>
  <si>
    <t>Tadeáš Skuhravý</t>
  </si>
  <si>
    <t>Michal Linka</t>
  </si>
  <si>
    <t>Skuhravý</t>
  </si>
  <si>
    <t>Spilka</t>
  </si>
  <si>
    <t>Adam Procházka</t>
  </si>
  <si>
    <t>Adam Kaděra</t>
  </si>
  <si>
    <t>Lukáš Trzaskalik</t>
  </si>
  <si>
    <t>Matěj Mlejnek</t>
  </si>
  <si>
    <t>Patrik Strcula</t>
  </si>
  <si>
    <t>Strcula</t>
  </si>
  <si>
    <t>Kaděra</t>
  </si>
  <si>
    <t>Čtrvrtfinále</t>
  </si>
  <si>
    <t>0 : 2</t>
  </si>
  <si>
    <t>2 : 0</t>
  </si>
  <si>
    <t>1 : 2</t>
  </si>
  <si>
    <t>2 : 1</t>
  </si>
  <si>
    <t>2:0 (10:6, 10:2)</t>
  </si>
  <si>
    <t>2:0 (10:4, 10:5)</t>
  </si>
  <si>
    <t>0:2 (8:10, 9:10)</t>
  </si>
  <si>
    <t>2:1 (10:6, 2:10, 10:7)</t>
  </si>
  <si>
    <t>2:0 (10:9, 10:9)</t>
  </si>
  <si>
    <t>1:2 (7:10, 10:6, 7:10)</t>
  </si>
  <si>
    <t>odhlášeno 29.8.2020 7:45</t>
  </si>
  <si>
    <t>pokuta 500,-</t>
  </si>
  <si>
    <t>odhlášeno 29.8.2020 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</si>
</sst>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2.1"/>
      <color rgb="FF000000"/>
      <name val="Calibri"/>
      <family val="2"/>
      <charset val="238"/>
    </font>
    <font>
      <b/>
      <sz val="12.1"/>
      <color rgb="FF000000"/>
      <name val="Calibri"/>
      <family val="2"/>
      <charset val="238"/>
    </font>
    <font>
      <sz val="6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4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8" fillId="0" borderId="0" xfId="1" applyFont="1"/>
    <xf numFmtId="0" fontId="37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39" fillId="3" borderId="28" xfId="1" applyFont="1" applyFill="1" applyBorder="1" applyAlignment="1">
      <alignment horizontal="center" vertical="center"/>
    </xf>
    <xf numFmtId="49" fontId="38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38" fillId="0" borderId="30" xfId="1" applyFont="1" applyBorder="1" applyAlignment="1">
      <alignment horizontal="center" vertical="center"/>
    </xf>
    <xf numFmtId="0" fontId="38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38" fillId="3" borderId="26" xfId="1" applyFont="1" applyFill="1" applyBorder="1" applyAlignment="1">
      <alignment vertical="center"/>
    </xf>
    <xf numFmtId="0" fontId="38" fillId="0" borderId="29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3" fontId="0" fillId="0" borderId="0" xfId="0" applyNumberFormat="1"/>
    <xf numFmtId="0" fontId="38" fillId="0" borderId="29" xfId="1" applyFont="1" applyBorder="1" applyAlignment="1">
      <alignment horizontal="center"/>
    </xf>
    <xf numFmtId="0" fontId="38" fillId="0" borderId="30" xfId="1" applyFont="1" applyBorder="1" applyAlignment="1">
      <alignment horizontal="center"/>
    </xf>
    <xf numFmtId="0" fontId="43" fillId="2" borderId="38" xfId="1" applyFont="1" applyFill="1" applyBorder="1"/>
    <xf numFmtId="0" fontId="43" fillId="2" borderId="31" xfId="1" applyFont="1" applyFill="1" applyBorder="1" applyAlignment="1"/>
    <xf numFmtId="0" fontId="43" fillId="2" borderId="28" xfId="1" applyFont="1" applyFill="1" applyBorder="1" applyAlignment="1">
      <alignment horizontal="center"/>
    </xf>
    <xf numFmtId="0" fontId="43" fillId="2" borderId="40" xfId="1" applyFont="1" applyFill="1" applyBorder="1" applyAlignment="1">
      <alignment horizontal="center"/>
    </xf>
    <xf numFmtId="0" fontId="43" fillId="2" borderId="30" xfId="1" applyFont="1" applyFill="1" applyBorder="1" applyAlignment="1">
      <alignment horizontal="center"/>
    </xf>
    <xf numFmtId="0" fontId="43" fillId="2" borderId="41" xfId="1" applyFont="1" applyFill="1" applyBorder="1" applyAlignment="1">
      <alignment horizontal="center"/>
    </xf>
    <xf numFmtId="0" fontId="43" fillId="2" borderId="34" xfId="1" applyFont="1" applyFill="1" applyBorder="1" applyAlignment="1">
      <alignment horizontal="center"/>
    </xf>
    <xf numFmtId="0" fontId="44" fillId="2" borderId="39" xfId="1" applyFont="1" applyFill="1" applyBorder="1"/>
    <xf numFmtId="0" fontId="2" fillId="0" borderId="28" xfId="3" applyBorder="1"/>
    <xf numFmtId="0" fontId="2" fillId="0" borderId="40" xfId="3" applyBorder="1"/>
    <xf numFmtId="0" fontId="2" fillId="0" borderId="30" xfId="3" applyBorder="1"/>
    <xf numFmtId="0" fontId="44" fillId="2" borderId="40" xfId="1" applyFont="1" applyFill="1" applyBorder="1" applyAlignment="1">
      <alignment horizontal="center"/>
    </xf>
    <xf numFmtId="0" fontId="44" fillId="2" borderId="30" xfId="1" applyFont="1" applyFill="1" applyBorder="1" applyAlignment="1">
      <alignment horizontal="center"/>
    </xf>
    <xf numFmtId="0" fontId="44" fillId="2" borderId="28" xfId="1" applyFont="1" applyFill="1" applyBorder="1" applyAlignment="1">
      <alignment horizontal="center"/>
    </xf>
    <xf numFmtId="0" fontId="2" fillId="0" borderId="41" xfId="3" applyBorder="1"/>
    <xf numFmtId="0" fontId="45" fillId="2" borderId="0" xfId="1" applyFont="1" applyFill="1"/>
    <xf numFmtId="0" fontId="2" fillId="0" borderId="26" xfId="3" applyBorder="1"/>
    <xf numFmtId="0" fontId="44" fillId="2" borderId="26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48" fillId="0" borderId="0" xfId="0" applyFont="1"/>
    <xf numFmtId="0" fontId="50" fillId="0" borderId="44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0" borderId="0" xfId="0" applyFont="1"/>
    <xf numFmtId="0" fontId="48" fillId="0" borderId="19" xfId="0" applyFont="1" applyBorder="1" applyAlignment="1">
      <alignment horizontal="center" vertical="center"/>
    </xf>
    <xf numFmtId="0" fontId="50" fillId="3" borderId="20" xfId="0" applyFont="1" applyFill="1" applyBorder="1"/>
    <xf numFmtId="0" fontId="50" fillId="3" borderId="49" xfId="0" applyFont="1" applyFill="1" applyBorder="1"/>
    <xf numFmtId="0" fontId="48" fillId="0" borderId="50" xfId="0" applyFont="1" applyBorder="1" applyAlignment="1">
      <alignment horizontal="center" vertical="center"/>
    </xf>
    <xf numFmtId="0" fontId="50" fillId="0" borderId="41" xfId="0" applyFont="1" applyBorder="1"/>
    <xf numFmtId="0" fontId="50" fillId="0" borderId="28" xfId="0" applyFont="1" applyBorder="1"/>
    <xf numFmtId="0" fontId="50" fillId="0" borderId="40" xfId="0" applyFont="1" applyBorder="1"/>
    <xf numFmtId="0" fontId="50" fillId="3" borderId="24" xfId="0" applyFont="1" applyFill="1" applyBorder="1"/>
    <xf numFmtId="0" fontId="50" fillId="3" borderId="51" xfId="0" applyFont="1" applyFill="1" applyBorder="1"/>
    <xf numFmtId="0" fontId="50" fillId="0" borderId="30" xfId="0" applyFont="1" applyBorder="1"/>
    <xf numFmtId="0" fontId="48" fillId="0" borderId="54" xfId="0" applyFont="1" applyBorder="1" applyAlignment="1">
      <alignment horizontal="center" vertical="center"/>
    </xf>
    <xf numFmtId="0" fontId="50" fillId="0" borderId="44" xfId="0" applyFont="1" applyBorder="1"/>
    <xf numFmtId="0" fontId="50" fillId="0" borderId="33" xfId="0" applyFont="1" applyBorder="1"/>
    <xf numFmtId="0" fontId="50" fillId="0" borderId="43" xfId="0" applyFont="1" applyBorder="1"/>
    <xf numFmtId="0" fontId="50" fillId="3" borderId="26" xfId="0" applyFont="1" applyFill="1" applyBorder="1"/>
    <xf numFmtId="0" fontId="50" fillId="3" borderId="55" xfId="0" applyFont="1" applyFill="1" applyBorder="1"/>
    <xf numFmtId="0" fontId="50" fillId="0" borderId="56" xfId="0" applyFont="1" applyBorder="1"/>
    <xf numFmtId="0" fontId="50" fillId="0" borderId="45" xfId="0" applyFont="1" applyBorder="1"/>
    <xf numFmtId="0" fontId="48" fillId="0" borderId="0" xfId="0" applyFont="1" applyBorder="1" applyAlignment="1">
      <alignment horizontal="left" vertical="top" indent="1"/>
    </xf>
    <xf numFmtId="0" fontId="50" fillId="0" borderId="0" xfId="0" applyFont="1" applyBorder="1"/>
    <xf numFmtId="0" fontId="50" fillId="0" borderId="4" xfId="0" applyFont="1" applyBorder="1"/>
    <xf numFmtId="0" fontId="50" fillId="0" borderId="46" xfId="0" applyFont="1" applyBorder="1" applyAlignment="1">
      <alignment horizontal="center" vertical="center" textRotation="90"/>
    </xf>
    <xf numFmtId="0" fontId="50" fillId="3" borderId="59" xfId="0" applyFont="1" applyFill="1" applyBorder="1"/>
    <xf numFmtId="0" fontId="48" fillId="0" borderId="60" xfId="0" applyFont="1" applyBorder="1"/>
    <xf numFmtId="0" fontId="50" fillId="0" borderId="61" xfId="0" applyFont="1" applyBorder="1" applyAlignment="1">
      <alignment horizontal="center" vertical="center" textRotation="90"/>
    </xf>
    <xf numFmtId="0" fontId="50" fillId="3" borderId="60" xfId="0" applyFont="1" applyFill="1" applyBorder="1" applyAlignment="1">
      <alignment horizontal="center" vertical="center"/>
    </xf>
    <xf numFmtId="0" fontId="50" fillId="3" borderId="60" xfId="0" applyFont="1" applyFill="1" applyBorder="1"/>
    <xf numFmtId="0" fontId="50" fillId="0" borderId="9" xfId="0" applyFont="1" applyBorder="1"/>
    <xf numFmtId="0" fontId="50" fillId="0" borderId="13" xfId="0" applyFont="1" applyBorder="1"/>
    <xf numFmtId="0" fontId="48" fillId="0" borderId="0" xfId="0" applyFont="1" applyBorder="1"/>
    <xf numFmtId="0" fontId="50" fillId="0" borderId="0" xfId="0" applyFont="1" applyBorder="1" applyAlignment="1">
      <alignment horizontal="center" vertical="center" textRotation="90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textRotation="90"/>
    </xf>
    <xf numFmtId="0" fontId="50" fillId="0" borderId="0" xfId="0" applyFont="1" applyFill="1" applyBorder="1"/>
    <xf numFmtId="0" fontId="50" fillId="3" borderId="49" xfId="0" applyFont="1" applyFill="1" applyBorder="1" applyAlignment="1">
      <alignment horizontal="center" vertical="center"/>
    </xf>
    <xf numFmtId="0" fontId="50" fillId="3" borderId="5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0" fillId="0" borderId="28" xfId="0" applyFill="1" applyBorder="1"/>
    <xf numFmtId="0" fontId="31" fillId="0" borderId="48" xfId="0" applyFont="1" applyBorder="1" applyAlignment="1">
      <alignment horizontal="center"/>
    </xf>
    <xf numFmtId="0" fontId="13" fillId="0" borderId="36" xfId="0" applyFont="1" applyBorder="1"/>
    <xf numFmtId="0" fontId="15" fillId="0" borderId="34" xfId="0" applyFont="1" applyBorder="1" applyAlignment="1">
      <alignment horizontal="right"/>
    </xf>
    <xf numFmtId="0" fontId="8" fillId="0" borderId="36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39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3" xfId="3" applyBorder="1"/>
    <xf numFmtId="0" fontId="2" fillId="0" borderId="29" xfId="3" applyBorder="1"/>
    <xf numFmtId="0" fontId="2" fillId="0" borderId="31" xfId="3" applyBorder="1"/>
    <xf numFmtId="0" fontId="2" fillId="0" borderId="32" xfId="3" applyBorder="1"/>
    <xf numFmtId="0" fontId="2" fillId="0" borderId="45" xfId="3" applyBorder="1"/>
    <xf numFmtId="0" fontId="17" fillId="0" borderId="0" xfId="0" applyFont="1" applyAlignment="1">
      <alignment vertical="center"/>
    </xf>
    <xf numFmtId="0" fontId="53" fillId="0" borderId="0" xfId="0" applyNumberFormat="1" applyFont="1" applyBorder="1" applyAlignment="1">
      <alignment horizontal="left"/>
    </xf>
    <xf numFmtId="0" fontId="54" fillId="7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0" fontId="46" fillId="0" borderId="0" xfId="0" applyFont="1" applyAlignment="1">
      <alignment horizontal="left" wrapText="1"/>
    </xf>
    <xf numFmtId="0" fontId="53" fillId="0" borderId="64" xfId="0" applyFont="1" applyBorder="1" applyAlignment="1">
      <alignment horizontal="left"/>
    </xf>
    <xf numFmtId="0" fontId="53" fillId="0" borderId="65" xfId="0" applyFont="1" applyBorder="1" applyAlignment="1">
      <alignment horizontal="left"/>
    </xf>
    <xf numFmtId="0" fontId="5" fillId="0" borderId="66" xfId="1" applyBorder="1" applyAlignment="1">
      <alignment shrinkToFit="1"/>
    </xf>
    <xf numFmtId="49" fontId="46" fillId="0" borderId="0" xfId="0" applyNumberFormat="1" applyFont="1" applyBorder="1" applyAlignment="1">
      <alignment horizontal="left" wrapText="1"/>
    </xf>
    <xf numFmtId="0" fontId="1" fillId="0" borderId="68" xfId="1" applyFont="1" applyBorder="1" applyAlignment="1">
      <alignment horizontal="left" shrinkToFit="1"/>
    </xf>
    <xf numFmtId="49" fontId="38" fillId="0" borderId="37" xfId="1" applyNumberFormat="1" applyFont="1" applyBorder="1" applyAlignment="1">
      <alignment horizontal="center" vertical="center"/>
    </xf>
    <xf numFmtId="49" fontId="38" fillId="0" borderId="0" xfId="1" applyNumberFormat="1" applyFont="1"/>
    <xf numFmtId="49" fontId="38" fillId="3" borderId="30" xfId="1" applyNumberFormat="1" applyFont="1" applyFill="1" applyBorder="1" applyAlignment="1">
      <alignment vertical="center"/>
    </xf>
    <xf numFmtId="0" fontId="18" fillId="0" borderId="0" xfId="1" applyFont="1" applyBorder="1"/>
    <xf numFmtId="0" fontId="4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48" fillId="0" borderId="69" xfId="0" applyFont="1" applyBorder="1"/>
    <xf numFmtId="0" fontId="9" fillId="0" borderId="66" xfId="0" applyFont="1" applyBorder="1"/>
    <xf numFmtId="0" fontId="50" fillId="0" borderId="74" xfId="0" applyFont="1" applyBorder="1"/>
    <xf numFmtId="0" fontId="50" fillId="0" borderId="76" xfId="0" applyFont="1" applyBorder="1"/>
    <xf numFmtId="0" fontId="51" fillId="0" borderId="75" xfId="0" applyFont="1" applyBorder="1"/>
    <xf numFmtId="0" fontId="50" fillId="0" borderId="75" xfId="0" applyFont="1" applyBorder="1"/>
    <xf numFmtId="0" fontId="50" fillId="0" borderId="77" xfId="0" applyFont="1" applyBorder="1"/>
    <xf numFmtId="0" fontId="48" fillId="0" borderId="70" xfId="0" applyFont="1" applyBorder="1" applyAlignment="1">
      <alignment horizontal="center"/>
    </xf>
    <xf numFmtId="0" fontId="5" fillId="0" borderId="74" xfId="0" applyFont="1" applyBorder="1" applyAlignment="1">
      <alignment horizontal="center" vertical="center" textRotation="90"/>
    </xf>
    <xf numFmtId="0" fontId="34" fillId="3" borderId="13" xfId="0" applyFont="1" applyFill="1" applyBorder="1" applyAlignment="1">
      <alignment horizontal="center"/>
    </xf>
    <xf numFmtId="0" fontId="34" fillId="3" borderId="7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4" fillId="2" borderId="28" xfId="1" applyFont="1" applyFill="1" applyBorder="1" applyAlignment="1">
      <alignment horizontal="left"/>
    </xf>
    <xf numFmtId="0" fontId="2" fillId="0" borderId="30" xfId="3" applyBorder="1" applyAlignment="1">
      <alignment horizontal="left"/>
    </xf>
    <xf numFmtId="0" fontId="2" fillId="0" borderId="28" xfId="3" applyBorder="1" applyAlignment="1">
      <alignment horizontal="left"/>
    </xf>
    <xf numFmtId="0" fontId="2" fillId="0" borderId="30" xfId="3" applyBorder="1" applyAlignment="1">
      <alignment horizontal="right"/>
    </xf>
    <xf numFmtId="0" fontId="2" fillId="0" borderId="40" xfId="3" applyBorder="1" applyAlignment="1">
      <alignment horizontal="right"/>
    </xf>
    <xf numFmtId="0" fontId="2" fillId="2" borderId="40" xfId="1" applyFont="1" applyFill="1" applyBorder="1" applyAlignment="1">
      <alignment horizontal="center"/>
    </xf>
    <xf numFmtId="0" fontId="2" fillId="0" borderId="40" xfId="3" applyBorder="1" applyAlignment="1">
      <alignment horizontal="center"/>
    </xf>
    <xf numFmtId="0" fontId="0" fillId="0" borderId="40" xfId="0" applyBorder="1"/>
    <xf numFmtId="0" fontId="2" fillId="0" borderId="41" xfId="3" applyBorder="1" applyAlignment="1">
      <alignment horizontal="right"/>
    </xf>
    <xf numFmtId="0" fontId="55" fillId="0" borderId="81" xfId="0" applyFont="1" applyBorder="1" applyAlignment="1">
      <alignment horizontal="left" wrapText="1"/>
    </xf>
    <xf numFmtId="0" fontId="52" fillId="0" borderId="47" xfId="0" applyFont="1" applyBorder="1" applyAlignment="1">
      <alignment horizontal="left" wrapText="1"/>
    </xf>
    <xf numFmtId="0" fontId="52" fillId="0" borderId="80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6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56" fillId="0" borderId="33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4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10" fontId="33" fillId="3" borderId="18" xfId="0" applyNumberFormat="1" applyFont="1" applyFill="1" applyBorder="1" applyAlignment="1">
      <alignment horizontal="center" vertical="center" wrapText="1"/>
    </xf>
    <xf numFmtId="10" fontId="33" fillId="3" borderId="6" xfId="0" applyNumberFormat="1" applyFont="1" applyFill="1" applyBorder="1" applyAlignment="1">
      <alignment horizontal="center" vertical="center" wrapText="1"/>
    </xf>
    <xf numFmtId="10" fontId="33" fillId="3" borderId="14" xfId="0" applyNumberFormat="1" applyFont="1" applyFill="1" applyBorder="1" applyAlignment="1">
      <alignment horizontal="center" vertical="center" wrapText="1"/>
    </xf>
    <xf numFmtId="10" fontId="33" fillId="3" borderId="5" xfId="0" applyNumberFormat="1" applyFont="1" applyFill="1" applyBorder="1" applyAlignment="1">
      <alignment horizontal="center" vertical="center" wrapText="1"/>
    </xf>
    <xf numFmtId="10" fontId="33" fillId="3" borderId="0" xfId="0" applyNumberFormat="1" applyFont="1" applyFill="1" applyBorder="1" applyAlignment="1">
      <alignment horizontal="center" vertical="center" wrapText="1"/>
    </xf>
    <xf numFmtId="10" fontId="33" fillId="3" borderId="4" xfId="0" applyNumberFormat="1" applyFont="1" applyFill="1" applyBorder="1" applyAlignment="1">
      <alignment horizontal="center" vertical="center" wrapText="1"/>
    </xf>
    <xf numFmtId="10" fontId="33" fillId="3" borderId="8" xfId="0" applyNumberFormat="1" applyFont="1" applyFill="1" applyBorder="1" applyAlignment="1">
      <alignment horizontal="center" vertical="center" wrapText="1"/>
    </xf>
    <xf numFmtId="10" fontId="33" fillId="3" borderId="9" xfId="0" applyNumberFormat="1" applyFont="1" applyFill="1" applyBorder="1" applyAlignment="1">
      <alignment horizontal="center" vertical="center" wrapText="1"/>
    </xf>
    <xf numFmtId="10" fontId="33" fillId="3" borderId="13" xfId="0" applyNumberFormat="1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2" fillId="4" borderId="0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28" fillId="3" borderId="69" xfId="0" applyFont="1" applyFill="1" applyBorder="1" applyAlignment="1">
      <alignment horizontal="center" vertical="center"/>
    </xf>
    <xf numFmtId="0" fontId="28" fillId="3" borderId="67" xfId="0" applyFont="1" applyFill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42" fillId="3" borderId="73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center" vertical="center"/>
    </xf>
    <xf numFmtId="0" fontId="31" fillId="4" borderId="69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40" fillId="3" borderId="73" xfId="0" applyFont="1" applyFill="1" applyBorder="1" applyAlignment="1">
      <alignment horizontal="center" vertical="center"/>
    </xf>
    <xf numFmtId="0" fontId="27" fillId="3" borderId="73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41" fillId="4" borderId="73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67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10" fontId="33" fillId="3" borderId="69" xfId="0" applyNumberFormat="1" applyFont="1" applyFill="1" applyBorder="1" applyAlignment="1">
      <alignment horizontal="center" vertical="center" wrapText="1"/>
    </xf>
    <xf numFmtId="10" fontId="33" fillId="3" borderId="67" xfId="0" applyNumberFormat="1" applyFont="1" applyFill="1" applyBorder="1" applyAlignment="1">
      <alignment horizontal="center" vertical="center" wrapText="1"/>
    </xf>
    <xf numFmtId="0" fontId="29" fillId="3" borderId="69" xfId="0" applyFont="1" applyFill="1" applyBorder="1" applyAlignment="1">
      <alignment horizontal="center" vertical="center"/>
    </xf>
    <xf numFmtId="0" fontId="29" fillId="3" borderId="67" xfId="0" applyFont="1" applyFill="1" applyBorder="1" applyAlignment="1">
      <alignment horizontal="center" vertical="center"/>
    </xf>
    <xf numFmtId="0" fontId="34" fillId="3" borderId="70" xfId="0" applyFont="1" applyFill="1" applyBorder="1" applyAlignment="1">
      <alignment horizontal="center"/>
    </xf>
    <xf numFmtId="0" fontId="34" fillId="3" borderId="71" xfId="0" applyFont="1" applyFill="1" applyBorder="1" applyAlignment="1">
      <alignment horizontal="center"/>
    </xf>
    <xf numFmtId="0" fontId="34" fillId="3" borderId="72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0" fillId="0" borderId="78" xfId="0" applyFont="1" applyBorder="1" applyAlignment="1">
      <alignment horizontal="center"/>
    </xf>
    <xf numFmtId="0" fontId="50" fillId="0" borderId="52" xfId="0" applyFont="1" applyBorder="1" applyAlignment="1">
      <alignment horizontal="center"/>
    </xf>
    <xf numFmtId="0" fontId="50" fillId="0" borderId="57" xfId="0" applyFont="1" applyBorder="1" applyAlignment="1">
      <alignment horizontal="center"/>
    </xf>
    <xf numFmtId="0" fontId="50" fillId="0" borderId="79" xfId="0" applyFont="1" applyBorder="1" applyAlignment="1">
      <alignment horizontal="center"/>
    </xf>
    <xf numFmtId="0" fontId="50" fillId="0" borderId="53" xfId="0" applyFont="1" applyBorder="1" applyAlignment="1">
      <alignment horizontal="center"/>
    </xf>
    <xf numFmtId="0" fontId="50" fillId="0" borderId="58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48" fillId="0" borderId="69" xfId="0" applyFont="1" applyBorder="1" applyAlignment="1">
      <alignment horizontal="left" vertical="center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/>
    </xf>
    <xf numFmtId="0" fontId="48" fillId="0" borderId="69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8" fillId="0" borderId="66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3" fillId="6" borderId="6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2" fillId="0" borderId="69" xfId="0" applyFont="1" applyBorder="1" applyAlignment="1">
      <alignment horizontal="left" vertical="center"/>
    </xf>
    <xf numFmtId="0" fontId="52" fillId="0" borderId="66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14" fontId="11" fillId="0" borderId="66" xfId="0" applyNumberFormat="1" applyFont="1" applyBorder="1" applyAlignment="1">
      <alignment horizontal="center" vertical="center"/>
    </xf>
    <xf numFmtId="14" fontId="11" fillId="0" borderId="67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/>
    </xf>
    <xf numFmtId="0" fontId="48" fillId="0" borderId="72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8" fillId="0" borderId="73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69" xfId="0" applyFont="1" applyBorder="1" applyAlignment="1">
      <alignment horizontal="left"/>
    </xf>
    <xf numFmtId="0" fontId="48" fillId="0" borderId="66" xfId="0" applyFont="1" applyBorder="1" applyAlignment="1">
      <alignment horizontal="left"/>
    </xf>
    <xf numFmtId="0" fontId="48" fillId="0" borderId="67" xfId="0" applyFont="1" applyBorder="1" applyAlignment="1">
      <alignment horizontal="left"/>
    </xf>
    <xf numFmtId="0" fontId="48" fillId="3" borderId="73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024234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894" y="4741165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16" sqref="J16"/>
    </sheetView>
  </sheetViews>
  <sheetFormatPr defaultRowHeight="14.4" x14ac:dyDescent="0.3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3.6640625" bestFit="1" customWidth="1"/>
    <col min="6" max="6" width="16.109375" customWidth="1"/>
    <col min="7" max="7" width="19.44140625" customWidth="1"/>
    <col min="8" max="8" width="4.10937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3.6640625" bestFit="1" customWidth="1"/>
    <col min="262" max="262" width="16.109375" customWidth="1"/>
    <col min="263" max="263" width="19.441406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3.6640625" bestFit="1" customWidth="1"/>
    <col min="518" max="518" width="16.109375" customWidth="1"/>
    <col min="519" max="519" width="19.441406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3.6640625" bestFit="1" customWidth="1"/>
    <col min="774" max="774" width="16.109375" customWidth="1"/>
    <col min="775" max="775" width="19.441406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3.6640625" bestFit="1" customWidth="1"/>
    <col min="1030" max="1030" width="16.109375" customWidth="1"/>
    <col min="1031" max="1031" width="19.441406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3.6640625" bestFit="1" customWidth="1"/>
    <col min="1286" max="1286" width="16.109375" customWidth="1"/>
    <col min="1287" max="1287" width="19.441406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3.6640625" bestFit="1" customWidth="1"/>
    <col min="1542" max="1542" width="16.109375" customWidth="1"/>
    <col min="1543" max="1543" width="19.441406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3.6640625" bestFit="1" customWidth="1"/>
    <col min="1798" max="1798" width="16.109375" customWidth="1"/>
    <col min="1799" max="1799" width="19.441406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3.6640625" bestFit="1" customWidth="1"/>
    <col min="2054" max="2054" width="16.109375" customWidth="1"/>
    <col min="2055" max="2055" width="19.441406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3.6640625" bestFit="1" customWidth="1"/>
    <col min="2310" max="2310" width="16.109375" customWidth="1"/>
    <col min="2311" max="2311" width="19.441406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3.6640625" bestFit="1" customWidth="1"/>
    <col min="2566" max="2566" width="16.109375" customWidth="1"/>
    <col min="2567" max="2567" width="19.441406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3.6640625" bestFit="1" customWidth="1"/>
    <col min="2822" max="2822" width="16.109375" customWidth="1"/>
    <col min="2823" max="2823" width="19.441406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3.6640625" bestFit="1" customWidth="1"/>
    <col min="3078" max="3078" width="16.109375" customWidth="1"/>
    <col min="3079" max="3079" width="19.441406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3.6640625" bestFit="1" customWidth="1"/>
    <col min="3334" max="3334" width="16.109375" customWidth="1"/>
    <col min="3335" max="3335" width="19.441406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3.6640625" bestFit="1" customWidth="1"/>
    <col min="3590" max="3590" width="16.109375" customWidth="1"/>
    <col min="3591" max="3591" width="19.441406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3.6640625" bestFit="1" customWidth="1"/>
    <col min="3846" max="3846" width="16.109375" customWidth="1"/>
    <col min="3847" max="3847" width="19.441406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3.6640625" bestFit="1" customWidth="1"/>
    <col min="4102" max="4102" width="16.109375" customWidth="1"/>
    <col min="4103" max="4103" width="19.441406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3.6640625" bestFit="1" customWidth="1"/>
    <col min="4358" max="4358" width="16.109375" customWidth="1"/>
    <col min="4359" max="4359" width="19.441406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3.6640625" bestFit="1" customWidth="1"/>
    <col min="4614" max="4614" width="16.109375" customWidth="1"/>
    <col min="4615" max="4615" width="19.441406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3.6640625" bestFit="1" customWidth="1"/>
    <col min="4870" max="4870" width="16.109375" customWidth="1"/>
    <col min="4871" max="4871" width="19.441406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3.6640625" bestFit="1" customWidth="1"/>
    <col min="5126" max="5126" width="16.109375" customWidth="1"/>
    <col min="5127" max="5127" width="19.441406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3.6640625" bestFit="1" customWidth="1"/>
    <col min="5382" max="5382" width="16.109375" customWidth="1"/>
    <col min="5383" max="5383" width="19.441406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3.6640625" bestFit="1" customWidth="1"/>
    <col min="5638" max="5638" width="16.109375" customWidth="1"/>
    <col min="5639" max="5639" width="19.441406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3.6640625" bestFit="1" customWidth="1"/>
    <col min="5894" max="5894" width="16.109375" customWidth="1"/>
    <col min="5895" max="5895" width="19.441406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3.6640625" bestFit="1" customWidth="1"/>
    <col min="6150" max="6150" width="16.109375" customWidth="1"/>
    <col min="6151" max="6151" width="19.441406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3.6640625" bestFit="1" customWidth="1"/>
    <col min="6406" max="6406" width="16.109375" customWidth="1"/>
    <col min="6407" max="6407" width="19.441406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3.6640625" bestFit="1" customWidth="1"/>
    <col min="6662" max="6662" width="16.109375" customWidth="1"/>
    <col min="6663" max="6663" width="19.441406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3.6640625" bestFit="1" customWidth="1"/>
    <col min="6918" max="6918" width="16.109375" customWidth="1"/>
    <col min="6919" max="6919" width="19.441406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3.6640625" bestFit="1" customWidth="1"/>
    <col min="7174" max="7174" width="16.109375" customWidth="1"/>
    <col min="7175" max="7175" width="19.441406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3.6640625" bestFit="1" customWidth="1"/>
    <col min="7430" max="7430" width="16.109375" customWidth="1"/>
    <col min="7431" max="7431" width="19.441406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3.6640625" bestFit="1" customWidth="1"/>
    <col min="7686" max="7686" width="16.109375" customWidth="1"/>
    <col min="7687" max="7687" width="19.441406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3.6640625" bestFit="1" customWidth="1"/>
    <col min="7942" max="7942" width="16.109375" customWidth="1"/>
    <col min="7943" max="7943" width="19.441406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3.6640625" bestFit="1" customWidth="1"/>
    <col min="8198" max="8198" width="16.109375" customWidth="1"/>
    <col min="8199" max="8199" width="19.441406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3.6640625" bestFit="1" customWidth="1"/>
    <col min="8454" max="8454" width="16.109375" customWidth="1"/>
    <col min="8455" max="8455" width="19.441406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3.6640625" bestFit="1" customWidth="1"/>
    <col min="8710" max="8710" width="16.109375" customWidth="1"/>
    <col min="8711" max="8711" width="19.441406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3.6640625" bestFit="1" customWidth="1"/>
    <col min="8966" max="8966" width="16.109375" customWidth="1"/>
    <col min="8967" max="8967" width="19.441406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3.6640625" bestFit="1" customWidth="1"/>
    <col min="9222" max="9222" width="16.109375" customWidth="1"/>
    <col min="9223" max="9223" width="19.441406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3.6640625" bestFit="1" customWidth="1"/>
    <col min="9478" max="9478" width="16.109375" customWidth="1"/>
    <col min="9479" max="9479" width="19.441406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3.6640625" bestFit="1" customWidth="1"/>
    <col min="9734" max="9734" width="16.109375" customWidth="1"/>
    <col min="9735" max="9735" width="19.441406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3.6640625" bestFit="1" customWidth="1"/>
    <col min="9990" max="9990" width="16.109375" customWidth="1"/>
    <col min="9991" max="9991" width="19.441406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3.6640625" bestFit="1" customWidth="1"/>
    <col min="10246" max="10246" width="16.109375" customWidth="1"/>
    <col min="10247" max="10247" width="19.441406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3.6640625" bestFit="1" customWidth="1"/>
    <col min="10502" max="10502" width="16.109375" customWidth="1"/>
    <col min="10503" max="10503" width="19.441406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3.6640625" bestFit="1" customWidth="1"/>
    <col min="10758" max="10758" width="16.109375" customWidth="1"/>
    <col min="10759" max="10759" width="19.441406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3.6640625" bestFit="1" customWidth="1"/>
    <col min="11014" max="11014" width="16.109375" customWidth="1"/>
    <col min="11015" max="11015" width="19.441406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3.6640625" bestFit="1" customWidth="1"/>
    <col min="11270" max="11270" width="16.109375" customWidth="1"/>
    <col min="11271" max="11271" width="19.441406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3.6640625" bestFit="1" customWidth="1"/>
    <col min="11526" max="11526" width="16.109375" customWidth="1"/>
    <col min="11527" max="11527" width="19.441406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3.6640625" bestFit="1" customWidth="1"/>
    <col min="11782" max="11782" width="16.109375" customWidth="1"/>
    <col min="11783" max="11783" width="19.441406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3.6640625" bestFit="1" customWidth="1"/>
    <col min="12038" max="12038" width="16.109375" customWidth="1"/>
    <col min="12039" max="12039" width="19.441406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3.6640625" bestFit="1" customWidth="1"/>
    <col min="12294" max="12294" width="16.109375" customWidth="1"/>
    <col min="12295" max="12295" width="19.441406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3.6640625" bestFit="1" customWidth="1"/>
    <col min="12550" max="12550" width="16.109375" customWidth="1"/>
    <col min="12551" max="12551" width="19.441406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3.6640625" bestFit="1" customWidth="1"/>
    <col min="12806" max="12806" width="16.109375" customWidth="1"/>
    <col min="12807" max="12807" width="19.441406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3.6640625" bestFit="1" customWidth="1"/>
    <col min="13062" max="13062" width="16.109375" customWidth="1"/>
    <col min="13063" max="13063" width="19.441406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3.6640625" bestFit="1" customWidth="1"/>
    <col min="13318" max="13318" width="16.109375" customWidth="1"/>
    <col min="13319" max="13319" width="19.441406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3.6640625" bestFit="1" customWidth="1"/>
    <col min="13574" max="13574" width="16.109375" customWidth="1"/>
    <col min="13575" max="13575" width="19.441406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3.6640625" bestFit="1" customWidth="1"/>
    <col min="13830" max="13830" width="16.109375" customWidth="1"/>
    <col min="13831" max="13831" width="19.441406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3.6640625" bestFit="1" customWidth="1"/>
    <col min="14086" max="14086" width="16.109375" customWidth="1"/>
    <col min="14087" max="14087" width="19.441406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3.6640625" bestFit="1" customWidth="1"/>
    <col min="14342" max="14342" width="16.109375" customWidth="1"/>
    <col min="14343" max="14343" width="19.441406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3.6640625" bestFit="1" customWidth="1"/>
    <col min="14598" max="14598" width="16.109375" customWidth="1"/>
    <col min="14599" max="14599" width="19.441406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3.6640625" bestFit="1" customWidth="1"/>
    <col min="14854" max="14854" width="16.109375" customWidth="1"/>
    <col min="14855" max="14855" width="19.441406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3.6640625" bestFit="1" customWidth="1"/>
    <col min="15110" max="15110" width="16.109375" customWidth="1"/>
    <col min="15111" max="15111" width="19.441406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3.6640625" bestFit="1" customWidth="1"/>
    <col min="15366" max="15366" width="16.109375" customWidth="1"/>
    <col min="15367" max="15367" width="19.441406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3.6640625" bestFit="1" customWidth="1"/>
    <col min="15622" max="15622" width="16.109375" customWidth="1"/>
    <col min="15623" max="15623" width="19.441406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3.6640625" bestFit="1" customWidth="1"/>
    <col min="15878" max="15878" width="16.109375" customWidth="1"/>
    <col min="15879" max="15879" width="19.441406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3.6640625" bestFit="1" customWidth="1"/>
    <col min="16134" max="16134" width="16.109375" customWidth="1"/>
    <col min="16135" max="16135" width="19.44140625" customWidth="1"/>
    <col min="16137" max="16137" width="15.5546875" customWidth="1"/>
    <col min="16138" max="16138" width="11.109375" customWidth="1"/>
  </cols>
  <sheetData>
    <row r="1" spans="1:9" ht="21" x14ac:dyDescent="0.4">
      <c r="A1" s="204" t="s">
        <v>107</v>
      </c>
      <c r="B1" s="204"/>
      <c r="C1" s="204"/>
      <c r="D1" s="204"/>
      <c r="E1" s="204"/>
      <c r="F1" s="204"/>
      <c r="G1" s="204"/>
    </row>
    <row r="2" spans="1:9" x14ac:dyDescent="0.3">
      <c r="A2" s="66"/>
      <c r="B2" s="66" t="s">
        <v>66</v>
      </c>
      <c r="C2" s="66" t="s">
        <v>18</v>
      </c>
      <c r="D2" s="66" t="s">
        <v>33</v>
      </c>
      <c r="E2" s="66" t="s">
        <v>19</v>
      </c>
      <c r="F2" s="66" t="s">
        <v>67</v>
      </c>
      <c r="G2" s="66"/>
    </row>
    <row r="3" spans="1:9" x14ac:dyDescent="0.3">
      <c r="A3" s="188">
        <v>1</v>
      </c>
      <c r="B3" s="189">
        <v>44050</v>
      </c>
      <c r="C3" s="188">
        <v>2</v>
      </c>
      <c r="D3" s="66">
        <v>2</v>
      </c>
      <c r="E3" t="s">
        <v>38</v>
      </c>
      <c r="F3" t="s">
        <v>108</v>
      </c>
      <c r="G3" s="67"/>
      <c r="H3" s="67"/>
    </row>
    <row r="4" spans="1:9" x14ac:dyDescent="0.3">
      <c r="A4" s="188">
        <v>2</v>
      </c>
      <c r="B4" s="189">
        <v>44052</v>
      </c>
      <c r="C4" s="188">
        <v>2</v>
      </c>
      <c r="D4" s="66">
        <v>2</v>
      </c>
      <c r="E4" t="s">
        <v>76</v>
      </c>
      <c r="F4" t="s">
        <v>69</v>
      </c>
    </row>
    <row r="5" spans="1:9" x14ac:dyDescent="0.3">
      <c r="A5" s="188">
        <v>3</v>
      </c>
      <c r="B5" s="189">
        <v>44053</v>
      </c>
      <c r="C5" s="188">
        <v>1</v>
      </c>
      <c r="D5" s="66">
        <v>1</v>
      </c>
      <c r="E5" s="190" t="s">
        <v>32</v>
      </c>
      <c r="F5" t="s">
        <v>109</v>
      </c>
    </row>
    <row r="6" spans="1:9" x14ac:dyDescent="0.3">
      <c r="A6" s="188">
        <v>4</v>
      </c>
      <c r="B6" s="189">
        <v>44055</v>
      </c>
      <c r="C6" s="188">
        <v>1</v>
      </c>
      <c r="D6" s="66">
        <v>1</v>
      </c>
      <c r="E6" t="s">
        <v>110</v>
      </c>
      <c r="F6" t="s">
        <v>111</v>
      </c>
    </row>
    <row r="7" spans="1:9" x14ac:dyDescent="0.3">
      <c r="A7" s="188">
        <v>5</v>
      </c>
      <c r="B7" s="189">
        <v>44056</v>
      </c>
      <c r="C7" s="188">
        <v>1</v>
      </c>
      <c r="D7" s="66">
        <v>1</v>
      </c>
      <c r="E7" t="s">
        <v>77</v>
      </c>
      <c r="F7" t="s">
        <v>34</v>
      </c>
    </row>
    <row r="8" spans="1:9" ht="15" customHeight="1" x14ac:dyDescent="0.3">
      <c r="A8" s="188">
        <v>6</v>
      </c>
      <c r="B8" s="189">
        <v>44056</v>
      </c>
      <c r="C8" s="188">
        <v>1</v>
      </c>
      <c r="D8" s="66">
        <v>1</v>
      </c>
      <c r="E8" t="s">
        <v>112</v>
      </c>
      <c r="F8" t="s">
        <v>75</v>
      </c>
    </row>
    <row r="9" spans="1:9" x14ac:dyDescent="0.3">
      <c r="A9" s="188">
        <v>7</v>
      </c>
      <c r="B9" s="189">
        <v>44056</v>
      </c>
      <c r="C9" s="188">
        <v>1</v>
      </c>
      <c r="D9" s="66">
        <v>1</v>
      </c>
      <c r="E9" t="s">
        <v>113</v>
      </c>
      <c r="F9" t="s">
        <v>114</v>
      </c>
    </row>
    <row r="10" spans="1:9" x14ac:dyDescent="0.3">
      <c r="A10" s="188">
        <v>8</v>
      </c>
      <c r="B10" s="189">
        <v>44056</v>
      </c>
      <c r="C10" s="188">
        <v>1</v>
      </c>
      <c r="D10" s="66">
        <v>0</v>
      </c>
      <c r="E10" t="s">
        <v>68</v>
      </c>
      <c r="F10" t="s">
        <v>115</v>
      </c>
      <c r="G10" t="s">
        <v>192</v>
      </c>
      <c r="I10" t="s">
        <v>193</v>
      </c>
    </row>
    <row r="11" spans="1:9" x14ac:dyDescent="0.3">
      <c r="A11" s="188">
        <v>9</v>
      </c>
      <c r="B11" s="189">
        <v>44057</v>
      </c>
      <c r="C11" s="188">
        <v>2</v>
      </c>
      <c r="D11" s="66">
        <v>1</v>
      </c>
      <c r="E11" t="s">
        <v>116</v>
      </c>
      <c r="F11" t="s">
        <v>117</v>
      </c>
      <c r="G11" t="s">
        <v>194</v>
      </c>
      <c r="I11" t="s">
        <v>193</v>
      </c>
    </row>
    <row r="12" spans="1:9" x14ac:dyDescent="0.3">
      <c r="C12" s="188">
        <f>SUM(C3:C11)</f>
        <v>12</v>
      </c>
      <c r="D12" s="66">
        <f>SUM(D3:D11)</f>
        <v>10</v>
      </c>
    </row>
    <row r="14" spans="1:9" ht="13.5" customHeight="1" x14ac:dyDescent="0.3">
      <c r="B14" t="s">
        <v>118</v>
      </c>
    </row>
    <row r="15" spans="1:9" ht="13.2" customHeight="1" x14ac:dyDescent="0.3"/>
    <row r="16" spans="1:9" x14ac:dyDescent="0.3">
      <c r="A16" s="191"/>
      <c r="B16" s="158" t="s">
        <v>78</v>
      </c>
    </row>
    <row r="18" spans="2:6" x14ac:dyDescent="0.3">
      <c r="B18" s="191" t="s">
        <v>42</v>
      </c>
    </row>
    <row r="19" spans="2:6" x14ac:dyDescent="0.3">
      <c r="B19" s="191" t="s">
        <v>43</v>
      </c>
      <c r="F19" t="s">
        <v>119</v>
      </c>
    </row>
    <row r="20" spans="2:6" ht="13.2" customHeight="1" x14ac:dyDescent="0.3"/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workbookViewId="0">
      <selection activeCell="V22" sqref="V22"/>
    </sheetView>
  </sheetViews>
  <sheetFormatPr defaultRowHeight="15" x14ac:dyDescent="0.25"/>
  <cols>
    <col min="1" max="1" width="9.109375" style="3" customWidth="1"/>
    <col min="2" max="13" width="4" style="3" customWidth="1"/>
    <col min="14" max="15" width="4.33203125" style="3" customWidth="1"/>
    <col min="16" max="19" width="5.109375" style="3" customWidth="1"/>
    <col min="20" max="258" width="8.88671875" style="3"/>
    <col min="259" max="260" width="6.5546875" style="3" customWidth="1"/>
    <col min="261" max="261" width="26.109375" style="3" customWidth="1"/>
    <col min="262" max="270" width="5.6640625" style="3" customWidth="1"/>
    <col min="271" max="514" width="8.88671875" style="3"/>
    <col min="515" max="516" width="6.5546875" style="3" customWidth="1"/>
    <col min="517" max="517" width="26.109375" style="3" customWidth="1"/>
    <col min="518" max="526" width="5.6640625" style="3" customWidth="1"/>
    <col min="527" max="770" width="8.88671875" style="3"/>
    <col min="771" max="772" width="6.5546875" style="3" customWidth="1"/>
    <col min="773" max="773" width="26.109375" style="3" customWidth="1"/>
    <col min="774" max="782" width="5.6640625" style="3" customWidth="1"/>
    <col min="783" max="1026" width="8.88671875" style="3"/>
    <col min="1027" max="1028" width="6.5546875" style="3" customWidth="1"/>
    <col min="1029" max="1029" width="26.109375" style="3" customWidth="1"/>
    <col min="1030" max="1038" width="5.6640625" style="3" customWidth="1"/>
    <col min="1039" max="1282" width="8.88671875" style="3"/>
    <col min="1283" max="1284" width="6.5546875" style="3" customWidth="1"/>
    <col min="1285" max="1285" width="26.109375" style="3" customWidth="1"/>
    <col min="1286" max="1294" width="5.6640625" style="3" customWidth="1"/>
    <col min="1295" max="1538" width="8.88671875" style="3"/>
    <col min="1539" max="1540" width="6.5546875" style="3" customWidth="1"/>
    <col min="1541" max="1541" width="26.109375" style="3" customWidth="1"/>
    <col min="1542" max="1550" width="5.6640625" style="3" customWidth="1"/>
    <col min="1551" max="1794" width="8.88671875" style="3"/>
    <col min="1795" max="1796" width="6.5546875" style="3" customWidth="1"/>
    <col min="1797" max="1797" width="26.109375" style="3" customWidth="1"/>
    <col min="1798" max="1806" width="5.6640625" style="3" customWidth="1"/>
    <col min="1807" max="2050" width="8.88671875" style="3"/>
    <col min="2051" max="2052" width="6.5546875" style="3" customWidth="1"/>
    <col min="2053" max="2053" width="26.109375" style="3" customWidth="1"/>
    <col min="2054" max="2062" width="5.6640625" style="3" customWidth="1"/>
    <col min="2063" max="2306" width="8.88671875" style="3"/>
    <col min="2307" max="2308" width="6.5546875" style="3" customWidth="1"/>
    <col min="2309" max="2309" width="26.109375" style="3" customWidth="1"/>
    <col min="2310" max="2318" width="5.6640625" style="3" customWidth="1"/>
    <col min="2319" max="2562" width="8.88671875" style="3"/>
    <col min="2563" max="2564" width="6.5546875" style="3" customWidth="1"/>
    <col min="2565" max="2565" width="26.109375" style="3" customWidth="1"/>
    <col min="2566" max="2574" width="5.6640625" style="3" customWidth="1"/>
    <col min="2575" max="2818" width="8.88671875" style="3"/>
    <col min="2819" max="2820" width="6.5546875" style="3" customWidth="1"/>
    <col min="2821" max="2821" width="26.109375" style="3" customWidth="1"/>
    <col min="2822" max="2830" width="5.6640625" style="3" customWidth="1"/>
    <col min="2831" max="3074" width="8.88671875" style="3"/>
    <col min="3075" max="3076" width="6.5546875" style="3" customWidth="1"/>
    <col min="3077" max="3077" width="26.109375" style="3" customWidth="1"/>
    <col min="3078" max="3086" width="5.6640625" style="3" customWidth="1"/>
    <col min="3087" max="3330" width="8.88671875" style="3"/>
    <col min="3331" max="3332" width="6.5546875" style="3" customWidth="1"/>
    <col min="3333" max="3333" width="26.109375" style="3" customWidth="1"/>
    <col min="3334" max="3342" width="5.6640625" style="3" customWidth="1"/>
    <col min="3343" max="3586" width="8.88671875" style="3"/>
    <col min="3587" max="3588" width="6.5546875" style="3" customWidth="1"/>
    <col min="3589" max="3589" width="26.109375" style="3" customWidth="1"/>
    <col min="3590" max="3598" width="5.6640625" style="3" customWidth="1"/>
    <col min="3599" max="3842" width="8.88671875" style="3"/>
    <col min="3843" max="3844" width="6.5546875" style="3" customWidth="1"/>
    <col min="3845" max="3845" width="26.109375" style="3" customWidth="1"/>
    <col min="3846" max="3854" width="5.6640625" style="3" customWidth="1"/>
    <col min="3855" max="4098" width="8.88671875" style="3"/>
    <col min="4099" max="4100" width="6.5546875" style="3" customWidth="1"/>
    <col min="4101" max="4101" width="26.109375" style="3" customWidth="1"/>
    <col min="4102" max="4110" width="5.6640625" style="3" customWidth="1"/>
    <col min="4111" max="4354" width="8.88671875" style="3"/>
    <col min="4355" max="4356" width="6.5546875" style="3" customWidth="1"/>
    <col min="4357" max="4357" width="26.109375" style="3" customWidth="1"/>
    <col min="4358" max="4366" width="5.6640625" style="3" customWidth="1"/>
    <col min="4367" max="4610" width="8.88671875" style="3"/>
    <col min="4611" max="4612" width="6.5546875" style="3" customWidth="1"/>
    <col min="4613" max="4613" width="26.109375" style="3" customWidth="1"/>
    <col min="4614" max="4622" width="5.6640625" style="3" customWidth="1"/>
    <col min="4623" max="4866" width="8.88671875" style="3"/>
    <col min="4867" max="4868" width="6.5546875" style="3" customWidth="1"/>
    <col min="4869" max="4869" width="26.109375" style="3" customWidth="1"/>
    <col min="4870" max="4878" width="5.6640625" style="3" customWidth="1"/>
    <col min="4879" max="5122" width="8.88671875" style="3"/>
    <col min="5123" max="5124" width="6.5546875" style="3" customWidth="1"/>
    <col min="5125" max="5125" width="26.109375" style="3" customWidth="1"/>
    <col min="5126" max="5134" width="5.6640625" style="3" customWidth="1"/>
    <col min="5135" max="5378" width="8.88671875" style="3"/>
    <col min="5379" max="5380" width="6.5546875" style="3" customWidth="1"/>
    <col min="5381" max="5381" width="26.109375" style="3" customWidth="1"/>
    <col min="5382" max="5390" width="5.6640625" style="3" customWidth="1"/>
    <col min="5391" max="5634" width="8.88671875" style="3"/>
    <col min="5635" max="5636" width="6.5546875" style="3" customWidth="1"/>
    <col min="5637" max="5637" width="26.109375" style="3" customWidth="1"/>
    <col min="5638" max="5646" width="5.6640625" style="3" customWidth="1"/>
    <col min="5647" max="5890" width="8.88671875" style="3"/>
    <col min="5891" max="5892" width="6.5546875" style="3" customWidth="1"/>
    <col min="5893" max="5893" width="26.109375" style="3" customWidth="1"/>
    <col min="5894" max="5902" width="5.6640625" style="3" customWidth="1"/>
    <col min="5903" max="6146" width="8.88671875" style="3"/>
    <col min="6147" max="6148" width="6.5546875" style="3" customWidth="1"/>
    <col min="6149" max="6149" width="26.109375" style="3" customWidth="1"/>
    <col min="6150" max="6158" width="5.6640625" style="3" customWidth="1"/>
    <col min="6159" max="6402" width="8.88671875" style="3"/>
    <col min="6403" max="6404" width="6.5546875" style="3" customWidth="1"/>
    <col min="6405" max="6405" width="26.109375" style="3" customWidth="1"/>
    <col min="6406" max="6414" width="5.6640625" style="3" customWidth="1"/>
    <col min="6415" max="6658" width="8.88671875" style="3"/>
    <col min="6659" max="6660" width="6.5546875" style="3" customWidth="1"/>
    <col min="6661" max="6661" width="26.109375" style="3" customWidth="1"/>
    <col min="6662" max="6670" width="5.6640625" style="3" customWidth="1"/>
    <col min="6671" max="6914" width="8.88671875" style="3"/>
    <col min="6915" max="6916" width="6.5546875" style="3" customWidth="1"/>
    <col min="6917" max="6917" width="26.109375" style="3" customWidth="1"/>
    <col min="6918" max="6926" width="5.6640625" style="3" customWidth="1"/>
    <col min="6927" max="7170" width="8.88671875" style="3"/>
    <col min="7171" max="7172" width="6.5546875" style="3" customWidth="1"/>
    <col min="7173" max="7173" width="26.109375" style="3" customWidth="1"/>
    <col min="7174" max="7182" width="5.6640625" style="3" customWidth="1"/>
    <col min="7183" max="7426" width="8.88671875" style="3"/>
    <col min="7427" max="7428" width="6.5546875" style="3" customWidth="1"/>
    <col min="7429" max="7429" width="26.109375" style="3" customWidth="1"/>
    <col min="7430" max="7438" width="5.6640625" style="3" customWidth="1"/>
    <col min="7439" max="7682" width="8.88671875" style="3"/>
    <col min="7683" max="7684" width="6.5546875" style="3" customWidth="1"/>
    <col min="7685" max="7685" width="26.109375" style="3" customWidth="1"/>
    <col min="7686" max="7694" width="5.6640625" style="3" customWidth="1"/>
    <col min="7695" max="7938" width="8.88671875" style="3"/>
    <col min="7939" max="7940" width="6.5546875" style="3" customWidth="1"/>
    <col min="7941" max="7941" width="26.109375" style="3" customWidth="1"/>
    <col min="7942" max="7950" width="5.6640625" style="3" customWidth="1"/>
    <col min="7951" max="8194" width="8.88671875" style="3"/>
    <col min="8195" max="8196" width="6.5546875" style="3" customWidth="1"/>
    <col min="8197" max="8197" width="26.109375" style="3" customWidth="1"/>
    <col min="8198" max="8206" width="5.6640625" style="3" customWidth="1"/>
    <col min="8207" max="8450" width="8.88671875" style="3"/>
    <col min="8451" max="8452" width="6.5546875" style="3" customWidth="1"/>
    <col min="8453" max="8453" width="26.109375" style="3" customWidth="1"/>
    <col min="8454" max="8462" width="5.6640625" style="3" customWidth="1"/>
    <col min="8463" max="8706" width="8.88671875" style="3"/>
    <col min="8707" max="8708" width="6.5546875" style="3" customWidth="1"/>
    <col min="8709" max="8709" width="26.109375" style="3" customWidth="1"/>
    <col min="8710" max="8718" width="5.6640625" style="3" customWidth="1"/>
    <col min="8719" max="8962" width="8.88671875" style="3"/>
    <col min="8963" max="8964" width="6.5546875" style="3" customWidth="1"/>
    <col min="8965" max="8965" width="26.109375" style="3" customWidth="1"/>
    <col min="8966" max="8974" width="5.6640625" style="3" customWidth="1"/>
    <col min="8975" max="9218" width="8.88671875" style="3"/>
    <col min="9219" max="9220" width="6.5546875" style="3" customWidth="1"/>
    <col min="9221" max="9221" width="26.109375" style="3" customWidth="1"/>
    <col min="9222" max="9230" width="5.6640625" style="3" customWidth="1"/>
    <col min="9231" max="9474" width="8.88671875" style="3"/>
    <col min="9475" max="9476" width="6.5546875" style="3" customWidth="1"/>
    <col min="9477" max="9477" width="26.109375" style="3" customWidth="1"/>
    <col min="9478" max="9486" width="5.6640625" style="3" customWidth="1"/>
    <col min="9487" max="9730" width="8.88671875" style="3"/>
    <col min="9731" max="9732" width="6.5546875" style="3" customWidth="1"/>
    <col min="9733" max="9733" width="26.109375" style="3" customWidth="1"/>
    <col min="9734" max="9742" width="5.6640625" style="3" customWidth="1"/>
    <col min="9743" max="9986" width="8.88671875" style="3"/>
    <col min="9987" max="9988" width="6.5546875" style="3" customWidth="1"/>
    <col min="9989" max="9989" width="26.109375" style="3" customWidth="1"/>
    <col min="9990" max="9998" width="5.6640625" style="3" customWidth="1"/>
    <col min="9999" max="10242" width="8.88671875" style="3"/>
    <col min="10243" max="10244" width="6.5546875" style="3" customWidth="1"/>
    <col min="10245" max="10245" width="26.109375" style="3" customWidth="1"/>
    <col min="10246" max="10254" width="5.6640625" style="3" customWidth="1"/>
    <col min="10255" max="10498" width="8.88671875" style="3"/>
    <col min="10499" max="10500" width="6.5546875" style="3" customWidth="1"/>
    <col min="10501" max="10501" width="26.109375" style="3" customWidth="1"/>
    <col min="10502" max="10510" width="5.6640625" style="3" customWidth="1"/>
    <col min="10511" max="10754" width="8.88671875" style="3"/>
    <col min="10755" max="10756" width="6.5546875" style="3" customWidth="1"/>
    <col min="10757" max="10757" width="26.109375" style="3" customWidth="1"/>
    <col min="10758" max="10766" width="5.6640625" style="3" customWidth="1"/>
    <col min="10767" max="11010" width="8.88671875" style="3"/>
    <col min="11011" max="11012" width="6.5546875" style="3" customWidth="1"/>
    <col min="11013" max="11013" width="26.109375" style="3" customWidth="1"/>
    <col min="11014" max="11022" width="5.6640625" style="3" customWidth="1"/>
    <col min="11023" max="11266" width="8.88671875" style="3"/>
    <col min="11267" max="11268" width="6.5546875" style="3" customWidth="1"/>
    <col min="11269" max="11269" width="26.109375" style="3" customWidth="1"/>
    <col min="11270" max="11278" width="5.6640625" style="3" customWidth="1"/>
    <col min="11279" max="11522" width="8.88671875" style="3"/>
    <col min="11523" max="11524" width="6.5546875" style="3" customWidth="1"/>
    <col min="11525" max="11525" width="26.109375" style="3" customWidth="1"/>
    <col min="11526" max="11534" width="5.6640625" style="3" customWidth="1"/>
    <col min="11535" max="11778" width="8.88671875" style="3"/>
    <col min="11779" max="11780" width="6.5546875" style="3" customWidth="1"/>
    <col min="11781" max="11781" width="26.109375" style="3" customWidth="1"/>
    <col min="11782" max="11790" width="5.6640625" style="3" customWidth="1"/>
    <col min="11791" max="12034" width="8.88671875" style="3"/>
    <col min="12035" max="12036" width="6.5546875" style="3" customWidth="1"/>
    <col min="12037" max="12037" width="26.109375" style="3" customWidth="1"/>
    <col min="12038" max="12046" width="5.6640625" style="3" customWidth="1"/>
    <col min="12047" max="12290" width="8.88671875" style="3"/>
    <col min="12291" max="12292" width="6.5546875" style="3" customWidth="1"/>
    <col min="12293" max="12293" width="26.109375" style="3" customWidth="1"/>
    <col min="12294" max="12302" width="5.6640625" style="3" customWidth="1"/>
    <col min="12303" max="12546" width="8.88671875" style="3"/>
    <col min="12547" max="12548" width="6.5546875" style="3" customWidth="1"/>
    <col min="12549" max="12549" width="26.109375" style="3" customWidth="1"/>
    <col min="12550" max="12558" width="5.6640625" style="3" customWidth="1"/>
    <col min="12559" max="12802" width="8.88671875" style="3"/>
    <col min="12803" max="12804" width="6.5546875" style="3" customWidth="1"/>
    <col min="12805" max="12805" width="26.109375" style="3" customWidth="1"/>
    <col min="12806" max="12814" width="5.6640625" style="3" customWidth="1"/>
    <col min="12815" max="13058" width="8.88671875" style="3"/>
    <col min="13059" max="13060" width="6.5546875" style="3" customWidth="1"/>
    <col min="13061" max="13061" width="26.109375" style="3" customWidth="1"/>
    <col min="13062" max="13070" width="5.6640625" style="3" customWidth="1"/>
    <col min="13071" max="13314" width="8.88671875" style="3"/>
    <col min="13315" max="13316" width="6.5546875" style="3" customWidth="1"/>
    <col min="13317" max="13317" width="26.109375" style="3" customWidth="1"/>
    <col min="13318" max="13326" width="5.6640625" style="3" customWidth="1"/>
    <col min="13327" max="13570" width="8.88671875" style="3"/>
    <col min="13571" max="13572" width="6.5546875" style="3" customWidth="1"/>
    <col min="13573" max="13573" width="26.109375" style="3" customWidth="1"/>
    <col min="13574" max="13582" width="5.6640625" style="3" customWidth="1"/>
    <col min="13583" max="13826" width="8.88671875" style="3"/>
    <col min="13827" max="13828" width="6.5546875" style="3" customWidth="1"/>
    <col min="13829" max="13829" width="26.109375" style="3" customWidth="1"/>
    <col min="13830" max="13838" width="5.6640625" style="3" customWidth="1"/>
    <col min="13839" max="14082" width="8.88671875" style="3"/>
    <col min="14083" max="14084" width="6.5546875" style="3" customWidth="1"/>
    <col min="14085" max="14085" width="26.109375" style="3" customWidth="1"/>
    <col min="14086" max="14094" width="5.6640625" style="3" customWidth="1"/>
    <col min="14095" max="14338" width="8.88671875" style="3"/>
    <col min="14339" max="14340" width="6.5546875" style="3" customWidth="1"/>
    <col min="14341" max="14341" width="26.109375" style="3" customWidth="1"/>
    <col min="14342" max="14350" width="5.6640625" style="3" customWidth="1"/>
    <col min="14351" max="14594" width="8.88671875" style="3"/>
    <col min="14595" max="14596" width="6.5546875" style="3" customWidth="1"/>
    <col min="14597" max="14597" width="26.109375" style="3" customWidth="1"/>
    <col min="14598" max="14606" width="5.6640625" style="3" customWidth="1"/>
    <col min="14607" max="14850" width="8.88671875" style="3"/>
    <col min="14851" max="14852" width="6.5546875" style="3" customWidth="1"/>
    <col min="14853" max="14853" width="26.109375" style="3" customWidth="1"/>
    <col min="14854" max="14862" width="5.6640625" style="3" customWidth="1"/>
    <col min="14863" max="15106" width="8.88671875" style="3"/>
    <col min="15107" max="15108" width="6.5546875" style="3" customWidth="1"/>
    <col min="15109" max="15109" width="26.109375" style="3" customWidth="1"/>
    <col min="15110" max="15118" width="5.6640625" style="3" customWidth="1"/>
    <col min="15119" max="15362" width="8.88671875" style="3"/>
    <col min="15363" max="15364" width="6.5546875" style="3" customWidth="1"/>
    <col min="15365" max="15365" width="26.109375" style="3" customWidth="1"/>
    <col min="15366" max="15374" width="5.6640625" style="3" customWidth="1"/>
    <col min="15375" max="15618" width="8.88671875" style="3"/>
    <col min="15619" max="15620" width="6.5546875" style="3" customWidth="1"/>
    <col min="15621" max="15621" width="26.109375" style="3" customWidth="1"/>
    <col min="15622" max="15630" width="5.6640625" style="3" customWidth="1"/>
    <col min="15631" max="15874" width="8.88671875" style="3"/>
    <col min="15875" max="15876" width="6.5546875" style="3" customWidth="1"/>
    <col min="15877" max="15877" width="26.109375" style="3" customWidth="1"/>
    <col min="15878" max="15886" width="5.6640625" style="3" customWidth="1"/>
    <col min="15887" max="16130" width="8.88671875" style="3"/>
    <col min="16131" max="16132" width="6.5546875" style="3" customWidth="1"/>
    <col min="16133" max="16133" width="26.109375" style="3" customWidth="1"/>
    <col min="16134" max="16142" width="5.6640625" style="3" customWidth="1"/>
    <col min="16143" max="16384" width="8.88671875" style="3"/>
  </cols>
  <sheetData>
    <row r="1" spans="1:24" ht="15.6" customHeight="1" x14ac:dyDescent="0.25">
      <c r="A1" s="3" t="s">
        <v>51</v>
      </c>
      <c r="B1" s="422">
        <v>44073</v>
      </c>
      <c r="C1" s="422"/>
      <c r="D1" s="422"/>
    </row>
    <row r="2" spans="1:24" ht="15.6" x14ac:dyDescent="0.3">
      <c r="A2" s="405" t="s">
        <v>52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</row>
    <row r="3" spans="1:24" ht="6.75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4" ht="13.5" customHeight="1" x14ac:dyDescent="0.25">
      <c r="A4" s="423" t="s">
        <v>53</v>
      </c>
      <c r="B4" s="425" t="s">
        <v>36</v>
      </c>
      <c r="C4" s="425"/>
      <c r="D4" s="425"/>
      <c r="E4" s="425"/>
      <c r="F4" s="426"/>
      <c r="G4" s="416" t="s">
        <v>86</v>
      </c>
      <c r="H4" s="417"/>
      <c r="I4" s="417"/>
      <c r="J4" s="425" t="str">
        <f>'Nasazení do skupin'!$A$2</f>
        <v>MLŽ3</v>
      </c>
      <c r="K4" s="425"/>
      <c r="L4" s="425"/>
      <c r="M4" s="426"/>
      <c r="N4" s="423" t="s">
        <v>87</v>
      </c>
      <c r="O4" s="429"/>
      <c r="P4" s="431">
        <v>25</v>
      </c>
      <c r="Q4" s="433" t="s">
        <v>88</v>
      </c>
      <c r="R4" s="434"/>
      <c r="S4" s="431" t="str">
        <f>VLOOKUP(P4,Zápasy!B4:H60,2,0)</f>
        <v>3M</v>
      </c>
    </row>
    <row r="5" spans="1:24" ht="13.5" customHeight="1" thickBot="1" x14ac:dyDescent="0.3">
      <c r="A5" s="424"/>
      <c r="B5" s="427"/>
      <c r="C5" s="427"/>
      <c r="D5" s="427"/>
      <c r="E5" s="427"/>
      <c r="F5" s="428"/>
      <c r="G5" s="419"/>
      <c r="H5" s="420"/>
      <c r="I5" s="420"/>
      <c r="J5" s="427"/>
      <c r="K5" s="427"/>
      <c r="L5" s="427"/>
      <c r="M5" s="428"/>
      <c r="N5" s="424"/>
      <c r="O5" s="430"/>
      <c r="P5" s="432"/>
      <c r="Q5" s="435"/>
      <c r="R5" s="436"/>
      <c r="S5" s="432"/>
    </row>
    <row r="6" spans="1:24" ht="13.5" customHeight="1" x14ac:dyDescent="0.25">
      <c r="A6" s="423" t="s">
        <v>54</v>
      </c>
      <c r="B6" s="437">
        <f>$B$1</f>
        <v>44073</v>
      </c>
      <c r="C6" s="437"/>
      <c r="D6" s="437"/>
      <c r="E6" s="437"/>
      <c r="F6" s="438"/>
      <c r="G6" s="416" t="s">
        <v>89</v>
      </c>
      <c r="H6" s="417"/>
      <c r="I6" s="417"/>
      <c r="J6" s="441">
        <f>VLOOKUP(P4,Zápasy!B4:H60,4,0)</f>
        <v>0</v>
      </c>
      <c r="K6" s="441"/>
      <c r="L6" s="441"/>
      <c r="M6" s="442"/>
      <c r="N6" s="416" t="s">
        <v>90</v>
      </c>
      <c r="O6" s="417"/>
      <c r="P6" s="418"/>
      <c r="Q6" s="416" t="s">
        <v>91</v>
      </c>
      <c r="R6" s="417"/>
      <c r="S6" s="418"/>
      <c r="V6" s="92"/>
      <c r="X6" s="92"/>
    </row>
    <row r="7" spans="1:24" ht="13.2" customHeight="1" thickBot="1" x14ac:dyDescent="0.3">
      <c r="A7" s="424"/>
      <c r="B7" s="439"/>
      <c r="C7" s="439"/>
      <c r="D7" s="439"/>
      <c r="E7" s="439"/>
      <c r="F7" s="440"/>
      <c r="G7" s="419"/>
      <c r="H7" s="420"/>
      <c r="I7" s="420"/>
      <c r="J7" s="443"/>
      <c r="K7" s="443"/>
      <c r="L7" s="443"/>
      <c r="M7" s="444"/>
      <c r="N7" s="419"/>
      <c r="O7" s="420"/>
      <c r="P7" s="421"/>
      <c r="Q7" s="419"/>
      <c r="R7" s="420"/>
      <c r="S7" s="421"/>
      <c r="V7" s="92"/>
      <c r="X7" s="92"/>
    </row>
    <row r="8" spans="1:24" ht="18.75" customHeight="1" x14ac:dyDescent="0.3">
      <c r="A8" s="176" t="s">
        <v>92</v>
      </c>
      <c r="B8" s="412"/>
      <c r="C8" s="412"/>
      <c r="D8" s="412"/>
      <c r="E8" s="412"/>
      <c r="F8" s="413"/>
      <c r="G8" s="176" t="s">
        <v>93</v>
      </c>
      <c r="H8" s="177"/>
      <c r="I8" s="414" t="str">
        <f>VLOOKUP(B13,'Nasazení do skupin'!$B$5:$S$44,18,0)</f>
        <v>Červenka</v>
      </c>
      <c r="J8" s="414"/>
      <c r="K8" s="414"/>
      <c r="L8" s="414"/>
      <c r="M8" s="415"/>
      <c r="N8" s="176" t="s">
        <v>94</v>
      </c>
      <c r="O8" s="177"/>
      <c r="P8" s="412" t="str">
        <f>VLOOKUP(B13,'Nasazení do skupin'!$B$5:$S$44,17,0)</f>
        <v>Bálek</v>
      </c>
      <c r="Q8" s="412"/>
      <c r="R8" s="412"/>
      <c r="S8" s="413"/>
      <c r="V8" s="92"/>
      <c r="X8" s="92"/>
    </row>
    <row r="9" spans="1:24" ht="16.2" thickBot="1" x14ac:dyDescent="0.35">
      <c r="A9" s="173" t="s">
        <v>55</v>
      </c>
      <c r="B9" s="406"/>
      <c r="C9" s="406"/>
      <c r="D9" s="406"/>
      <c r="E9" s="406"/>
      <c r="F9" s="407"/>
      <c r="G9" s="408" t="s">
        <v>55</v>
      </c>
      <c r="H9" s="409"/>
      <c r="I9" s="410"/>
      <c r="J9" s="410"/>
      <c r="K9" s="410"/>
      <c r="L9" s="410"/>
      <c r="M9" s="411"/>
      <c r="N9" s="408" t="s">
        <v>55</v>
      </c>
      <c r="O9" s="409"/>
      <c r="P9" s="406"/>
      <c r="Q9" s="406"/>
      <c r="R9" s="406"/>
      <c r="S9" s="407"/>
      <c r="V9" s="92"/>
      <c r="X9" s="92"/>
    </row>
    <row r="10" spans="1:24" ht="18.75" customHeight="1" x14ac:dyDescent="0.3">
      <c r="A10" s="176" t="s">
        <v>92</v>
      </c>
      <c r="B10" s="412"/>
      <c r="C10" s="412"/>
      <c r="D10" s="412"/>
      <c r="E10" s="412"/>
      <c r="F10" s="413"/>
      <c r="G10" s="176" t="s">
        <v>95</v>
      </c>
      <c r="H10" s="177"/>
      <c r="I10" s="414" t="str">
        <f>VLOOKUP(H13,'Nasazení do skupin'!$B$5:$S$44,18,0)</f>
        <v>Dutka</v>
      </c>
      <c r="J10" s="414"/>
      <c r="K10" s="414"/>
      <c r="L10" s="414"/>
      <c r="M10" s="415"/>
      <c r="N10" s="176" t="s">
        <v>96</v>
      </c>
      <c r="O10" s="177"/>
      <c r="P10" s="412" t="str">
        <f>VLOOKUP(H13,'Nasazení do skupin'!$B$5:$S$44,17,0)</f>
        <v>Gregor</v>
      </c>
      <c r="Q10" s="412"/>
      <c r="R10" s="412"/>
      <c r="S10" s="413"/>
      <c r="V10" s="92"/>
      <c r="X10" s="92"/>
    </row>
    <row r="11" spans="1:24" ht="16.2" thickBot="1" x14ac:dyDescent="0.35">
      <c r="A11" s="173" t="s">
        <v>55</v>
      </c>
      <c r="B11" s="406"/>
      <c r="C11" s="406"/>
      <c r="D11" s="406"/>
      <c r="E11" s="406"/>
      <c r="F11" s="407"/>
      <c r="G11" s="408" t="s">
        <v>55</v>
      </c>
      <c r="H11" s="409"/>
      <c r="I11" s="410"/>
      <c r="J11" s="410"/>
      <c r="K11" s="410"/>
      <c r="L11" s="410"/>
      <c r="M11" s="411"/>
      <c r="N11" s="408" t="s">
        <v>55</v>
      </c>
      <c r="O11" s="409"/>
      <c r="P11" s="406"/>
      <c r="Q11" s="406"/>
      <c r="R11" s="406"/>
      <c r="S11" s="407"/>
    </row>
    <row r="12" spans="1:24" ht="12" customHeight="1" x14ac:dyDescent="0.25">
      <c r="A12" s="450" t="s">
        <v>56</v>
      </c>
      <c r="B12" s="452" t="s">
        <v>57</v>
      </c>
      <c r="C12" s="453"/>
      <c r="D12" s="453"/>
      <c r="E12" s="453"/>
      <c r="F12" s="454"/>
      <c r="G12" s="455" t="s">
        <v>37</v>
      </c>
      <c r="H12" s="452" t="s">
        <v>58</v>
      </c>
      <c r="I12" s="453"/>
      <c r="J12" s="453"/>
      <c r="K12" s="453"/>
      <c r="L12" s="454"/>
      <c r="M12" s="455" t="s">
        <v>37</v>
      </c>
      <c r="N12" s="445" t="s">
        <v>59</v>
      </c>
      <c r="O12" s="446"/>
      <c r="P12" s="445" t="s">
        <v>60</v>
      </c>
      <c r="Q12" s="446"/>
      <c r="R12" s="445" t="s">
        <v>61</v>
      </c>
      <c r="S12" s="446"/>
    </row>
    <row r="13" spans="1:24" s="95" customFormat="1" ht="24" customHeight="1" thickBot="1" x14ac:dyDescent="0.3">
      <c r="A13" s="451"/>
      <c r="B13" s="447" t="str">
        <f>VLOOKUP(P4,Zápasy!$B$4:$H$59,5,0)</f>
        <v>TJ SLAVOJ Český Brod "A"</v>
      </c>
      <c r="C13" s="448"/>
      <c r="D13" s="448"/>
      <c r="E13" s="448"/>
      <c r="F13" s="449"/>
      <c r="G13" s="456"/>
      <c r="H13" s="447" t="str">
        <f>VLOOKUP(P4,Zápasy!$B$4:$H$58,7,0)</f>
        <v>SK Liapor - Witte Karlovy Vary</v>
      </c>
      <c r="I13" s="448"/>
      <c r="J13" s="448"/>
      <c r="K13" s="448"/>
      <c r="L13" s="449"/>
      <c r="M13" s="456"/>
      <c r="N13" s="93" t="s">
        <v>0</v>
      </c>
      <c r="O13" s="94" t="s">
        <v>30</v>
      </c>
      <c r="P13" s="93" t="s">
        <v>0</v>
      </c>
      <c r="Q13" s="94" t="s">
        <v>30</v>
      </c>
      <c r="R13" s="93" t="s">
        <v>0</v>
      </c>
      <c r="S13" s="94" t="s">
        <v>30</v>
      </c>
    </row>
    <row r="14" spans="1:24" s="95" customFormat="1" ht="18" customHeight="1" x14ac:dyDescent="0.35">
      <c r="A14" s="96" t="s">
        <v>39</v>
      </c>
      <c r="B14" s="178"/>
      <c r="C14" s="179"/>
      <c r="D14" s="179"/>
      <c r="E14" s="179"/>
      <c r="F14" s="180"/>
      <c r="G14" s="97"/>
      <c r="H14" s="178"/>
      <c r="I14" s="179"/>
      <c r="J14" s="179"/>
      <c r="K14" s="179"/>
      <c r="L14" s="181"/>
      <c r="M14" s="98"/>
      <c r="N14" s="182"/>
      <c r="O14" s="181"/>
      <c r="P14" s="399"/>
      <c r="Q14" s="402"/>
      <c r="R14" s="399"/>
      <c r="S14" s="402"/>
    </row>
    <row r="15" spans="1:24" s="95" customFormat="1" ht="18" customHeight="1" x14ac:dyDescent="0.25">
      <c r="A15" s="99" t="s">
        <v>40</v>
      </c>
      <c r="B15" s="100"/>
      <c r="C15" s="101"/>
      <c r="D15" s="101"/>
      <c r="E15" s="101"/>
      <c r="F15" s="102"/>
      <c r="G15" s="103"/>
      <c r="H15" s="100"/>
      <c r="I15" s="101"/>
      <c r="J15" s="101"/>
      <c r="K15" s="101"/>
      <c r="L15" s="102"/>
      <c r="M15" s="104"/>
      <c r="N15" s="105"/>
      <c r="O15" s="102"/>
      <c r="P15" s="400"/>
      <c r="Q15" s="403"/>
      <c r="R15" s="400"/>
      <c r="S15" s="403"/>
    </row>
    <row r="16" spans="1:24" s="95" customFormat="1" ht="18" customHeight="1" thickBot="1" x14ac:dyDescent="0.3">
      <c r="A16" s="106" t="s">
        <v>41</v>
      </c>
      <c r="B16" s="107"/>
      <c r="C16" s="108"/>
      <c r="D16" s="108"/>
      <c r="E16" s="108"/>
      <c r="F16" s="109"/>
      <c r="G16" s="110"/>
      <c r="H16" s="107"/>
      <c r="I16" s="108"/>
      <c r="J16" s="108"/>
      <c r="K16" s="108"/>
      <c r="L16" s="109"/>
      <c r="M16" s="111"/>
      <c r="N16" s="112"/>
      <c r="O16" s="113"/>
      <c r="P16" s="401"/>
      <c r="Q16" s="404"/>
      <c r="R16" s="401"/>
      <c r="S16" s="404"/>
    </row>
    <row r="17" spans="1:24" s="95" customFormat="1" ht="27.6" customHeight="1" x14ac:dyDescent="0.25">
      <c r="A17" s="183" t="s">
        <v>62</v>
      </c>
      <c r="B17" s="184">
        <f>VLOOKUP(B13,'Nasazení do skupin'!$B$5:$S$44,2,0)</f>
        <v>5900</v>
      </c>
      <c r="C17" s="184">
        <f>VLOOKUP(B13,'Nasazení do skupin'!$B$5:$S$44,5,0)</f>
        <v>5902</v>
      </c>
      <c r="D17" s="184">
        <f>VLOOKUP(B13,'Nasazení do skupin'!$B$5:$S$44,8,0)</f>
        <v>6472</v>
      </c>
      <c r="E17" s="184">
        <f>VLOOKUP(B13,'Nasazení do skupin'!$B$5:$S$44,11,0)</f>
        <v>6648</v>
      </c>
      <c r="F17" s="184">
        <f>VLOOKUP(B13,'Nasazení do skupin'!$B$5:$S$44,14,0)</f>
        <v>0</v>
      </c>
      <c r="G17" s="130"/>
      <c r="H17" s="184">
        <f>VLOOKUP(H13,'Nasazení do skupin'!$B$5:$S$44,2,0)</f>
        <v>6227</v>
      </c>
      <c r="I17" s="184">
        <f>VLOOKUP(H13,'Nasazení do skupin'!$B$5:$S$44,5,0)</f>
        <v>5474</v>
      </c>
      <c r="J17" s="184">
        <f>VLOOKUP(H13,'Nasazení do skupin'!$B$5:$S$44,8,0)</f>
        <v>6072</v>
      </c>
      <c r="K17" s="184">
        <f>VLOOKUP(H13,'Nasazení do skupin'!$B$5:$S$44,11,0)</f>
        <v>0</v>
      </c>
      <c r="L17" s="184">
        <f>VLOOKUP(H13,'Nasazení do skupin'!$B$5:$S$44,14,0)</f>
        <v>0</v>
      </c>
      <c r="M17" s="98"/>
      <c r="N17" s="114" t="s">
        <v>63</v>
      </c>
      <c r="O17" s="115"/>
      <c r="P17" s="115"/>
      <c r="Q17" s="115"/>
      <c r="R17" s="115"/>
      <c r="S17" s="116"/>
    </row>
    <row r="18" spans="1:24" s="95" customFormat="1" ht="88.2" customHeight="1" thickBot="1" x14ac:dyDescent="0.3">
      <c r="A18" s="106" t="s">
        <v>64</v>
      </c>
      <c r="B18" s="117" t="str">
        <f>VLOOKUP(B13,'Nasazení do skupin'!$B$5:$S$44,3,0)</f>
        <v>Jan Bálek</v>
      </c>
      <c r="C18" s="117" t="str">
        <f>VLOOKUP(B13,'Nasazení do skupin'!$B$5:$S$44,6,0)</f>
        <v>Michal Červenka</v>
      </c>
      <c r="D18" s="117" t="str">
        <f>VLOOKUP(B13,'Nasazení do skupin'!$B$5:$S$44,9,0)</f>
        <v>Antonín Blažek</v>
      </c>
      <c r="E18" s="117" t="str">
        <f>VLOOKUP(B13,'Nasazení do skupin'!$B$5:$S$44,12,0)</f>
        <v>Jan Zadrobílek</v>
      </c>
      <c r="F18" s="117">
        <f>VLOOKUP(B13,'Nasazení do skupin'!$B$5:$S$44,15,0)</f>
        <v>0</v>
      </c>
      <c r="G18" s="131"/>
      <c r="H18" s="117" t="str">
        <f>VLOOKUP(H13,'Nasazení do skupin'!$B$5:$S$44,3,0)</f>
        <v>Tobiáš Gregor</v>
      </c>
      <c r="I18" s="117" t="str">
        <f>VLOOKUP(H13,'Nasazení do skupin'!$B$5:$S$44,6,0)</f>
        <v>Marek Lebeda</v>
      </c>
      <c r="J18" s="117" t="str">
        <f>VLOOKUP(H13,'Nasazení do skupin'!$B$5:$S$44,9,0)</f>
        <v>Petr Stýblo</v>
      </c>
      <c r="K18" s="117">
        <f>VLOOKUP(H13,'Nasazení do skupin'!$B$5:$S$44,12,0)</f>
        <v>0</v>
      </c>
      <c r="L18" s="117">
        <f>VLOOKUP(H13,'Nasazení do skupin'!$B$5:$S$44,15,0)</f>
        <v>0</v>
      </c>
      <c r="M18" s="118"/>
      <c r="N18" s="115"/>
      <c r="O18" s="115"/>
      <c r="P18" s="115"/>
      <c r="Q18" s="115"/>
      <c r="R18" s="115"/>
      <c r="S18" s="116"/>
    </row>
    <row r="19" spans="1:24" s="95" customFormat="1" ht="19.2" customHeight="1" thickBot="1" x14ac:dyDescent="0.3">
      <c r="A19" s="119" t="s">
        <v>65</v>
      </c>
      <c r="B19" s="120">
        <f>VLOOKUP(B13,'Nasazení do skupin'!$B$5:$S$44,4,0)</f>
        <v>8</v>
      </c>
      <c r="C19" s="120">
        <f>VLOOKUP(B13,'Nasazení do skupin'!$B$5:$S$44,7,0)</f>
        <v>5</v>
      </c>
      <c r="D19" s="120">
        <f>VLOOKUP(B13,'Nasazení do skupin'!$B$5:$S$44,10,0)</f>
        <v>10</v>
      </c>
      <c r="E19" s="120">
        <f>VLOOKUP(B13,'Nasazení do skupin'!$B$5:$S$44,13,0)</f>
        <v>4</v>
      </c>
      <c r="F19" s="120">
        <f>VLOOKUP(B13,'Nasazení do skupin'!$B$5:$S$44,16,0)</f>
        <v>0</v>
      </c>
      <c r="G19" s="121"/>
      <c r="H19" s="120">
        <f>VLOOKUP(H13,'Nasazení do skupin'!$B$5:$S$44,4,0)</f>
        <v>0</v>
      </c>
      <c r="I19" s="120">
        <f>VLOOKUP(H13,'Nasazení do skupin'!$B$5:$S$44,7,0)</f>
        <v>0</v>
      </c>
      <c r="J19" s="120">
        <f>VLOOKUP(H13,'Nasazení do skupin'!$B$5:$S$44,10,0)</f>
        <v>0</v>
      </c>
      <c r="K19" s="120">
        <f>VLOOKUP(H13,'Nasazení do skupin'!$B$5:$S$44,13,0)</f>
        <v>0</v>
      </c>
      <c r="L19" s="120">
        <f>VLOOKUP(H13,'Nasazení do skupin'!$B$5:$S$44,16,0)</f>
        <v>0</v>
      </c>
      <c r="M19" s="122"/>
      <c r="N19" s="123"/>
      <c r="O19" s="123"/>
      <c r="P19" s="123"/>
      <c r="Q19" s="123"/>
      <c r="R19" s="123"/>
      <c r="S19" s="124"/>
    </row>
    <row r="20" spans="1:24" s="95" customFormat="1" ht="33.6" customHeight="1" x14ac:dyDescent="0.25"/>
    <row r="21" spans="1:24" ht="15.6" x14ac:dyDescent="0.3">
      <c r="A21" s="405" t="s">
        <v>52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</row>
    <row r="22" spans="1:24" ht="6.75" customHeight="1" thickBot="1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spans="1:24" ht="13.5" customHeight="1" x14ac:dyDescent="0.25">
      <c r="A23" s="423" t="s">
        <v>53</v>
      </c>
      <c r="B23" s="425" t="s">
        <v>36</v>
      </c>
      <c r="C23" s="425"/>
      <c r="D23" s="425"/>
      <c r="E23" s="425"/>
      <c r="F23" s="426"/>
      <c r="G23" s="416" t="s">
        <v>86</v>
      </c>
      <c r="H23" s="417"/>
      <c r="I23" s="417"/>
      <c r="J23" s="425" t="str">
        <f>'Nasazení do skupin'!$A$2</f>
        <v>MLŽ3</v>
      </c>
      <c r="K23" s="425"/>
      <c r="L23" s="425"/>
      <c r="M23" s="426"/>
      <c r="N23" s="423" t="s">
        <v>87</v>
      </c>
      <c r="O23" s="429"/>
      <c r="P23" s="431">
        <v>26</v>
      </c>
      <c r="Q23" s="433" t="s">
        <v>88</v>
      </c>
      <c r="R23" s="434"/>
      <c r="S23" s="431" t="str">
        <f>VLOOKUP(P23,Zápasy!B4:H60,2,0)</f>
        <v>F</v>
      </c>
    </row>
    <row r="24" spans="1:24" ht="13.5" customHeight="1" thickBot="1" x14ac:dyDescent="0.3">
      <c r="A24" s="424"/>
      <c r="B24" s="427"/>
      <c r="C24" s="427"/>
      <c r="D24" s="427"/>
      <c r="E24" s="427"/>
      <c r="F24" s="428"/>
      <c r="G24" s="419"/>
      <c r="H24" s="420"/>
      <c r="I24" s="420"/>
      <c r="J24" s="427"/>
      <c r="K24" s="427"/>
      <c r="L24" s="427"/>
      <c r="M24" s="428"/>
      <c r="N24" s="424"/>
      <c r="O24" s="430"/>
      <c r="P24" s="432"/>
      <c r="Q24" s="435"/>
      <c r="R24" s="436"/>
      <c r="S24" s="432"/>
    </row>
    <row r="25" spans="1:24" ht="13.5" customHeight="1" x14ac:dyDescent="0.25">
      <c r="A25" s="423" t="s">
        <v>54</v>
      </c>
      <c r="B25" s="437">
        <f>$B$1</f>
        <v>44073</v>
      </c>
      <c r="C25" s="437"/>
      <c r="D25" s="437"/>
      <c r="E25" s="437"/>
      <c r="F25" s="438"/>
      <c r="G25" s="416" t="s">
        <v>89</v>
      </c>
      <c r="H25" s="417"/>
      <c r="I25" s="417"/>
      <c r="J25" s="441">
        <f>VLOOKUP(P23,Zápasy!B4:H60,4,0)</f>
        <v>0</v>
      </c>
      <c r="K25" s="441"/>
      <c r="L25" s="441"/>
      <c r="M25" s="442"/>
      <c r="N25" s="416" t="s">
        <v>90</v>
      </c>
      <c r="O25" s="417"/>
      <c r="P25" s="418"/>
      <c r="Q25" s="416" t="s">
        <v>91</v>
      </c>
      <c r="R25" s="417"/>
      <c r="S25" s="418"/>
      <c r="V25" s="92"/>
      <c r="X25" s="92"/>
    </row>
    <row r="26" spans="1:24" ht="13.2" customHeight="1" thickBot="1" x14ac:dyDescent="0.3">
      <c r="A26" s="424"/>
      <c r="B26" s="439"/>
      <c r="C26" s="439"/>
      <c r="D26" s="439"/>
      <c r="E26" s="439"/>
      <c r="F26" s="440"/>
      <c r="G26" s="419"/>
      <c r="H26" s="420"/>
      <c r="I26" s="420"/>
      <c r="J26" s="443"/>
      <c r="K26" s="443"/>
      <c r="L26" s="443"/>
      <c r="M26" s="444"/>
      <c r="N26" s="419"/>
      <c r="O26" s="420"/>
      <c r="P26" s="421"/>
      <c r="Q26" s="419"/>
      <c r="R26" s="420"/>
      <c r="S26" s="421"/>
      <c r="V26" s="92"/>
      <c r="X26" s="92"/>
    </row>
    <row r="27" spans="1:24" ht="18.75" customHeight="1" x14ac:dyDescent="0.3">
      <c r="A27" s="176" t="s">
        <v>92</v>
      </c>
      <c r="B27" s="412"/>
      <c r="C27" s="412"/>
      <c r="D27" s="412"/>
      <c r="E27" s="412"/>
      <c r="F27" s="413"/>
      <c r="G27" s="176" t="s">
        <v>93</v>
      </c>
      <c r="H27" s="177"/>
      <c r="I27" s="414" t="str">
        <f>VLOOKUP(B32,'Nasazení do skupin'!$B$5:$S$44,18,0)</f>
        <v>Sládek</v>
      </c>
      <c r="J27" s="414"/>
      <c r="K27" s="414"/>
      <c r="L27" s="414"/>
      <c r="M27" s="415"/>
      <c r="N27" s="176" t="s">
        <v>94</v>
      </c>
      <c r="O27" s="177"/>
      <c r="P27" s="412" t="str">
        <f>VLOOKUP(B32,'Nasazení do skupin'!$B$5:$S$44,17,0)</f>
        <v>Sobotka</v>
      </c>
      <c r="Q27" s="412"/>
      <c r="R27" s="412"/>
      <c r="S27" s="413"/>
      <c r="V27" s="92"/>
      <c r="X27" s="92"/>
    </row>
    <row r="28" spans="1:24" ht="16.2" thickBot="1" x14ac:dyDescent="0.35">
      <c r="A28" s="173" t="s">
        <v>55</v>
      </c>
      <c r="B28" s="406"/>
      <c r="C28" s="406"/>
      <c r="D28" s="406"/>
      <c r="E28" s="406"/>
      <c r="F28" s="407"/>
      <c r="G28" s="408" t="s">
        <v>55</v>
      </c>
      <c r="H28" s="409"/>
      <c r="I28" s="410"/>
      <c r="J28" s="410"/>
      <c r="K28" s="410"/>
      <c r="L28" s="410"/>
      <c r="M28" s="411"/>
      <c r="N28" s="408" t="s">
        <v>55</v>
      </c>
      <c r="O28" s="409"/>
      <c r="P28" s="406"/>
      <c r="Q28" s="406"/>
      <c r="R28" s="406"/>
      <c r="S28" s="407"/>
      <c r="V28" s="92"/>
      <c r="X28" s="92"/>
    </row>
    <row r="29" spans="1:24" ht="18.75" customHeight="1" x14ac:dyDescent="0.3">
      <c r="A29" s="176" t="s">
        <v>92</v>
      </c>
      <c r="B29" s="412"/>
      <c r="C29" s="412"/>
      <c r="D29" s="412"/>
      <c r="E29" s="412"/>
      <c r="F29" s="413"/>
      <c r="G29" s="176" t="s">
        <v>95</v>
      </c>
      <c r="H29" s="177"/>
      <c r="I29" s="414" t="str">
        <f>VLOOKUP(H32,'Nasazení do skupin'!$B$5:$S$44,18,0)</f>
        <v>Jahoda</v>
      </c>
      <c r="J29" s="414"/>
      <c r="K29" s="414"/>
      <c r="L29" s="414"/>
      <c r="M29" s="415"/>
      <c r="N29" s="176" t="s">
        <v>96</v>
      </c>
      <c r="O29" s="177"/>
      <c r="P29" s="412" t="str">
        <f>VLOOKUP(H32,'Nasazení do skupin'!$B$5:$S$44,17,0)</f>
        <v>Jahoda</v>
      </c>
      <c r="Q29" s="412"/>
      <c r="R29" s="412"/>
      <c r="S29" s="413"/>
      <c r="V29" s="92"/>
      <c r="X29" s="92"/>
    </row>
    <row r="30" spans="1:24" ht="16.2" thickBot="1" x14ac:dyDescent="0.35">
      <c r="A30" s="173" t="s">
        <v>55</v>
      </c>
      <c r="B30" s="406"/>
      <c r="C30" s="406"/>
      <c r="D30" s="406"/>
      <c r="E30" s="406"/>
      <c r="F30" s="407"/>
      <c r="G30" s="408" t="s">
        <v>55</v>
      </c>
      <c r="H30" s="409"/>
      <c r="I30" s="410"/>
      <c r="J30" s="410"/>
      <c r="K30" s="410"/>
      <c r="L30" s="410"/>
      <c r="M30" s="411"/>
      <c r="N30" s="408" t="s">
        <v>55</v>
      </c>
      <c r="O30" s="409"/>
      <c r="P30" s="406"/>
      <c r="Q30" s="406"/>
      <c r="R30" s="406"/>
      <c r="S30" s="407"/>
    </row>
    <row r="31" spans="1:24" ht="12" customHeight="1" x14ac:dyDescent="0.25">
      <c r="A31" s="450" t="s">
        <v>56</v>
      </c>
      <c r="B31" s="452" t="s">
        <v>57</v>
      </c>
      <c r="C31" s="453"/>
      <c r="D31" s="453"/>
      <c r="E31" s="453"/>
      <c r="F31" s="454"/>
      <c r="G31" s="455" t="s">
        <v>37</v>
      </c>
      <c r="H31" s="452" t="s">
        <v>58</v>
      </c>
      <c r="I31" s="453"/>
      <c r="J31" s="453"/>
      <c r="K31" s="453"/>
      <c r="L31" s="454"/>
      <c r="M31" s="455" t="s">
        <v>37</v>
      </c>
      <c r="N31" s="445" t="s">
        <v>59</v>
      </c>
      <c r="O31" s="446"/>
      <c r="P31" s="445" t="s">
        <v>60</v>
      </c>
      <c r="Q31" s="446"/>
      <c r="R31" s="445" t="s">
        <v>61</v>
      </c>
      <c r="S31" s="446"/>
    </row>
    <row r="32" spans="1:24" s="95" customFormat="1" ht="24" customHeight="1" thickBot="1" x14ac:dyDescent="0.3">
      <c r="A32" s="451"/>
      <c r="B32" s="447" t="str">
        <f>VLOOKUP(P23,Zápasy!$B$4:$H$59,5,0)</f>
        <v>UNITOP SKP Žďár nad Sázavou</v>
      </c>
      <c r="C32" s="448"/>
      <c r="D32" s="448"/>
      <c r="E32" s="448"/>
      <c r="F32" s="449"/>
      <c r="G32" s="456"/>
      <c r="H32" s="447" t="str">
        <f>VLOOKUP(P23,Zápasy!$B$4:$H$58,7,0)</f>
        <v>MNK Modřice</v>
      </c>
      <c r="I32" s="448"/>
      <c r="J32" s="448"/>
      <c r="K32" s="448"/>
      <c r="L32" s="449"/>
      <c r="M32" s="456"/>
      <c r="N32" s="93" t="s">
        <v>0</v>
      </c>
      <c r="O32" s="94" t="s">
        <v>30</v>
      </c>
      <c r="P32" s="93" t="s">
        <v>0</v>
      </c>
      <c r="Q32" s="94" t="s">
        <v>30</v>
      </c>
      <c r="R32" s="93" t="s">
        <v>0</v>
      </c>
      <c r="S32" s="94" t="s">
        <v>30</v>
      </c>
    </row>
    <row r="33" spans="1:19" s="95" customFormat="1" ht="18" customHeight="1" x14ac:dyDescent="0.35">
      <c r="A33" s="96" t="s">
        <v>39</v>
      </c>
      <c r="B33" s="178"/>
      <c r="C33" s="179"/>
      <c r="D33" s="179"/>
      <c r="E33" s="179"/>
      <c r="F33" s="180"/>
      <c r="G33" s="97"/>
      <c r="H33" s="178"/>
      <c r="I33" s="179"/>
      <c r="J33" s="179"/>
      <c r="K33" s="179"/>
      <c r="L33" s="181"/>
      <c r="M33" s="98"/>
      <c r="N33" s="182"/>
      <c r="O33" s="181"/>
      <c r="P33" s="399"/>
      <c r="Q33" s="402"/>
      <c r="R33" s="399"/>
      <c r="S33" s="402"/>
    </row>
    <row r="34" spans="1:19" s="95" customFormat="1" ht="18" customHeight="1" x14ac:dyDescent="0.25">
      <c r="A34" s="99" t="s">
        <v>40</v>
      </c>
      <c r="B34" s="100"/>
      <c r="C34" s="101"/>
      <c r="D34" s="101"/>
      <c r="E34" s="101"/>
      <c r="F34" s="102"/>
      <c r="G34" s="103"/>
      <c r="H34" s="100"/>
      <c r="I34" s="101"/>
      <c r="J34" s="101"/>
      <c r="K34" s="101"/>
      <c r="L34" s="102"/>
      <c r="M34" s="104"/>
      <c r="N34" s="105"/>
      <c r="O34" s="102"/>
      <c r="P34" s="400"/>
      <c r="Q34" s="403"/>
      <c r="R34" s="400"/>
      <c r="S34" s="403"/>
    </row>
    <row r="35" spans="1:19" s="95" customFormat="1" ht="18" customHeight="1" thickBot="1" x14ac:dyDescent="0.3">
      <c r="A35" s="106" t="s">
        <v>41</v>
      </c>
      <c r="B35" s="107"/>
      <c r="C35" s="108"/>
      <c r="D35" s="108"/>
      <c r="E35" s="108"/>
      <c r="F35" s="109"/>
      <c r="G35" s="110"/>
      <c r="H35" s="107"/>
      <c r="I35" s="108"/>
      <c r="J35" s="108"/>
      <c r="K35" s="108"/>
      <c r="L35" s="109"/>
      <c r="M35" s="111"/>
      <c r="N35" s="112"/>
      <c r="O35" s="113"/>
      <c r="P35" s="401"/>
      <c r="Q35" s="404"/>
      <c r="R35" s="401"/>
      <c r="S35" s="404"/>
    </row>
    <row r="36" spans="1:19" s="95" customFormat="1" ht="27.6" customHeight="1" x14ac:dyDescent="0.25">
      <c r="A36" s="183" t="s">
        <v>62</v>
      </c>
      <c r="B36" s="184">
        <f>VLOOKUP(B32,'Nasazení do skupin'!$B$5:$S$44,2,0)</f>
        <v>5956</v>
      </c>
      <c r="C36" s="184">
        <f>VLOOKUP(B32,'Nasazení do skupin'!$B$5:$S$44,5,0)</f>
        <v>5957</v>
      </c>
      <c r="D36" s="184">
        <f>VLOOKUP(B32,'Nasazení do skupin'!$B$5:$S$44,8,0)</f>
        <v>6012</v>
      </c>
      <c r="E36" s="184">
        <f>VLOOKUP(B32,'Nasazení do skupin'!$B$5:$S$44,11,0)</f>
        <v>7048</v>
      </c>
      <c r="F36" s="184">
        <f>VLOOKUP(B32,'Nasazení do skupin'!$B$5:$S$44,14,0)</f>
        <v>0</v>
      </c>
      <c r="G36" s="130"/>
      <c r="H36" s="184">
        <f>VLOOKUP(H32,'Nasazení do skupin'!$B$5:$S$44,2,0)</f>
        <v>5262</v>
      </c>
      <c r="I36" s="184">
        <f>VLOOKUP(H32,'Nasazení do skupin'!$B$5:$S$44,5,0)</f>
        <v>5731</v>
      </c>
      <c r="J36" s="184">
        <f>VLOOKUP(H32,'Nasazení do skupin'!$B$5:$S$44,8,0)</f>
        <v>6659</v>
      </c>
      <c r="K36" s="184">
        <f>VLOOKUP(H32,'Nasazení do skupin'!$B$5:$S$44,11,0)</f>
        <v>6660</v>
      </c>
      <c r="L36" s="184">
        <f>VLOOKUP(H32,'Nasazení do skupin'!$B$5:$S$44,14,0)</f>
        <v>0</v>
      </c>
      <c r="M36" s="98"/>
      <c r="N36" s="114" t="s">
        <v>63</v>
      </c>
      <c r="O36" s="115"/>
      <c r="P36" s="115"/>
      <c r="Q36" s="115"/>
      <c r="R36" s="115"/>
      <c r="S36" s="116"/>
    </row>
    <row r="37" spans="1:19" s="95" customFormat="1" ht="88.2" customHeight="1" thickBot="1" x14ac:dyDescent="0.3">
      <c r="A37" s="106" t="s">
        <v>64</v>
      </c>
      <c r="B37" s="117" t="str">
        <f>VLOOKUP(B32,'Nasazení do skupin'!$B$5:$S$44,3,0)</f>
        <v>Matěj Sobotka</v>
      </c>
      <c r="C37" s="117" t="str">
        <f>VLOOKUP(B32,'Nasazení do skupin'!$B$5:$S$44,6,0)</f>
        <v>Marek Zapletal</v>
      </c>
      <c r="D37" s="117" t="str">
        <f>VLOOKUP(B32,'Nasazení do skupin'!$B$5:$S$44,9,0)</f>
        <v>František Sládek</v>
      </c>
      <c r="E37" s="117" t="str">
        <f>VLOOKUP(B32,'Nasazení do skupin'!$B$5:$S$44,12,0)</f>
        <v>Dominik Lukeš</v>
      </c>
      <c r="F37" s="117">
        <f>VLOOKUP(B32,'Nasazení do skupin'!$B$5:$S$44,15,0)</f>
        <v>0</v>
      </c>
      <c r="G37" s="131"/>
      <c r="H37" s="117" t="str">
        <f>VLOOKUP(H32,'Nasazení do skupin'!$B$5:$S$44,3,0)</f>
        <v>Tomáš Jahoda</v>
      </c>
      <c r="I37" s="117" t="str">
        <f>VLOOKUP(H32,'Nasazení do skupin'!$B$5:$S$44,6,0)</f>
        <v>František Dlabka</v>
      </c>
      <c r="J37" s="117" t="str">
        <f>VLOOKUP(H32,'Nasazení do skupin'!$B$5:$S$44,9,0)</f>
        <v>Lukáš Trávníček</v>
      </c>
      <c r="K37" s="117" t="str">
        <f>VLOOKUP(H32,'Nasazení do skupin'!$B$5:$S$44,12,0)</f>
        <v>Antonín Mrňa</v>
      </c>
      <c r="L37" s="117">
        <f>VLOOKUP(H32,'Nasazení do skupin'!$B$5:$S$44,15,0)</f>
        <v>0</v>
      </c>
      <c r="M37" s="118"/>
      <c r="N37" s="115"/>
      <c r="O37" s="115"/>
      <c r="P37" s="115"/>
      <c r="Q37" s="115"/>
      <c r="R37" s="115"/>
      <c r="S37" s="116"/>
    </row>
    <row r="38" spans="1:19" s="95" customFormat="1" ht="18" customHeight="1" thickBot="1" x14ac:dyDescent="0.3">
      <c r="A38" s="119" t="s">
        <v>65</v>
      </c>
      <c r="B38" s="120">
        <f>VLOOKUP(B32,'Nasazení do skupin'!$B$5:$S$44,4,0)</f>
        <v>6</v>
      </c>
      <c r="C38" s="120">
        <f>VLOOKUP(B32,'Nasazení do skupin'!$B$5:$S$44,7,0)</f>
        <v>7</v>
      </c>
      <c r="D38" s="120">
        <f>VLOOKUP(B32,'Nasazení do skupin'!$B$5:$S$44,10,0)</f>
        <v>2</v>
      </c>
      <c r="E38" s="120">
        <f>VLOOKUP(B32,'Nasazení do skupin'!$B$5:$S$44,13,0)</f>
        <v>4</v>
      </c>
      <c r="F38" s="120">
        <f>VLOOKUP(B32,'Nasazení do skupin'!$B$5:$S$44,16,0)</f>
        <v>0</v>
      </c>
      <c r="G38" s="121"/>
      <c r="H38" s="120">
        <f>VLOOKUP(H32,'Nasazení do skupin'!$B$5:$S$44,4,0)</f>
        <v>5</v>
      </c>
      <c r="I38" s="120">
        <f>VLOOKUP(H32,'Nasazení do skupin'!$B$5:$S$44,7,0)</f>
        <v>17</v>
      </c>
      <c r="J38" s="120">
        <f>VLOOKUP(H32,'Nasazení do skupin'!$B$5:$S$44,10,0)</f>
        <v>6</v>
      </c>
      <c r="K38" s="120">
        <f>VLOOKUP(H32,'Nasazení do skupin'!$B$5:$S$44,13,0)</f>
        <v>45</v>
      </c>
      <c r="L38" s="120">
        <f>VLOOKUP(H32,'Nasazení do skupin'!$B$5:$S$44,16,0)</f>
        <v>0</v>
      </c>
      <c r="M38" s="122"/>
      <c r="N38" s="123"/>
      <c r="O38" s="123"/>
      <c r="P38" s="123"/>
      <c r="Q38" s="123"/>
      <c r="R38" s="123"/>
      <c r="S38" s="124"/>
    </row>
    <row r="39" spans="1:19" s="95" customFormat="1" ht="13.2" x14ac:dyDescent="0.25">
      <c r="A39" s="125"/>
      <c r="B39" s="126"/>
      <c r="C39" s="126"/>
      <c r="D39" s="126"/>
      <c r="E39" s="126"/>
      <c r="F39" s="126"/>
      <c r="G39" s="127"/>
      <c r="H39" s="128"/>
      <c r="I39" s="128"/>
      <c r="J39" s="128"/>
      <c r="K39" s="128"/>
      <c r="L39" s="128"/>
      <c r="M39" s="129"/>
      <c r="N39" s="115"/>
      <c r="O39" s="115"/>
      <c r="P39" s="115"/>
      <c r="Q39" s="115"/>
      <c r="R39" s="115"/>
      <c r="S39" s="115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B27:F27"/>
    <mergeCell ref="I27:M27"/>
    <mergeCell ref="P27:S27"/>
    <mergeCell ref="B28:F28"/>
    <mergeCell ref="G28:H28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A25:A26"/>
    <mergeCell ref="B25:F26"/>
    <mergeCell ref="G25:I26"/>
    <mergeCell ref="J25:M26"/>
    <mergeCell ref="A23:A24"/>
    <mergeCell ref="B23:F24"/>
    <mergeCell ref="G23:I24"/>
    <mergeCell ref="J23:M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90" zoomScaleNormal="90" workbookViewId="0">
      <selection activeCell="D19" sqref="D19"/>
    </sheetView>
  </sheetViews>
  <sheetFormatPr defaultRowHeight="13.2" x14ac:dyDescent="0.25"/>
  <cols>
    <col min="1" max="1" width="3" style="38" customWidth="1"/>
    <col min="2" max="2" width="38" style="38" bestFit="1" customWidth="1"/>
    <col min="3" max="3" width="5.88671875" style="38" customWidth="1"/>
    <col min="4" max="4" width="17" style="38" customWidth="1"/>
    <col min="5" max="5" width="4.6640625" style="38" customWidth="1"/>
    <col min="6" max="6" width="5.88671875" style="38" customWidth="1"/>
    <col min="7" max="7" width="16" style="38" customWidth="1"/>
    <col min="8" max="8" width="4.6640625" style="51" customWidth="1"/>
    <col min="9" max="9" width="5.88671875" style="51" customWidth="1"/>
    <col min="10" max="10" width="16" style="51" customWidth="1"/>
    <col min="11" max="11" width="4.6640625" style="51" customWidth="1"/>
    <col min="12" max="12" width="5.88671875" style="51" customWidth="1"/>
    <col min="13" max="13" width="16" style="51" customWidth="1"/>
    <col min="14" max="14" width="4.6640625" style="51" customWidth="1"/>
    <col min="15" max="15" width="5.5546875" style="51" customWidth="1"/>
    <col min="16" max="16" width="16" style="51" customWidth="1"/>
    <col min="17" max="17" width="4.6640625" style="51" customWidth="1"/>
    <col min="18" max="18" width="12" style="51" customWidth="1"/>
    <col min="19" max="19" width="10" style="38" customWidth="1"/>
    <col min="20" max="267" width="8.88671875" style="38"/>
    <col min="268" max="268" width="3" style="38" customWidth="1"/>
    <col min="269" max="270" width="8.88671875" style="38"/>
    <col min="271" max="271" width="17.44140625" style="38" customWidth="1"/>
    <col min="272" max="273" width="8.88671875" style="38"/>
    <col min="274" max="274" width="36.88671875" style="38" customWidth="1"/>
    <col min="275" max="523" width="8.88671875" style="38"/>
    <col min="524" max="524" width="3" style="38" customWidth="1"/>
    <col min="525" max="526" width="8.88671875" style="38"/>
    <col min="527" max="527" width="17.44140625" style="38" customWidth="1"/>
    <col min="528" max="529" width="8.88671875" style="38"/>
    <col min="530" max="530" width="36.88671875" style="38" customWidth="1"/>
    <col min="531" max="779" width="8.88671875" style="38"/>
    <col min="780" max="780" width="3" style="38" customWidth="1"/>
    <col min="781" max="782" width="8.88671875" style="38"/>
    <col min="783" max="783" width="17.44140625" style="38" customWidth="1"/>
    <col min="784" max="785" width="8.88671875" style="38"/>
    <col min="786" max="786" width="36.88671875" style="38" customWidth="1"/>
    <col min="787" max="1035" width="8.88671875" style="38"/>
    <col min="1036" max="1036" width="3" style="38" customWidth="1"/>
    <col min="1037" max="1038" width="8.88671875" style="38"/>
    <col min="1039" max="1039" width="17.44140625" style="38" customWidth="1"/>
    <col min="1040" max="1041" width="8.88671875" style="38"/>
    <col min="1042" max="1042" width="36.88671875" style="38" customWidth="1"/>
    <col min="1043" max="1291" width="8.88671875" style="38"/>
    <col min="1292" max="1292" width="3" style="38" customWidth="1"/>
    <col min="1293" max="1294" width="8.88671875" style="38"/>
    <col min="1295" max="1295" width="17.44140625" style="38" customWidth="1"/>
    <col min="1296" max="1297" width="8.88671875" style="38"/>
    <col min="1298" max="1298" width="36.88671875" style="38" customWidth="1"/>
    <col min="1299" max="1547" width="8.88671875" style="38"/>
    <col min="1548" max="1548" width="3" style="38" customWidth="1"/>
    <col min="1549" max="1550" width="8.88671875" style="38"/>
    <col min="1551" max="1551" width="17.44140625" style="38" customWidth="1"/>
    <col min="1552" max="1553" width="8.88671875" style="38"/>
    <col min="1554" max="1554" width="36.88671875" style="38" customWidth="1"/>
    <col min="1555" max="1803" width="8.88671875" style="38"/>
    <col min="1804" max="1804" width="3" style="38" customWidth="1"/>
    <col min="1805" max="1806" width="8.88671875" style="38"/>
    <col min="1807" max="1807" width="17.44140625" style="38" customWidth="1"/>
    <col min="1808" max="1809" width="8.88671875" style="38"/>
    <col min="1810" max="1810" width="36.88671875" style="38" customWidth="1"/>
    <col min="1811" max="2059" width="8.88671875" style="38"/>
    <col min="2060" max="2060" width="3" style="38" customWidth="1"/>
    <col min="2061" max="2062" width="8.88671875" style="38"/>
    <col min="2063" max="2063" width="17.44140625" style="38" customWidth="1"/>
    <col min="2064" max="2065" width="8.88671875" style="38"/>
    <col min="2066" max="2066" width="36.88671875" style="38" customWidth="1"/>
    <col min="2067" max="2315" width="8.88671875" style="38"/>
    <col min="2316" max="2316" width="3" style="38" customWidth="1"/>
    <col min="2317" max="2318" width="8.88671875" style="38"/>
    <col min="2319" max="2319" width="17.44140625" style="38" customWidth="1"/>
    <col min="2320" max="2321" width="8.88671875" style="38"/>
    <col min="2322" max="2322" width="36.88671875" style="38" customWidth="1"/>
    <col min="2323" max="2571" width="8.88671875" style="38"/>
    <col min="2572" max="2572" width="3" style="38" customWidth="1"/>
    <col min="2573" max="2574" width="8.88671875" style="38"/>
    <col min="2575" max="2575" width="17.44140625" style="38" customWidth="1"/>
    <col min="2576" max="2577" width="8.88671875" style="38"/>
    <col min="2578" max="2578" width="36.88671875" style="38" customWidth="1"/>
    <col min="2579" max="2827" width="8.88671875" style="38"/>
    <col min="2828" max="2828" width="3" style="38" customWidth="1"/>
    <col min="2829" max="2830" width="8.88671875" style="38"/>
    <col min="2831" max="2831" width="17.44140625" style="38" customWidth="1"/>
    <col min="2832" max="2833" width="8.88671875" style="38"/>
    <col min="2834" max="2834" width="36.88671875" style="38" customWidth="1"/>
    <col min="2835" max="3083" width="8.88671875" style="38"/>
    <col min="3084" max="3084" width="3" style="38" customWidth="1"/>
    <col min="3085" max="3086" width="8.88671875" style="38"/>
    <col min="3087" max="3087" width="17.44140625" style="38" customWidth="1"/>
    <col min="3088" max="3089" width="8.88671875" style="38"/>
    <col min="3090" max="3090" width="36.88671875" style="38" customWidth="1"/>
    <col min="3091" max="3339" width="8.88671875" style="38"/>
    <col min="3340" max="3340" width="3" style="38" customWidth="1"/>
    <col min="3341" max="3342" width="8.88671875" style="38"/>
    <col min="3343" max="3343" width="17.44140625" style="38" customWidth="1"/>
    <col min="3344" max="3345" width="8.88671875" style="38"/>
    <col min="3346" max="3346" width="36.88671875" style="38" customWidth="1"/>
    <col min="3347" max="3595" width="8.88671875" style="38"/>
    <col min="3596" max="3596" width="3" style="38" customWidth="1"/>
    <col min="3597" max="3598" width="8.88671875" style="38"/>
    <col min="3599" max="3599" width="17.44140625" style="38" customWidth="1"/>
    <col min="3600" max="3601" width="8.88671875" style="38"/>
    <col min="3602" max="3602" width="36.88671875" style="38" customWidth="1"/>
    <col min="3603" max="3851" width="8.88671875" style="38"/>
    <col min="3852" max="3852" width="3" style="38" customWidth="1"/>
    <col min="3853" max="3854" width="8.88671875" style="38"/>
    <col min="3855" max="3855" width="17.44140625" style="38" customWidth="1"/>
    <col min="3856" max="3857" width="8.88671875" style="38"/>
    <col min="3858" max="3858" width="36.88671875" style="38" customWidth="1"/>
    <col min="3859" max="4107" width="8.88671875" style="38"/>
    <col min="4108" max="4108" width="3" style="38" customWidth="1"/>
    <col min="4109" max="4110" width="8.88671875" style="38"/>
    <col min="4111" max="4111" width="17.44140625" style="38" customWidth="1"/>
    <col min="4112" max="4113" width="8.88671875" style="38"/>
    <col min="4114" max="4114" width="36.88671875" style="38" customWidth="1"/>
    <col min="4115" max="4363" width="8.88671875" style="38"/>
    <col min="4364" max="4364" width="3" style="38" customWidth="1"/>
    <col min="4365" max="4366" width="8.88671875" style="38"/>
    <col min="4367" max="4367" width="17.44140625" style="38" customWidth="1"/>
    <col min="4368" max="4369" width="8.88671875" style="38"/>
    <col min="4370" max="4370" width="36.88671875" style="38" customWidth="1"/>
    <col min="4371" max="4619" width="8.88671875" style="38"/>
    <col min="4620" max="4620" width="3" style="38" customWidth="1"/>
    <col min="4621" max="4622" width="8.88671875" style="38"/>
    <col min="4623" max="4623" width="17.44140625" style="38" customWidth="1"/>
    <col min="4624" max="4625" width="8.88671875" style="38"/>
    <col min="4626" max="4626" width="36.88671875" style="38" customWidth="1"/>
    <col min="4627" max="4875" width="8.88671875" style="38"/>
    <col min="4876" max="4876" width="3" style="38" customWidth="1"/>
    <col min="4877" max="4878" width="8.88671875" style="38"/>
    <col min="4879" max="4879" width="17.44140625" style="38" customWidth="1"/>
    <col min="4880" max="4881" width="8.88671875" style="38"/>
    <col min="4882" max="4882" width="36.88671875" style="38" customWidth="1"/>
    <col min="4883" max="5131" width="8.88671875" style="38"/>
    <col min="5132" max="5132" width="3" style="38" customWidth="1"/>
    <col min="5133" max="5134" width="8.88671875" style="38"/>
    <col min="5135" max="5135" width="17.44140625" style="38" customWidth="1"/>
    <col min="5136" max="5137" width="8.88671875" style="38"/>
    <col min="5138" max="5138" width="36.88671875" style="38" customWidth="1"/>
    <col min="5139" max="5387" width="8.88671875" style="38"/>
    <col min="5388" max="5388" width="3" style="38" customWidth="1"/>
    <col min="5389" max="5390" width="8.88671875" style="38"/>
    <col min="5391" max="5391" width="17.44140625" style="38" customWidth="1"/>
    <col min="5392" max="5393" width="8.88671875" style="38"/>
    <col min="5394" max="5394" width="36.88671875" style="38" customWidth="1"/>
    <col min="5395" max="5643" width="8.88671875" style="38"/>
    <col min="5644" max="5644" width="3" style="38" customWidth="1"/>
    <col min="5645" max="5646" width="8.88671875" style="38"/>
    <col min="5647" max="5647" width="17.44140625" style="38" customWidth="1"/>
    <col min="5648" max="5649" width="8.88671875" style="38"/>
    <col min="5650" max="5650" width="36.88671875" style="38" customWidth="1"/>
    <col min="5651" max="5899" width="8.88671875" style="38"/>
    <col min="5900" max="5900" width="3" style="38" customWidth="1"/>
    <col min="5901" max="5902" width="8.88671875" style="38"/>
    <col min="5903" max="5903" width="17.44140625" style="38" customWidth="1"/>
    <col min="5904" max="5905" width="8.88671875" style="38"/>
    <col min="5906" max="5906" width="36.88671875" style="38" customWidth="1"/>
    <col min="5907" max="6155" width="8.88671875" style="38"/>
    <col min="6156" max="6156" width="3" style="38" customWidth="1"/>
    <col min="6157" max="6158" width="8.88671875" style="38"/>
    <col min="6159" max="6159" width="17.44140625" style="38" customWidth="1"/>
    <col min="6160" max="6161" width="8.88671875" style="38"/>
    <col min="6162" max="6162" width="36.88671875" style="38" customWidth="1"/>
    <col min="6163" max="6411" width="8.88671875" style="38"/>
    <col min="6412" max="6412" width="3" style="38" customWidth="1"/>
    <col min="6413" max="6414" width="8.88671875" style="38"/>
    <col min="6415" max="6415" width="17.44140625" style="38" customWidth="1"/>
    <col min="6416" max="6417" width="8.88671875" style="38"/>
    <col min="6418" max="6418" width="36.88671875" style="38" customWidth="1"/>
    <col min="6419" max="6667" width="8.88671875" style="38"/>
    <col min="6668" max="6668" width="3" style="38" customWidth="1"/>
    <col min="6669" max="6670" width="8.88671875" style="38"/>
    <col min="6671" max="6671" width="17.44140625" style="38" customWidth="1"/>
    <col min="6672" max="6673" width="8.88671875" style="38"/>
    <col min="6674" max="6674" width="36.88671875" style="38" customWidth="1"/>
    <col min="6675" max="6923" width="8.88671875" style="38"/>
    <col min="6924" max="6924" width="3" style="38" customWidth="1"/>
    <col min="6925" max="6926" width="8.88671875" style="38"/>
    <col min="6927" max="6927" width="17.44140625" style="38" customWidth="1"/>
    <col min="6928" max="6929" width="8.88671875" style="38"/>
    <col min="6930" max="6930" width="36.88671875" style="38" customWidth="1"/>
    <col min="6931" max="7179" width="8.88671875" style="38"/>
    <col min="7180" max="7180" width="3" style="38" customWidth="1"/>
    <col min="7181" max="7182" width="8.88671875" style="38"/>
    <col min="7183" max="7183" width="17.44140625" style="38" customWidth="1"/>
    <col min="7184" max="7185" width="8.88671875" style="38"/>
    <col min="7186" max="7186" width="36.88671875" style="38" customWidth="1"/>
    <col min="7187" max="7435" width="8.88671875" style="38"/>
    <col min="7436" max="7436" width="3" style="38" customWidth="1"/>
    <col min="7437" max="7438" width="8.88671875" style="38"/>
    <col min="7439" max="7439" width="17.44140625" style="38" customWidth="1"/>
    <col min="7440" max="7441" width="8.88671875" style="38"/>
    <col min="7442" max="7442" width="36.88671875" style="38" customWidth="1"/>
    <col min="7443" max="7691" width="8.88671875" style="38"/>
    <col min="7692" max="7692" width="3" style="38" customWidth="1"/>
    <col min="7693" max="7694" width="8.88671875" style="38"/>
    <col min="7695" max="7695" width="17.44140625" style="38" customWidth="1"/>
    <col min="7696" max="7697" width="8.88671875" style="38"/>
    <col min="7698" max="7698" width="36.88671875" style="38" customWidth="1"/>
    <col min="7699" max="7947" width="8.88671875" style="38"/>
    <col min="7948" max="7948" width="3" style="38" customWidth="1"/>
    <col min="7949" max="7950" width="8.88671875" style="38"/>
    <col min="7951" max="7951" width="17.44140625" style="38" customWidth="1"/>
    <col min="7952" max="7953" width="8.88671875" style="38"/>
    <col min="7954" max="7954" width="36.88671875" style="38" customWidth="1"/>
    <col min="7955" max="8203" width="8.88671875" style="38"/>
    <col min="8204" max="8204" width="3" style="38" customWidth="1"/>
    <col min="8205" max="8206" width="8.88671875" style="38"/>
    <col min="8207" max="8207" width="17.44140625" style="38" customWidth="1"/>
    <col min="8208" max="8209" width="8.88671875" style="38"/>
    <col min="8210" max="8210" width="36.88671875" style="38" customWidth="1"/>
    <col min="8211" max="8459" width="8.88671875" style="38"/>
    <col min="8460" max="8460" width="3" style="38" customWidth="1"/>
    <col min="8461" max="8462" width="8.88671875" style="38"/>
    <col min="8463" max="8463" width="17.44140625" style="38" customWidth="1"/>
    <col min="8464" max="8465" width="8.88671875" style="38"/>
    <col min="8466" max="8466" width="36.88671875" style="38" customWidth="1"/>
    <col min="8467" max="8715" width="8.88671875" style="38"/>
    <col min="8716" max="8716" width="3" style="38" customWidth="1"/>
    <col min="8717" max="8718" width="8.88671875" style="38"/>
    <col min="8719" max="8719" width="17.44140625" style="38" customWidth="1"/>
    <col min="8720" max="8721" width="8.88671875" style="38"/>
    <col min="8722" max="8722" width="36.88671875" style="38" customWidth="1"/>
    <col min="8723" max="8971" width="8.88671875" style="38"/>
    <col min="8972" max="8972" width="3" style="38" customWidth="1"/>
    <col min="8973" max="8974" width="8.88671875" style="38"/>
    <col min="8975" max="8975" width="17.44140625" style="38" customWidth="1"/>
    <col min="8976" max="8977" width="8.88671875" style="38"/>
    <col min="8978" max="8978" width="36.88671875" style="38" customWidth="1"/>
    <col min="8979" max="9227" width="8.88671875" style="38"/>
    <col min="9228" max="9228" width="3" style="38" customWidth="1"/>
    <col min="9229" max="9230" width="8.88671875" style="38"/>
    <col min="9231" max="9231" width="17.44140625" style="38" customWidth="1"/>
    <col min="9232" max="9233" width="8.88671875" style="38"/>
    <col min="9234" max="9234" width="36.88671875" style="38" customWidth="1"/>
    <col min="9235" max="9483" width="8.88671875" style="38"/>
    <col min="9484" max="9484" width="3" style="38" customWidth="1"/>
    <col min="9485" max="9486" width="8.88671875" style="38"/>
    <col min="9487" max="9487" width="17.44140625" style="38" customWidth="1"/>
    <col min="9488" max="9489" width="8.88671875" style="38"/>
    <col min="9490" max="9490" width="36.88671875" style="38" customWidth="1"/>
    <col min="9491" max="9739" width="8.88671875" style="38"/>
    <col min="9740" max="9740" width="3" style="38" customWidth="1"/>
    <col min="9741" max="9742" width="8.88671875" style="38"/>
    <col min="9743" max="9743" width="17.44140625" style="38" customWidth="1"/>
    <col min="9744" max="9745" width="8.88671875" style="38"/>
    <col min="9746" max="9746" width="36.88671875" style="38" customWidth="1"/>
    <col min="9747" max="9995" width="8.88671875" style="38"/>
    <col min="9996" max="9996" width="3" style="38" customWidth="1"/>
    <col min="9997" max="9998" width="8.88671875" style="38"/>
    <col min="9999" max="9999" width="17.44140625" style="38" customWidth="1"/>
    <col min="10000" max="10001" width="8.88671875" style="38"/>
    <col min="10002" max="10002" width="36.88671875" style="38" customWidth="1"/>
    <col min="10003" max="10251" width="8.88671875" style="38"/>
    <col min="10252" max="10252" width="3" style="38" customWidth="1"/>
    <col min="10253" max="10254" width="8.88671875" style="38"/>
    <col min="10255" max="10255" width="17.44140625" style="38" customWidth="1"/>
    <col min="10256" max="10257" width="8.88671875" style="38"/>
    <col min="10258" max="10258" width="36.88671875" style="38" customWidth="1"/>
    <col min="10259" max="10507" width="8.88671875" style="38"/>
    <col min="10508" max="10508" width="3" style="38" customWidth="1"/>
    <col min="10509" max="10510" width="8.88671875" style="38"/>
    <col min="10511" max="10511" width="17.44140625" style="38" customWidth="1"/>
    <col min="10512" max="10513" width="8.88671875" style="38"/>
    <col min="10514" max="10514" width="36.88671875" style="38" customWidth="1"/>
    <col min="10515" max="10763" width="8.88671875" style="38"/>
    <col min="10764" max="10764" width="3" style="38" customWidth="1"/>
    <col min="10765" max="10766" width="8.88671875" style="38"/>
    <col min="10767" max="10767" width="17.44140625" style="38" customWidth="1"/>
    <col min="10768" max="10769" width="8.88671875" style="38"/>
    <col min="10770" max="10770" width="36.88671875" style="38" customWidth="1"/>
    <col min="10771" max="11019" width="8.88671875" style="38"/>
    <col min="11020" max="11020" width="3" style="38" customWidth="1"/>
    <col min="11021" max="11022" width="8.88671875" style="38"/>
    <col min="11023" max="11023" width="17.44140625" style="38" customWidth="1"/>
    <col min="11024" max="11025" width="8.88671875" style="38"/>
    <col min="11026" max="11026" width="36.88671875" style="38" customWidth="1"/>
    <col min="11027" max="11275" width="8.88671875" style="38"/>
    <col min="11276" max="11276" width="3" style="38" customWidth="1"/>
    <col min="11277" max="11278" width="8.88671875" style="38"/>
    <col min="11279" max="11279" width="17.44140625" style="38" customWidth="1"/>
    <col min="11280" max="11281" width="8.88671875" style="38"/>
    <col min="11282" max="11282" width="36.88671875" style="38" customWidth="1"/>
    <col min="11283" max="11531" width="8.88671875" style="38"/>
    <col min="11532" max="11532" width="3" style="38" customWidth="1"/>
    <col min="11533" max="11534" width="8.88671875" style="38"/>
    <col min="11535" max="11535" width="17.44140625" style="38" customWidth="1"/>
    <col min="11536" max="11537" width="8.88671875" style="38"/>
    <col min="11538" max="11538" width="36.88671875" style="38" customWidth="1"/>
    <col min="11539" max="11787" width="8.88671875" style="38"/>
    <col min="11788" max="11788" width="3" style="38" customWidth="1"/>
    <col min="11789" max="11790" width="8.88671875" style="38"/>
    <col min="11791" max="11791" width="17.44140625" style="38" customWidth="1"/>
    <col min="11792" max="11793" width="8.88671875" style="38"/>
    <col min="11794" max="11794" width="36.88671875" style="38" customWidth="1"/>
    <col min="11795" max="12043" width="8.88671875" style="38"/>
    <col min="12044" max="12044" width="3" style="38" customWidth="1"/>
    <col min="12045" max="12046" width="8.88671875" style="38"/>
    <col min="12047" max="12047" width="17.44140625" style="38" customWidth="1"/>
    <col min="12048" max="12049" width="8.88671875" style="38"/>
    <col min="12050" max="12050" width="36.88671875" style="38" customWidth="1"/>
    <col min="12051" max="12299" width="8.88671875" style="38"/>
    <col min="12300" max="12300" width="3" style="38" customWidth="1"/>
    <col min="12301" max="12302" width="8.88671875" style="38"/>
    <col min="12303" max="12303" width="17.44140625" style="38" customWidth="1"/>
    <col min="12304" max="12305" width="8.88671875" style="38"/>
    <col min="12306" max="12306" width="36.88671875" style="38" customWidth="1"/>
    <col min="12307" max="12555" width="8.88671875" style="38"/>
    <col min="12556" max="12556" width="3" style="38" customWidth="1"/>
    <col min="12557" max="12558" width="8.88671875" style="38"/>
    <col min="12559" max="12559" width="17.44140625" style="38" customWidth="1"/>
    <col min="12560" max="12561" width="8.88671875" style="38"/>
    <col min="12562" max="12562" width="36.88671875" style="38" customWidth="1"/>
    <col min="12563" max="12811" width="8.88671875" style="38"/>
    <col min="12812" max="12812" width="3" style="38" customWidth="1"/>
    <col min="12813" max="12814" width="8.88671875" style="38"/>
    <col min="12815" max="12815" width="17.44140625" style="38" customWidth="1"/>
    <col min="12816" max="12817" width="8.88671875" style="38"/>
    <col min="12818" max="12818" width="36.88671875" style="38" customWidth="1"/>
    <col min="12819" max="13067" width="8.88671875" style="38"/>
    <col min="13068" max="13068" width="3" style="38" customWidth="1"/>
    <col min="13069" max="13070" width="8.88671875" style="38"/>
    <col min="13071" max="13071" width="17.44140625" style="38" customWidth="1"/>
    <col min="13072" max="13073" width="8.88671875" style="38"/>
    <col min="13074" max="13074" width="36.88671875" style="38" customWidth="1"/>
    <col min="13075" max="13323" width="8.88671875" style="38"/>
    <col min="13324" max="13324" width="3" style="38" customWidth="1"/>
    <col min="13325" max="13326" width="8.88671875" style="38"/>
    <col min="13327" max="13327" width="17.44140625" style="38" customWidth="1"/>
    <col min="13328" max="13329" width="8.88671875" style="38"/>
    <col min="13330" max="13330" width="36.88671875" style="38" customWidth="1"/>
    <col min="13331" max="13579" width="8.88671875" style="38"/>
    <col min="13580" max="13580" width="3" style="38" customWidth="1"/>
    <col min="13581" max="13582" width="8.88671875" style="38"/>
    <col min="13583" max="13583" width="17.44140625" style="38" customWidth="1"/>
    <col min="13584" max="13585" width="8.88671875" style="38"/>
    <col min="13586" max="13586" width="36.88671875" style="38" customWidth="1"/>
    <col min="13587" max="13835" width="8.88671875" style="38"/>
    <col min="13836" max="13836" width="3" style="38" customWidth="1"/>
    <col min="13837" max="13838" width="8.88671875" style="38"/>
    <col min="13839" max="13839" width="17.44140625" style="38" customWidth="1"/>
    <col min="13840" max="13841" width="8.88671875" style="38"/>
    <col min="13842" max="13842" width="36.88671875" style="38" customWidth="1"/>
    <col min="13843" max="14091" width="8.88671875" style="38"/>
    <col min="14092" max="14092" width="3" style="38" customWidth="1"/>
    <col min="14093" max="14094" width="8.88671875" style="38"/>
    <col min="14095" max="14095" width="17.44140625" style="38" customWidth="1"/>
    <col min="14096" max="14097" width="8.88671875" style="38"/>
    <col min="14098" max="14098" width="36.88671875" style="38" customWidth="1"/>
    <col min="14099" max="14347" width="8.88671875" style="38"/>
    <col min="14348" max="14348" width="3" style="38" customWidth="1"/>
    <col min="14349" max="14350" width="8.88671875" style="38"/>
    <col min="14351" max="14351" width="17.44140625" style="38" customWidth="1"/>
    <col min="14352" max="14353" width="8.88671875" style="38"/>
    <col min="14354" max="14354" width="36.88671875" style="38" customWidth="1"/>
    <col min="14355" max="14603" width="8.88671875" style="38"/>
    <col min="14604" max="14604" width="3" style="38" customWidth="1"/>
    <col min="14605" max="14606" width="8.88671875" style="38"/>
    <col min="14607" max="14607" width="17.44140625" style="38" customWidth="1"/>
    <col min="14608" max="14609" width="8.88671875" style="38"/>
    <col min="14610" max="14610" width="36.88671875" style="38" customWidth="1"/>
    <col min="14611" max="14859" width="8.88671875" style="38"/>
    <col min="14860" max="14860" width="3" style="38" customWidth="1"/>
    <col min="14861" max="14862" width="8.88671875" style="38"/>
    <col min="14863" max="14863" width="17.44140625" style="38" customWidth="1"/>
    <col min="14864" max="14865" width="8.88671875" style="38"/>
    <col min="14866" max="14866" width="36.88671875" style="38" customWidth="1"/>
    <col min="14867" max="15115" width="8.88671875" style="38"/>
    <col min="15116" max="15116" width="3" style="38" customWidth="1"/>
    <col min="15117" max="15118" width="8.88671875" style="38"/>
    <col min="15119" max="15119" width="17.44140625" style="38" customWidth="1"/>
    <col min="15120" max="15121" width="8.88671875" style="38"/>
    <col min="15122" max="15122" width="36.88671875" style="38" customWidth="1"/>
    <col min="15123" max="15371" width="8.88671875" style="38"/>
    <col min="15372" max="15372" width="3" style="38" customWidth="1"/>
    <col min="15373" max="15374" width="8.88671875" style="38"/>
    <col min="15375" max="15375" width="17.44140625" style="38" customWidth="1"/>
    <col min="15376" max="15377" width="8.88671875" style="38"/>
    <col min="15378" max="15378" width="36.88671875" style="38" customWidth="1"/>
    <col min="15379" max="15627" width="8.88671875" style="38"/>
    <col min="15628" max="15628" width="3" style="38" customWidth="1"/>
    <col min="15629" max="15630" width="8.88671875" style="38"/>
    <col min="15631" max="15631" width="17.44140625" style="38" customWidth="1"/>
    <col min="15632" max="15633" width="8.88671875" style="38"/>
    <col min="15634" max="15634" width="36.88671875" style="38" customWidth="1"/>
    <col min="15635" max="15883" width="8.88671875" style="38"/>
    <col min="15884" max="15884" width="3" style="38" customWidth="1"/>
    <col min="15885" max="15886" width="8.88671875" style="38"/>
    <col min="15887" max="15887" width="17.44140625" style="38" customWidth="1"/>
    <col min="15888" max="15889" width="8.88671875" style="38"/>
    <col min="15890" max="15890" width="36.88671875" style="38" customWidth="1"/>
    <col min="15891" max="16139" width="8.88671875" style="38"/>
    <col min="16140" max="16140" width="3" style="38" customWidth="1"/>
    <col min="16141" max="16142" width="8.88671875" style="38"/>
    <col min="16143" max="16143" width="17.44140625" style="38" customWidth="1"/>
    <col min="16144" max="16145" width="8.88671875" style="38"/>
    <col min="16146" max="16146" width="36.88671875" style="38" customWidth="1"/>
    <col min="16147" max="16384" width="8.88671875" style="38"/>
  </cols>
  <sheetData>
    <row r="1" spans="1:19" ht="13.2" customHeight="1" x14ac:dyDescent="0.25">
      <c r="A1" s="205" t="s">
        <v>103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1:19" ht="13.2" customHeight="1" x14ac:dyDescent="0.25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ht="24.6" customHeight="1" x14ac:dyDescent="0.25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19" s="39" customFormat="1" ht="13.8" x14ac:dyDescent="0.25">
      <c r="A4" s="70"/>
      <c r="B4" s="71" t="s">
        <v>44</v>
      </c>
      <c r="C4" s="75" t="s">
        <v>45</v>
      </c>
      <c r="D4" s="72" t="s">
        <v>46</v>
      </c>
      <c r="E4" s="73" t="s">
        <v>47</v>
      </c>
      <c r="F4" s="74" t="s">
        <v>45</v>
      </c>
      <c r="G4" s="72" t="s">
        <v>46</v>
      </c>
      <c r="H4" s="73" t="s">
        <v>47</v>
      </c>
      <c r="I4" s="74" t="s">
        <v>45</v>
      </c>
      <c r="J4" s="72" t="s">
        <v>46</v>
      </c>
      <c r="K4" s="73" t="s">
        <v>47</v>
      </c>
      <c r="L4" s="75" t="s">
        <v>45</v>
      </c>
      <c r="M4" s="72" t="s">
        <v>46</v>
      </c>
      <c r="N4" s="73" t="s">
        <v>47</v>
      </c>
      <c r="O4" s="74" t="s">
        <v>45</v>
      </c>
      <c r="P4" s="72" t="s">
        <v>46</v>
      </c>
      <c r="Q4" s="73" t="s">
        <v>47</v>
      </c>
      <c r="R4" s="76" t="s">
        <v>48</v>
      </c>
      <c r="S4" s="76" t="s">
        <v>49</v>
      </c>
    </row>
    <row r="5" spans="1:19" ht="14.4" customHeight="1" x14ac:dyDescent="0.3">
      <c r="A5" s="77">
        <v>1</v>
      </c>
      <c r="B5" s="36" t="s">
        <v>120</v>
      </c>
      <c r="C5" s="84">
        <v>5900</v>
      </c>
      <c r="D5" s="78" t="s">
        <v>149</v>
      </c>
      <c r="E5" s="79">
        <v>8</v>
      </c>
      <c r="F5" s="80">
        <v>5902</v>
      </c>
      <c r="G5" s="78" t="s">
        <v>150</v>
      </c>
      <c r="H5" s="81">
        <v>5</v>
      </c>
      <c r="I5" s="82">
        <v>6472</v>
      </c>
      <c r="J5" s="192" t="s">
        <v>151</v>
      </c>
      <c r="K5" s="81">
        <v>10</v>
      </c>
      <c r="L5" s="84">
        <v>6648</v>
      </c>
      <c r="M5" s="78" t="s">
        <v>152</v>
      </c>
      <c r="N5" s="81">
        <v>4</v>
      </c>
      <c r="O5" s="80"/>
      <c r="P5" s="78"/>
      <c r="Q5" s="81"/>
      <c r="R5" s="83" t="s">
        <v>153</v>
      </c>
      <c r="S5" s="83" t="s">
        <v>154</v>
      </c>
    </row>
    <row r="6" spans="1:19" ht="14.4" x14ac:dyDescent="0.3">
      <c r="A6" s="77">
        <v>2</v>
      </c>
      <c r="B6" s="36" t="s">
        <v>121</v>
      </c>
      <c r="C6" s="84">
        <v>6693</v>
      </c>
      <c r="D6" s="78" t="s">
        <v>155</v>
      </c>
      <c r="E6" s="79">
        <v>7</v>
      </c>
      <c r="F6" s="80">
        <v>6901</v>
      </c>
      <c r="G6" s="78" t="s">
        <v>156</v>
      </c>
      <c r="H6" s="81">
        <v>1</v>
      </c>
      <c r="I6" s="82">
        <v>7065</v>
      </c>
      <c r="J6" s="192" t="s">
        <v>157</v>
      </c>
      <c r="K6" s="81">
        <v>6</v>
      </c>
      <c r="L6" s="84"/>
      <c r="M6" s="78"/>
      <c r="N6" s="81"/>
      <c r="O6" s="80"/>
      <c r="P6" s="78"/>
      <c r="Q6" s="81"/>
      <c r="R6" s="83" t="s">
        <v>158</v>
      </c>
      <c r="S6" s="83" t="s">
        <v>154</v>
      </c>
    </row>
    <row r="7" spans="1:19" ht="14.4" x14ac:dyDescent="0.3">
      <c r="A7" s="77">
        <v>3</v>
      </c>
      <c r="B7" s="36" t="s">
        <v>122</v>
      </c>
      <c r="C7" s="84">
        <v>6040</v>
      </c>
      <c r="D7" s="78" t="s">
        <v>139</v>
      </c>
      <c r="E7" s="79"/>
      <c r="F7" s="80">
        <v>6426</v>
      </c>
      <c r="G7" s="78" t="s">
        <v>140</v>
      </c>
      <c r="H7" s="81"/>
      <c r="I7" s="82">
        <v>6427</v>
      </c>
      <c r="J7" s="192" t="s">
        <v>141</v>
      </c>
      <c r="K7" s="81"/>
      <c r="L7" s="84"/>
      <c r="M7" s="78"/>
      <c r="N7" s="81"/>
      <c r="O7" s="80"/>
      <c r="P7" s="78"/>
      <c r="Q7" s="81"/>
      <c r="R7" s="83" t="s">
        <v>142</v>
      </c>
      <c r="S7" s="83" t="s">
        <v>143</v>
      </c>
    </row>
    <row r="8" spans="1:19" ht="14.4" x14ac:dyDescent="0.3">
      <c r="A8" s="77">
        <v>4</v>
      </c>
      <c r="B8" s="36" t="s">
        <v>123</v>
      </c>
      <c r="C8" s="84">
        <v>6424</v>
      </c>
      <c r="D8" s="78" t="s">
        <v>144</v>
      </c>
      <c r="E8" s="79"/>
      <c r="F8" s="80">
        <v>6425</v>
      </c>
      <c r="G8" s="78" t="s">
        <v>145</v>
      </c>
      <c r="H8" s="81"/>
      <c r="I8" s="82">
        <v>6702</v>
      </c>
      <c r="J8" s="192" t="s">
        <v>148</v>
      </c>
      <c r="K8" s="81"/>
      <c r="L8" s="84"/>
      <c r="M8" s="78"/>
      <c r="N8" s="81"/>
      <c r="O8" s="80"/>
      <c r="P8" s="78"/>
      <c r="Q8" s="81"/>
      <c r="R8" s="83" t="s">
        <v>146</v>
      </c>
      <c r="S8" s="83" t="s">
        <v>147</v>
      </c>
    </row>
    <row r="9" spans="1:19" ht="14.4" x14ac:dyDescent="0.3">
      <c r="A9" s="77">
        <v>5</v>
      </c>
      <c r="B9" s="46" t="s">
        <v>124</v>
      </c>
      <c r="C9" s="84">
        <v>5262</v>
      </c>
      <c r="D9" s="78" t="s">
        <v>128</v>
      </c>
      <c r="E9" s="79">
        <v>5</v>
      </c>
      <c r="F9" s="80">
        <v>5731</v>
      </c>
      <c r="G9" s="78" t="s">
        <v>129</v>
      </c>
      <c r="H9" s="81">
        <v>17</v>
      </c>
      <c r="I9" s="82">
        <v>6659</v>
      </c>
      <c r="J9" s="192" t="s">
        <v>130</v>
      </c>
      <c r="K9" s="81">
        <v>6</v>
      </c>
      <c r="L9" s="84">
        <v>6660</v>
      </c>
      <c r="M9" s="78" t="s">
        <v>131</v>
      </c>
      <c r="N9" s="81">
        <v>45</v>
      </c>
      <c r="O9" s="80"/>
      <c r="P9" s="78"/>
      <c r="Q9" s="81"/>
      <c r="R9" s="83" t="s">
        <v>132</v>
      </c>
      <c r="S9" s="83" t="s">
        <v>132</v>
      </c>
    </row>
    <row r="10" spans="1:19" ht="14.4" x14ac:dyDescent="0.3">
      <c r="A10" s="77">
        <v>6</v>
      </c>
      <c r="B10" s="199" t="s">
        <v>110</v>
      </c>
      <c r="C10" s="200">
        <v>6399</v>
      </c>
      <c r="D10" s="194" t="s">
        <v>164</v>
      </c>
      <c r="E10" s="196">
        <v>48</v>
      </c>
      <c r="F10" s="195">
        <v>6669</v>
      </c>
      <c r="G10" s="194" t="s">
        <v>165</v>
      </c>
      <c r="H10" s="81">
        <v>49</v>
      </c>
      <c r="I10" s="193">
        <v>6394</v>
      </c>
      <c r="J10" s="194" t="s">
        <v>166</v>
      </c>
      <c r="K10" s="198">
        <v>45</v>
      </c>
      <c r="L10" s="195">
        <v>6994</v>
      </c>
      <c r="M10" s="194" t="s">
        <v>167</v>
      </c>
      <c r="N10" s="197">
        <v>16</v>
      </c>
      <c r="O10" s="80"/>
      <c r="P10" s="78"/>
      <c r="Q10" s="81"/>
      <c r="R10" s="83" t="s">
        <v>168</v>
      </c>
      <c r="S10" s="83" t="s">
        <v>168</v>
      </c>
    </row>
    <row r="11" spans="1:19" ht="14.4" x14ac:dyDescent="0.3">
      <c r="A11" s="77">
        <v>7</v>
      </c>
      <c r="B11" s="36" t="s">
        <v>125</v>
      </c>
      <c r="C11" s="84">
        <v>6227</v>
      </c>
      <c r="D11" s="78" t="s">
        <v>159</v>
      </c>
      <c r="E11" s="79"/>
      <c r="F11" s="80">
        <v>5474</v>
      </c>
      <c r="G11" s="78" t="s">
        <v>160</v>
      </c>
      <c r="H11" s="81"/>
      <c r="I11" s="82">
        <v>6072</v>
      </c>
      <c r="J11" s="192" t="s">
        <v>161</v>
      </c>
      <c r="K11" s="81"/>
      <c r="L11" s="84"/>
      <c r="M11" s="78"/>
      <c r="N11" s="81"/>
      <c r="O11" s="80"/>
      <c r="P11" s="78"/>
      <c r="Q11" s="81"/>
      <c r="R11" s="83" t="s">
        <v>162</v>
      </c>
      <c r="S11" s="83" t="s">
        <v>163</v>
      </c>
    </row>
    <row r="12" spans="1:19" ht="14.4" x14ac:dyDescent="0.3">
      <c r="A12" s="77">
        <v>8</v>
      </c>
      <c r="B12" s="36" t="s">
        <v>112</v>
      </c>
      <c r="C12" s="84">
        <v>5956</v>
      </c>
      <c r="D12" s="78" t="s">
        <v>133</v>
      </c>
      <c r="E12" s="79">
        <v>6</v>
      </c>
      <c r="F12" s="80">
        <v>5957</v>
      </c>
      <c r="G12" s="78" t="s">
        <v>134</v>
      </c>
      <c r="H12" s="81">
        <v>7</v>
      </c>
      <c r="I12" s="82">
        <v>6012</v>
      </c>
      <c r="J12" s="192" t="s">
        <v>135</v>
      </c>
      <c r="K12" s="81">
        <v>2</v>
      </c>
      <c r="L12" s="84">
        <v>7048</v>
      </c>
      <c r="M12" s="78" t="s">
        <v>136</v>
      </c>
      <c r="N12" s="81">
        <v>4</v>
      </c>
      <c r="O12" s="80"/>
      <c r="P12" s="78"/>
      <c r="Q12" s="81"/>
      <c r="R12" s="83" t="s">
        <v>137</v>
      </c>
      <c r="S12" s="83" t="s">
        <v>138</v>
      </c>
    </row>
    <row r="13" spans="1:19" ht="14.4" x14ac:dyDescent="0.3">
      <c r="A13" s="77">
        <v>9</v>
      </c>
      <c r="B13" s="36" t="s">
        <v>126</v>
      </c>
      <c r="C13" s="84">
        <v>6910</v>
      </c>
      <c r="D13" s="78" t="s">
        <v>169</v>
      </c>
      <c r="E13" s="79"/>
      <c r="F13" s="80">
        <v>6911</v>
      </c>
      <c r="G13" s="78" t="s">
        <v>170</v>
      </c>
      <c r="H13" s="81"/>
      <c r="I13" s="82">
        <v>7173</v>
      </c>
      <c r="J13" s="192" t="s">
        <v>171</v>
      </c>
      <c r="K13" s="81"/>
      <c r="L13" s="84">
        <v>7174</v>
      </c>
      <c r="M13" s="78" t="s">
        <v>174</v>
      </c>
      <c r="N13" s="81"/>
      <c r="O13" s="80"/>
      <c r="P13" s="78"/>
      <c r="Q13" s="81"/>
      <c r="R13" s="83" t="s">
        <v>172</v>
      </c>
      <c r="S13" s="83" t="s">
        <v>173</v>
      </c>
    </row>
    <row r="14" spans="1:19" ht="14.4" x14ac:dyDescent="0.3">
      <c r="A14" s="77">
        <v>10</v>
      </c>
      <c r="B14" s="36" t="s">
        <v>127</v>
      </c>
      <c r="C14" s="84">
        <v>6685</v>
      </c>
      <c r="D14" s="78" t="s">
        <v>175</v>
      </c>
      <c r="E14" s="79">
        <v>10</v>
      </c>
      <c r="F14" s="80">
        <v>6717</v>
      </c>
      <c r="G14" s="78" t="s">
        <v>176</v>
      </c>
      <c r="H14" s="81">
        <v>7</v>
      </c>
      <c r="I14" s="82">
        <v>7017</v>
      </c>
      <c r="J14" s="192" t="s">
        <v>177</v>
      </c>
      <c r="K14" s="81"/>
      <c r="L14" s="84">
        <v>7096</v>
      </c>
      <c r="M14" s="78" t="s">
        <v>178</v>
      </c>
      <c r="N14" s="81">
        <v>11</v>
      </c>
      <c r="O14" s="80"/>
      <c r="P14" s="78"/>
      <c r="Q14" s="81"/>
      <c r="R14" s="83" t="s">
        <v>179</v>
      </c>
      <c r="S14" s="83" t="s">
        <v>180</v>
      </c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24"/>
  <sheetViews>
    <sheetView zoomScale="90" zoomScaleNormal="90" workbookViewId="0">
      <selection activeCell="B18" sqref="B18"/>
    </sheetView>
  </sheetViews>
  <sheetFormatPr defaultRowHeight="14.4" x14ac:dyDescent="0.3"/>
  <cols>
    <col min="1" max="1" width="9.5546875" bestFit="1" customWidth="1"/>
    <col min="2" max="2" width="38" style="38" bestFit="1" customWidth="1"/>
    <col min="3" max="3" width="5.88671875" style="38" customWidth="1"/>
    <col min="4" max="4" width="16" style="38" customWidth="1"/>
    <col min="5" max="5" width="4.6640625" style="38" customWidth="1"/>
    <col min="6" max="6" width="5.88671875" style="38" customWidth="1"/>
    <col min="7" max="7" width="16" style="38" customWidth="1"/>
    <col min="8" max="8" width="4.6640625" style="51" customWidth="1"/>
    <col min="9" max="9" width="5.88671875" style="51" customWidth="1"/>
    <col min="10" max="10" width="16" style="51" customWidth="1"/>
    <col min="11" max="11" width="4.6640625" style="51" customWidth="1"/>
    <col min="12" max="12" width="5.6640625" style="51" customWidth="1"/>
    <col min="13" max="13" width="16" style="51" customWidth="1"/>
    <col min="14" max="14" width="4.6640625" style="51" customWidth="1"/>
    <col min="15" max="15" width="5.44140625" style="51" customWidth="1"/>
    <col min="16" max="16" width="16" style="51" customWidth="1"/>
    <col min="17" max="17" width="4.6640625" style="51" customWidth="1"/>
    <col min="18" max="18" width="9.6640625" style="51" customWidth="1"/>
    <col min="19" max="19" width="12.5546875" style="38" customWidth="1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3">
      <c r="A2" s="211" t="s">
        <v>104</v>
      </c>
      <c r="B2" s="217" t="s">
        <v>105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ht="14.4" customHeight="1" x14ac:dyDescent="0.3">
      <c r="A3" s="212"/>
      <c r="B3" s="218" t="s">
        <v>106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19" x14ac:dyDescent="0.3">
      <c r="A4" s="37" t="s">
        <v>7</v>
      </c>
      <c r="B4" s="71" t="s">
        <v>44</v>
      </c>
      <c r="C4" s="75" t="s">
        <v>45</v>
      </c>
      <c r="D4" s="72" t="s">
        <v>46</v>
      </c>
      <c r="E4" s="73" t="s">
        <v>50</v>
      </c>
      <c r="F4" s="75" t="s">
        <v>45</v>
      </c>
      <c r="G4" s="72" t="s">
        <v>46</v>
      </c>
      <c r="H4" s="73" t="s">
        <v>50</v>
      </c>
      <c r="I4" s="74" t="s">
        <v>45</v>
      </c>
      <c r="J4" s="72" t="s">
        <v>46</v>
      </c>
      <c r="K4" s="73" t="s">
        <v>50</v>
      </c>
      <c r="L4" s="75" t="s">
        <v>45</v>
      </c>
      <c r="M4" s="72" t="s">
        <v>46</v>
      </c>
      <c r="N4" s="73" t="s">
        <v>50</v>
      </c>
      <c r="O4" s="75" t="s">
        <v>45</v>
      </c>
      <c r="P4" s="72" t="s">
        <v>46</v>
      </c>
      <c r="Q4" s="73" t="s">
        <v>50</v>
      </c>
      <c r="R4" s="75" t="s">
        <v>48</v>
      </c>
      <c r="S4" s="72" t="s">
        <v>49</v>
      </c>
    </row>
    <row r="5" spans="1:19" x14ac:dyDescent="0.3">
      <c r="A5" s="214" t="s">
        <v>8</v>
      </c>
      <c r="B5" s="152" t="str">
        <f>'Prezence 30.8.'!B5</f>
        <v>TJ SLAVOJ Český Brod "A"</v>
      </c>
      <c r="C5" s="152">
        <f>'Prezence 30.8.'!C5</f>
        <v>5900</v>
      </c>
      <c r="D5" s="152" t="str">
        <f>'Prezence 30.8.'!D5</f>
        <v>Jan Bálek</v>
      </c>
      <c r="E5" s="152">
        <f>'Prezence 30.8.'!E5</f>
        <v>8</v>
      </c>
      <c r="F5" s="152">
        <f>'Prezence 30.8.'!F5</f>
        <v>5902</v>
      </c>
      <c r="G5" s="152" t="str">
        <f>'Prezence 30.8.'!G5</f>
        <v>Michal Červenka</v>
      </c>
      <c r="H5" s="152">
        <f>'Prezence 30.8.'!H5</f>
        <v>5</v>
      </c>
      <c r="I5" s="152">
        <f>'Prezence 30.8.'!I5</f>
        <v>6472</v>
      </c>
      <c r="J5" s="152" t="str">
        <f>'Prezence 30.8.'!J5</f>
        <v>Antonín Blažek</v>
      </c>
      <c r="K5" s="152">
        <f>'Prezence 30.8.'!K5</f>
        <v>10</v>
      </c>
      <c r="L5" s="152">
        <f>'Prezence 30.8.'!L5</f>
        <v>6648</v>
      </c>
      <c r="M5" s="152" t="str">
        <f>'Prezence 30.8.'!M5</f>
        <v>Jan Zadrobílek</v>
      </c>
      <c r="N5" s="152">
        <f>'Prezence 30.8.'!N5</f>
        <v>4</v>
      </c>
      <c r="O5" s="152">
        <f>'Prezence 30.8.'!O5</f>
        <v>0</v>
      </c>
      <c r="P5" s="152">
        <f>'Prezence 30.8.'!P5</f>
        <v>0</v>
      </c>
      <c r="Q5" s="152">
        <f>'Prezence 30.8.'!Q5</f>
        <v>0</v>
      </c>
      <c r="R5" s="152" t="str">
        <f>'Prezence 30.8.'!R5</f>
        <v>Bálek</v>
      </c>
      <c r="S5" s="152" t="str">
        <f>'Prezence 30.8.'!S5</f>
        <v>Červenka</v>
      </c>
    </row>
    <row r="6" spans="1:19" x14ac:dyDescent="0.3">
      <c r="A6" s="214"/>
      <c r="B6" s="152" t="str">
        <f>'Prezence 30.8.'!B11</f>
        <v>SK Liapor - Witte Karlovy Vary</v>
      </c>
      <c r="C6" s="152">
        <f>'Prezence 30.8.'!C11</f>
        <v>6227</v>
      </c>
      <c r="D6" s="152" t="str">
        <f>'Prezence 30.8.'!D11</f>
        <v>Tobiáš Gregor</v>
      </c>
      <c r="E6" s="152">
        <f>'Prezence 30.8.'!E11</f>
        <v>0</v>
      </c>
      <c r="F6" s="152">
        <f>'Prezence 30.8.'!F11</f>
        <v>5474</v>
      </c>
      <c r="G6" s="152" t="str">
        <f>'Prezence 30.8.'!G11</f>
        <v>Marek Lebeda</v>
      </c>
      <c r="H6" s="152">
        <f>'Prezence 30.8.'!H11</f>
        <v>0</v>
      </c>
      <c r="I6" s="152">
        <f>'Prezence 30.8.'!I11</f>
        <v>6072</v>
      </c>
      <c r="J6" s="152" t="str">
        <f>'Prezence 30.8.'!J11</f>
        <v>Petr Stýblo</v>
      </c>
      <c r="K6" s="152">
        <f>'Prezence 30.8.'!K11</f>
        <v>0</v>
      </c>
      <c r="L6" s="152">
        <f>'Prezence 30.8.'!L11</f>
        <v>0</v>
      </c>
      <c r="M6" s="152">
        <f>'Prezence 30.8.'!M11</f>
        <v>0</v>
      </c>
      <c r="N6" s="152">
        <f>'Prezence 30.8.'!N11</f>
        <v>0</v>
      </c>
      <c r="O6" s="152">
        <f>'Prezence 30.8.'!O11</f>
        <v>0</v>
      </c>
      <c r="P6" s="152">
        <f>'Prezence 30.8.'!P11</f>
        <v>0</v>
      </c>
      <c r="Q6" s="152">
        <f>'Prezence 30.8.'!Q11</f>
        <v>0</v>
      </c>
      <c r="R6" s="152" t="str">
        <f>'Prezence 30.8.'!R11</f>
        <v>Gregor</v>
      </c>
      <c r="S6" s="152" t="str">
        <f>'Prezence 30.8.'!S11</f>
        <v>Dutka</v>
      </c>
    </row>
    <row r="7" spans="1:19" x14ac:dyDescent="0.3">
      <c r="A7" s="215"/>
      <c r="B7" s="152" t="str">
        <f>'Prezence 30.8.'!B8</f>
        <v>TJ Peklo nad Zdobnicí "B"</v>
      </c>
      <c r="C7" s="152">
        <f>'Prezence 30.8.'!C8</f>
        <v>6424</v>
      </c>
      <c r="D7" s="152" t="str">
        <f>'Prezence 30.8.'!D8</f>
        <v>Adam Kopecký</v>
      </c>
      <c r="E7" s="152">
        <f>'Prezence 30.8.'!E8</f>
        <v>0</v>
      </c>
      <c r="F7" s="152">
        <f>'Prezence 30.8.'!F8</f>
        <v>6425</v>
      </c>
      <c r="G7" s="152" t="str">
        <f>'Prezence 30.8.'!G8</f>
        <v>Vojtěch Prachař</v>
      </c>
      <c r="H7" s="152">
        <f>'Prezence 30.8.'!H8</f>
        <v>0</v>
      </c>
      <c r="I7" s="152">
        <f>'Prezence 30.8.'!I8</f>
        <v>6702</v>
      </c>
      <c r="J7" s="152" t="str">
        <f>'Prezence 30.8.'!J8</f>
        <v>Jiří Pavel</v>
      </c>
      <c r="K7" s="152">
        <f>'Prezence 30.8.'!K8</f>
        <v>0</v>
      </c>
      <c r="L7" s="152">
        <f>'Prezence 30.8.'!L8</f>
        <v>0</v>
      </c>
      <c r="M7" s="152">
        <f>'Prezence 30.8.'!M8</f>
        <v>0</v>
      </c>
      <c r="N7" s="152">
        <f>'Prezence 30.8.'!N8</f>
        <v>0</v>
      </c>
      <c r="O7" s="152">
        <f>'Prezence 30.8.'!O8</f>
        <v>0</v>
      </c>
      <c r="P7" s="152">
        <f>'Prezence 30.8.'!P8</f>
        <v>0</v>
      </c>
      <c r="Q7" s="152">
        <f>'Prezence 30.8.'!Q8</f>
        <v>0</v>
      </c>
      <c r="R7" s="152" t="str">
        <f>'Prezence 30.8.'!R8</f>
        <v>Kopecký</v>
      </c>
      <c r="S7" s="152" t="str">
        <f>'Prezence 30.8.'!S8</f>
        <v>Prachař</v>
      </c>
    </row>
    <row r="8" spans="1:19" x14ac:dyDescent="0.3">
      <c r="A8" s="215"/>
      <c r="B8" s="152" t="str">
        <f>'Prezence 30.8.'!B10</f>
        <v>T.J. SOKOL Holice</v>
      </c>
      <c r="C8" s="152">
        <f>'Prezence 30.8.'!C10</f>
        <v>6399</v>
      </c>
      <c r="D8" s="152" t="str">
        <f>'Prezence 30.8.'!D10</f>
        <v>Denis Nastoupil</v>
      </c>
      <c r="E8" s="152">
        <f>'Prezence 30.8.'!E10</f>
        <v>48</v>
      </c>
      <c r="F8" s="152">
        <f>'Prezence 30.8.'!F10</f>
        <v>6669</v>
      </c>
      <c r="G8" s="152" t="str">
        <f>'Prezence 30.8.'!G10</f>
        <v>Jakub Zadrobílek</v>
      </c>
      <c r="H8" s="152">
        <f>'Prezence 30.8.'!H10</f>
        <v>49</v>
      </c>
      <c r="I8" s="152">
        <f>'Prezence 30.8.'!I10</f>
        <v>6394</v>
      </c>
      <c r="J8" s="152" t="str">
        <f>'Prezence 30.8.'!J10</f>
        <v>Lukáš Chadima</v>
      </c>
      <c r="K8" s="152">
        <f>'Prezence 30.8.'!K10</f>
        <v>45</v>
      </c>
      <c r="L8" s="152">
        <f>'Prezence 30.8.'!L10</f>
        <v>6994</v>
      </c>
      <c r="M8" s="152" t="str">
        <f>'Prezence 30.8.'!M10</f>
        <v>Michal Mařák</v>
      </c>
      <c r="N8" s="152">
        <f>'Prezence 30.8.'!N10</f>
        <v>16</v>
      </c>
      <c r="O8" s="152">
        <f>'Prezence 30.8.'!O10</f>
        <v>0</v>
      </c>
      <c r="P8" s="152">
        <f>'Prezence 30.8.'!P10</f>
        <v>0</v>
      </c>
      <c r="Q8" s="152">
        <f>'Prezence 30.8.'!Q10</f>
        <v>0</v>
      </c>
      <c r="R8" s="152" t="str">
        <f>'Prezence 30.8.'!R10</f>
        <v>Zadrobílek</v>
      </c>
      <c r="S8" s="152" t="str">
        <f>'Prezence 30.8.'!S10</f>
        <v>Zadrobílek</v>
      </c>
    </row>
    <row r="9" spans="1:19" ht="14.4" customHeight="1" thickBot="1" x14ac:dyDescent="0.35">
      <c r="A9" s="216"/>
      <c r="B9" s="152" t="str">
        <f>'Prezence 30.8.'!B14</f>
        <v xml:space="preserve">Sokol Dolní Počernice </v>
      </c>
      <c r="C9" s="152">
        <f>'Prezence 30.8.'!C14</f>
        <v>6685</v>
      </c>
      <c r="D9" s="152" t="str">
        <f>'Prezence 30.8.'!D14</f>
        <v>Adam Kaděra</v>
      </c>
      <c r="E9" s="152">
        <f>'Prezence 30.8.'!E14</f>
        <v>10</v>
      </c>
      <c r="F9" s="152">
        <f>'Prezence 30.8.'!F14</f>
        <v>6717</v>
      </c>
      <c r="G9" s="152" t="str">
        <f>'Prezence 30.8.'!G14</f>
        <v>Lukáš Trzaskalik</v>
      </c>
      <c r="H9" s="152">
        <f>'Prezence 30.8.'!H14</f>
        <v>7</v>
      </c>
      <c r="I9" s="152">
        <f>'Prezence 30.8.'!I14</f>
        <v>7017</v>
      </c>
      <c r="J9" s="152" t="str">
        <f>'Prezence 30.8.'!J14</f>
        <v>Matěj Mlejnek</v>
      </c>
      <c r="K9" s="152">
        <f>'Prezence 30.8.'!K14</f>
        <v>0</v>
      </c>
      <c r="L9" s="152">
        <f>'Prezence 30.8.'!L14</f>
        <v>7096</v>
      </c>
      <c r="M9" s="152" t="str">
        <f>'Prezence 30.8.'!M14</f>
        <v>Patrik Strcula</v>
      </c>
      <c r="N9" s="152">
        <f>'Prezence 30.8.'!N14</f>
        <v>11</v>
      </c>
      <c r="O9" s="152">
        <f>'Prezence 30.8.'!O14</f>
        <v>0</v>
      </c>
      <c r="P9" s="152">
        <f>'Prezence 30.8.'!P14</f>
        <v>0</v>
      </c>
      <c r="Q9" s="152">
        <f>'Prezence 30.8.'!Q14</f>
        <v>0</v>
      </c>
      <c r="R9" s="152" t="str">
        <f>'Prezence 30.8.'!R14</f>
        <v>Strcula</v>
      </c>
      <c r="S9" s="152" t="str">
        <f>'Prezence 30.8.'!S14</f>
        <v>Kaděra</v>
      </c>
    </row>
    <row r="10" spans="1:19" x14ac:dyDescent="0.3">
      <c r="A10" s="219" t="s">
        <v>6</v>
      </c>
      <c r="B10" s="153" t="str">
        <f>'Prezence 30.8.'!B9</f>
        <v>MNK Modřice</v>
      </c>
      <c r="C10" s="153">
        <f>'Prezence 30.8.'!C9</f>
        <v>5262</v>
      </c>
      <c r="D10" s="153" t="str">
        <f>'Prezence 30.8.'!D9</f>
        <v>Tomáš Jahoda</v>
      </c>
      <c r="E10" s="153">
        <f>'Prezence 30.8.'!E9</f>
        <v>5</v>
      </c>
      <c r="F10" s="153">
        <f>'Prezence 30.8.'!F9</f>
        <v>5731</v>
      </c>
      <c r="G10" s="153" t="str">
        <f>'Prezence 30.8.'!G9</f>
        <v>František Dlabka</v>
      </c>
      <c r="H10" s="153">
        <f>'Prezence 30.8.'!H9</f>
        <v>17</v>
      </c>
      <c r="I10" s="153">
        <f>'Prezence 30.8.'!I9</f>
        <v>6659</v>
      </c>
      <c r="J10" s="153" t="str">
        <f>'Prezence 30.8.'!J9</f>
        <v>Lukáš Trávníček</v>
      </c>
      <c r="K10" s="153">
        <f>'Prezence 30.8.'!K9</f>
        <v>6</v>
      </c>
      <c r="L10" s="153">
        <f>'Prezence 30.8.'!L9</f>
        <v>6660</v>
      </c>
      <c r="M10" s="153" t="str">
        <f>'Prezence 30.8.'!M9</f>
        <v>Antonín Mrňa</v>
      </c>
      <c r="N10" s="153">
        <f>'Prezence 30.8.'!N9</f>
        <v>45</v>
      </c>
      <c r="O10" s="153">
        <f>'Prezence 30.8.'!O9</f>
        <v>0</v>
      </c>
      <c r="P10" s="153">
        <f>'Prezence 30.8.'!P9</f>
        <v>0</v>
      </c>
      <c r="Q10" s="153">
        <f>'Prezence 30.8.'!Q9</f>
        <v>0</v>
      </c>
      <c r="R10" s="153" t="str">
        <f>'Prezence 30.8.'!R9</f>
        <v>Jahoda</v>
      </c>
      <c r="S10" s="153" t="str">
        <f>'Prezence 30.8.'!S9</f>
        <v>Jahoda</v>
      </c>
    </row>
    <row r="11" spans="1:19" x14ac:dyDescent="0.3">
      <c r="A11" s="214"/>
      <c r="B11" s="154" t="str">
        <f>'Prezence 30.8.'!B12</f>
        <v>UNITOP SKP Žďár nad Sázavou</v>
      </c>
      <c r="C11" s="154">
        <f>'Prezence 30.8.'!C12</f>
        <v>5956</v>
      </c>
      <c r="D11" s="154" t="str">
        <f>'Prezence 30.8.'!D12</f>
        <v>Matěj Sobotka</v>
      </c>
      <c r="E11" s="154">
        <f>'Prezence 30.8.'!E12</f>
        <v>6</v>
      </c>
      <c r="F11" s="154">
        <f>'Prezence 30.8.'!F12</f>
        <v>5957</v>
      </c>
      <c r="G11" s="154" t="str">
        <f>'Prezence 30.8.'!G12</f>
        <v>Marek Zapletal</v>
      </c>
      <c r="H11" s="154">
        <f>'Prezence 30.8.'!H12</f>
        <v>7</v>
      </c>
      <c r="I11" s="154">
        <f>'Prezence 30.8.'!I12</f>
        <v>6012</v>
      </c>
      <c r="J11" s="154" t="str">
        <f>'Prezence 30.8.'!J12</f>
        <v>František Sládek</v>
      </c>
      <c r="K11" s="154">
        <f>'Prezence 30.8.'!K12</f>
        <v>2</v>
      </c>
      <c r="L11" s="154">
        <f>'Prezence 30.8.'!L12</f>
        <v>7048</v>
      </c>
      <c r="M11" s="154" t="str">
        <f>'Prezence 30.8.'!M12</f>
        <v>Dominik Lukeš</v>
      </c>
      <c r="N11" s="154">
        <f>'Prezence 30.8.'!N12</f>
        <v>4</v>
      </c>
      <c r="O11" s="154">
        <f>'Prezence 30.8.'!O12</f>
        <v>0</v>
      </c>
      <c r="P11" s="154">
        <f>'Prezence 30.8.'!P12</f>
        <v>0</v>
      </c>
      <c r="Q11" s="154">
        <f>'Prezence 30.8.'!Q12</f>
        <v>0</v>
      </c>
      <c r="R11" s="154" t="str">
        <f>'Prezence 30.8.'!R12</f>
        <v>Sobotka</v>
      </c>
      <c r="S11" s="154" t="str">
        <f>'Prezence 30.8.'!S12</f>
        <v>Sládek</v>
      </c>
    </row>
    <row r="12" spans="1:19" x14ac:dyDescent="0.3">
      <c r="A12" s="215"/>
      <c r="B12" s="154" t="str">
        <f>'Prezence 30.8.'!B6</f>
        <v>TJ SLAVOJ Český Brod "B"</v>
      </c>
      <c r="C12" s="154">
        <f>'Prezence 30.8.'!C6</f>
        <v>6693</v>
      </c>
      <c r="D12" s="154" t="str">
        <f>'Prezence 30.8.'!D6</f>
        <v>Denisa Blažková</v>
      </c>
      <c r="E12" s="154">
        <f>'Prezence 30.8.'!E6</f>
        <v>7</v>
      </c>
      <c r="F12" s="154">
        <f>'Prezence 30.8.'!F6</f>
        <v>6901</v>
      </c>
      <c r="G12" s="154" t="str">
        <f>'Prezence 30.8.'!G6</f>
        <v>Jan Špirhanzel</v>
      </c>
      <c r="H12" s="154">
        <f>'Prezence 30.8.'!H6</f>
        <v>1</v>
      </c>
      <c r="I12" s="154">
        <f>'Prezence 30.8.'!I6</f>
        <v>7065</v>
      </c>
      <c r="J12" s="154" t="str">
        <f>'Prezence 30.8.'!J6</f>
        <v>Andrea Cibulková</v>
      </c>
      <c r="K12" s="154">
        <f>'Prezence 30.8.'!K6</f>
        <v>6</v>
      </c>
      <c r="L12" s="154">
        <f>'Prezence 30.8.'!L6</f>
        <v>0</v>
      </c>
      <c r="M12" s="154">
        <f>'Prezence 30.8.'!M6</f>
        <v>0</v>
      </c>
      <c r="N12" s="154">
        <f>'Prezence 30.8.'!N6</f>
        <v>0</v>
      </c>
      <c r="O12" s="154">
        <f>'Prezence 30.8.'!O6</f>
        <v>0</v>
      </c>
      <c r="P12" s="154">
        <f>'Prezence 30.8.'!P6</f>
        <v>0</v>
      </c>
      <c r="Q12" s="154">
        <f>'Prezence 30.8.'!Q6</f>
        <v>0</v>
      </c>
      <c r="R12" s="154" t="str">
        <f>'Prezence 30.8.'!R6</f>
        <v>Blažková</v>
      </c>
      <c r="S12" s="154" t="str">
        <f>'Prezence 30.8.'!S6</f>
        <v>Červenka</v>
      </c>
    </row>
    <row r="13" spans="1:19" x14ac:dyDescent="0.3">
      <c r="A13" s="215"/>
      <c r="B13" s="154" t="str">
        <f>'Prezence 30.8.'!B7</f>
        <v>TJ Peklo nad Zdobnicí "A"</v>
      </c>
      <c r="C13" s="154">
        <f>'Prezence 30.8.'!C7</f>
        <v>6040</v>
      </c>
      <c r="D13" s="154" t="str">
        <f>'Prezence 30.8.'!D7</f>
        <v>František Čižinský</v>
      </c>
      <c r="E13" s="154">
        <f>'Prezence 30.8.'!E7</f>
        <v>0</v>
      </c>
      <c r="F13" s="154">
        <f>'Prezence 30.8.'!F7</f>
        <v>6426</v>
      </c>
      <c r="G13" s="154" t="str">
        <f>'Prezence 30.8.'!G7</f>
        <v>Matěj Teplý</v>
      </c>
      <c r="H13" s="154">
        <f>'Prezence 30.8.'!H7</f>
        <v>0</v>
      </c>
      <c r="I13" s="154">
        <f>'Prezence 30.8.'!I7</f>
        <v>6427</v>
      </c>
      <c r="J13" s="154" t="str">
        <f>'Prezence 30.8.'!J7</f>
        <v>Josef Pavlišta</v>
      </c>
      <c r="K13" s="154">
        <f>'Prezence 30.8.'!K7</f>
        <v>0</v>
      </c>
      <c r="L13" s="154">
        <f>'Prezence 30.8.'!L7</f>
        <v>0</v>
      </c>
      <c r="M13" s="154">
        <f>'Prezence 30.8.'!M7</f>
        <v>0</v>
      </c>
      <c r="N13" s="154">
        <f>'Prezence 30.8.'!N7</f>
        <v>0</v>
      </c>
      <c r="O13" s="154">
        <f>'Prezence 30.8.'!O7</f>
        <v>0</v>
      </c>
      <c r="P13" s="154">
        <f>'Prezence 30.8.'!P7</f>
        <v>0</v>
      </c>
      <c r="Q13" s="154">
        <f>'Prezence 30.8.'!Q7</f>
        <v>0</v>
      </c>
      <c r="R13" s="154" t="str">
        <f>'Prezence 30.8.'!R7</f>
        <v>Pavlišta</v>
      </c>
      <c r="S13" s="154" t="str">
        <f>'Prezence 30.8.'!S7</f>
        <v>Hostinský</v>
      </c>
    </row>
    <row r="14" spans="1:19" ht="14.4" customHeight="1" thickBot="1" x14ac:dyDescent="0.35">
      <c r="A14" s="215"/>
      <c r="B14" s="157" t="str">
        <f>'Prezence 30.8.'!B13</f>
        <v>TJ Spartak ALUTEC KK Čelákovice</v>
      </c>
      <c r="C14" s="157">
        <f>'Prezence 30.8.'!C13</f>
        <v>6910</v>
      </c>
      <c r="D14" s="157" t="str">
        <f>'Prezence 30.8.'!D13</f>
        <v>Jakub Linhart</v>
      </c>
      <c r="E14" s="157">
        <f>'Prezence 30.8.'!E13</f>
        <v>0</v>
      </c>
      <c r="F14" s="157">
        <f>'Prezence 30.8.'!F13</f>
        <v>6911</v>
      </c>
      <c r="G14" s="157" t="str">
        <f>'Prezence 30.8.'!G13</f>
        <v>Tadeáš Skuhravý</v>
      </c>
      <c r="H14" s="157">
        <f>'Prezence 30.8.'!H13</f>
        <v>0</v>
      </c>
      <c r="I14" s="157">
        <f>'Prezence 30.8.'!I13</f>
        <v>7173</v>
      </c>
      <c r="J14" s="157" t="str">
        <f>'Prezence 30.8.'!J13</f>
        <v>Michal Linka</v>
      </c>
      <c r="K14" s="157">
        <f>'Prezence 30.8.'!K13</f>
        <v>0</v>
      </c>
      <c r="L14" s="157">
        <f>'Prezence 30.8.'!L13</f>
        <v>7174</v>
      </c>
      <c r="M14" s="157" t="str">
        <f>'Prezence 30.8.'!M13</f>
        <v>Adam Procházka</v>
      </c>
      <c r="N14" s="157">
        <f>'Prezence 30.8.'!N13</f>
        <v>0</v>
      </c>
      <c r="O14" s="157">
        <f>'Prezence 30.8.'!O13</f>
        <v>0</v>
      </c>
      <c r="P14" s="157">
        <f>'Prezence 30.8.'!P13</f>
        <v>0</v>
      </c>
      <c r="Q14" s="157">
        <f>'Prezence 30.8.'!Q13</f>
        <v>0</v>
      </c>
      <c r="R14" s="157" t="str">
        <f>'Prezence 30.8.'!R13</f>
        <v>Skuhravý</v>
      </c>
      <c r="S14" s="157" t="str">
        <f>'Prezence 30.8.'!S13</f>
        <v>Spilka</v>
      </c>
    </row>
    <row r="15" spans="1:19" x14ac:dyDescent="0.3">
      <c r="A15" s="220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</row>
    <row r="16" spans="1:19" x14ac:dyDescent="0.3">
      <c r="A16" s="21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</row>
    <row r="17" spans="1:19" x14ac:dyDescent="0.3">
      <c r="A17" s="215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ht="15" thickBot="1" x14ac:dyDescent="0.35">
      <c r="A18" s="216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</row>
    <row r="19" spans="1:19" x14ac:dyDescent="0.3">
      <c r="A19" s="21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1:19" x14ac:dyDescent="0.3">
      <c r="A20" s="21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</row>
    <row r="21" spans="1:19" x14ac:dyDescent="0.3">
      <c r="A21" s="21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</row>
    <row r="22" spans="1:19" ht="14.4" customHeight="1" thickBot="1" x14ac:dyDescent="0.35">
      <c r="A22" s="21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</row>
    <row r="23" spans="1:19" x14ac:dyDescent="0.3">
      <c r="B23" s="85"/>
      <c r="C23" s="86"/>
      <c r="D23" s="86"/>
      <c r="E23" s="86"/>
      <c r="F23" s="86"/>
      <c r="G23" s="86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9" x14ac:dyDescent="0.3">
      <c r="B24" s="85"/>
      <c r="C24" s="85"/>
      <c r="D24" s="85"/>
      <c r="E24" s="85"/>
      <c r="F24" s="85"/>
      <c r="G24" s="85"/>
    </row>
  </sheetData>
  <mergeCells count="7">
    <mergeCell ref="A2:A3"/>
    <mergeCell ref="A19:A22"/>
    <mergeCell ref="B2:S2"/>
    <mergeCell ref="B3:S3"/>
    <mergeCell ref="A5:A9"/>
    <mergeCell ref="A10:A14"/>
    <mergeCell ref="A15:A1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92"/>
  <sheetViews>
    <sheetView showGridLines="0" zoomScale="80" zoomScaleNormal="80" workbookViewId="0">
      <selection activeCell="AC12" sqref="AC12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 x14ac:dyDescent="0.35"/>
    <row r="2" spans="1:29" x14ac:dyDescent="0.3">
      <c r="A2" s="261" t="str">
        <f>'Nasazení do skupin'!B2</f>
        <v>13. GALA MČR mladších žáků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2"/>
      <c r="P2" s="262"/>
      <c r="Q2" s="262"/>
      <c r="R2" s="262"/>
      <c r="S2" s="262"/>
      <c r="T2" s="262"/>
      <c r="U2" s="264"/>
    </row>
    <row r="3" spans="1:29" ht="15" thickBot="1" x14ac:dyDescent="0.35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</row>
    <row r="4" spans="1:29" ht="32.25" customHeight="1" thickBot="1" x14ac:dyDescent="0.35">
      <c r="A4" s="252" t="s">
        <v>8</v>
      </c>
      <c r="B4" s="253"/>
      <c r="C4" s="258" t="str">
        <f>'Nasazení do skupin'!B3</f>
        <v>Český Brod 30.8.2020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</row>
    <row r="5" spans="1:29" x14ac:dyDescent="0.3">
      <c r="A5" s="254"/>
      <c r="B5" s="255"/>
      <c r="C5" s="262">
        <v>1</v>
      </c>
      <c r="D5" s="262"/>
      <c r="E5" s="264"/>
      <c r="F5" s="261">
        <v>2</v>
      </c>
      <c r="G5" s="262"/>
      <c r="H5" s="264"/>
      <c r="I5" s="261">
        <v>3</v>
      </c>
      <c r="J5" s="262"/>
      <c r="K5" s="264"/>
      <c r="L5" s="261">
        <v>4</v>
      </c>
      <c r="M5" s="262"/>
      <c r="N5" s="264"/>
      <c r="O5" s="261">
        <v>5</v>
      </c>
      <c r="P5" s="262"/>
      <c r="Q5" s="264"/>
      <c r="R5" s="268" t="s">
        <v>1</v>
      </c>
      <c r="S5" s="269"/>
      <c r="T5" s="270"/>
      <c r="U5" s="49" t="s">
        <v>2</v>
      </c>
    </row>
    <row r="6" spans="1:29" ht="15" thickBot="1" x14ac:dyDescent="0.35">
      <c r="A6" s="256"/>
      <c r="B6" s="257"/>
      <c r="C6" s="285"/>
      <c r="D6" s="285"/>
      <c r="E6" s="286"/>
      <c r="F6" s="265"/>
      <c r="G6" s="266"/>
      <c r="H6" s="267"/>
      <c r="I6" s="265"/>
      <c r="J6" s="266"/>
      <c r="K6" s="267"/>
      <c r="L6" s="265"/>
      <c r="M6" s="266"/>
      <c r="N6" s="267"/>
      <c r="O6" s="265"/>
      <c r="P6" s="266"/>
      <c r="Q6" s="267"/>
      <c r="R6" s="271" t="s">
        <v>3</v>
      </c>
      <c r="S6" s="272"/>
      <c r="T6" s="273"/>
      <c r="U6" s="50" t="s">
        <v>4</v>
      </c>
    </row>
    <row r="7" spans="1:29" ht="15" customHeight="1" x14ac:dyDescent="0.35">
      <c r="A7" s="244">
        <v>1</v>
      </c>
      <c r="B7" s="247" t="str">
        <f>'Nasazení do skupin'!B5</f>
        <v>TJ SLAVOJ Český Brod "A"</v>
      </c>
      <c r="C7" s="274"/>
      <c r="D7" s="275"/>
      <c r="E7" s="276"/>
      <c r="F7" s="250"/>
      <c r="G7" s="221"/>
      <c r="H7" s="223"/>
      <c r="I7" s="250"/>
      <c r="J7" s="221"/>
      <c r="K7" s="223"/>
      <c r="L7" s="136"/>
      <c r="M7" s="136"/>
      <c r="N7" s="136"/>
      <c r="O7" s="250"/>
      <c r="P7" s="221"/>
      <c r="Q7" s="223"/>
      <c r="R7" s="300"/>
      <c r="S7" s="296"/>
      <c r="T7" s="283"/>
      <c r="U7" s="225"/>
      <c r="AB7" s="41"/>
    </row>
    <row r="8" spans="1:29" ht="15.75" customHeight="1" thickBot="1" x14ac:dyDescent="0.4">
      <c r="A8" s="245"/>
      <c r="B8" s="248"/>
      <c r="C8" s="277"/>
      <c r="D8" s="278"/>
      <c r="E8" s="279"/>
      <c r="F8" s="251"/>
      <c r="G8" s="222"/>
      <c r="H8" s="224"/>
      <c r="I8" s="251"/>
      <c r="J8" s="222"/>
      <c r="K8" s="224"/>
      <c r="L8" s="134"/>
      <c r="M8" s="134"/>
      <c r="N8" s="134"/>
      <c r="O8" s="251"/>
      <c r="P8" s="222"/>
      <c r="Q8" s="224"/>
      <c r="R8" s="301"/>
      <c r="S8" s="297"/>
      <c r="T8" s="284"/>
      <c r="U8" s="226"/>
    </row>
    <row r="9" spans="1:29" ht="15" customHeight="1" x14ac:dyDescent="0.3">
      <c r="A9" s="245"/>
      <c r="B9" s="248"/>
      <c r="C9" s="277"/>
      <c r="D9" s="278"/>
      <c r="E9" s="279"/>
      <c r="F9" s="227"/>
      <c r="G9" s="231"/>
      <c r="H9" s="229"/>
      <c r="I9" s="227"/>
      <c r="J9" s="231"/>
      <c r="K9" s="229"/>
      <c r="L9" s="132"/>
      <c r="M9" s="132"/>
      <c r="N9" s="132"/>
      <c r="O9" s="227"/>
      <c r="P9" s="231"/>
      <c r="Q9" s="229"/>
      <c r="R9" s="287"/>
      <c r="S9" s="294"/>
      <c r="T9" s="298"/>
      <c r="U9" s="233"/>
      <c r="AA9" s="41"/>
      <c r="AB9" s="41"/>
      <c r="AC9" s="41"/>
    </row>
    <row r="10" spans="1:29" ht="15.75" customHeight="1" thickBot="1" x14ac:dyDescent="0.35">
      <c r="A10" s="246"/>
      <c r="B10" s="249"/>
      <c r="C10" s="280"/>
      <c r="D10" s="281"/>
      <c r="E10" s="282"/>
      <c r="F10" s="227"/>
      <c r="G10" s="231"/>
      <c r="H10" s="229"/>
      <c r="I10" s="228"/>
      <c r="J10" s="232"/>
      <c r="K10" s="230"/>
      <c r="L10" s="133"/>
      <c r="M10" s="133"/>
      <c r="N10" s="133"/>
      <c r="O10" s="228"/>
      <c r="P10" s="232"/>
      <c r="Q10" s="230"/>
      <c r="R10" s="288"/>
      <c r="S10" s="295"/>
      <c r="T10" s="299"/>
      <c r="U10" s="234"/>
      <c r="AA10" s="41"/>
      <c r="AB10" s="41"/>
      <c r="AC10" s="41"/>
    </row>
    <row r="11" spans="1:29" ht="15" customHeight="1" x14ac:dyDescent="0.35">
      <c r="A11" s="244">
        <v>2</v>
      </c>
      <c r="B11" s="247" t="str">
        <f>'Nasazení do skupin'!B6</f>
        <v>SK Liapor - Witte Karlovy Vary</v>
      </c>
      <c r="C11" s="250"/>
      <c r="D11" s="221"/>
      <c r="E11" s="221"/>
      <c r="F11" s="316" t="s">
        <v>36</v>
      </c>
      <c r="G11" s="317"/>
      <c r="H11" s="318"/>
      <c r="I11" s="221"/>
      <c r="J11" s="221"/>
      <c r="K11" s="223"/>
      <c r="L11" s="136"/>
      <c r="M11" s="136"/>
      <c r="N11" s="136"/>
      <c r="O11" s="250"/>
      <c r="P11" s="221"/>
      <c r="Q11" s="223"/>
      <c r="R11" s="300"/>
      <c r="S11" s="296"/>
      <c r="T11" s="283"/>
      <c r="U11" s="225"/>
    </row>
    <row r="12" spans="1:29" ht="15.75" customHeight="1" thickBot="1" x14ac:dyDescent="0.4">
      <c r="A12" s="245"/>
      <c r="B12" s="248"/>
      <c r="C12" s="251"/>
      <c r="D12" s="222"/>
      <c r="E12" s="222"/>
      <c r="F12" s="319"/>
      <c r="G12" s="320"/>
      <c r="H12" s="321"/>
      <c r="I12" s="222"/>
      <c r="J12" s="222"/>
      <c r="K12" s="224"/>
      <c r="L12" s="134"/>
      <c r="M12" s="134"/>
      <c r="N12" s="134"/>
      <c r="O12" s="251"/>
      <c r="P12" s="222"/>
      <c r="Q12" s="224"/>
      <c r="R12" s="301"/>
      <c r="S12" s="297"/>
      <c r="T12" s="284"/>
      <c r="U12" s="226"/>
    </row>
    <row r="13" spans="1:29" ht="15" customHeight="1" x14ac:dyDescent="0.3">
      <c r="A13" s="245"/>
      <c r="B13" s="248"/>
      <c r="C13" s="227"/>
      <c r="D13" s="231"/>
      <c r="E13" s="231"/>
      <c r="F13" s="319"/>
      <c r="G13" s="320"/>
      <c r="H13" s="321"/>
      <c r="I13" s="231"/>
      <c r="J13" s="231"/>
      <c r="K13" s="229"/>
      <c r="L13" s="132"/>
      <c r="M13" s="132"/>
      <c r="N13" s="132"/>
      <c r="O13" s="227"/>
      <c r="P13" s="231"/>
      <c r="Q13" s="229"/>
      <c r="R13" s="287"/>
      <c r="S13" s="294"/>
      <c r="T13" s="298"/>
      <c r="U13" s="233"/>
    </row>
    <row r="14" spans="1:29" ht="15.75" customHeight="1" thickBot="1" x14ac:dyDescent="0.35">
      <c r="A14" s="246"/>
      <c r="B14" s="249"/>
      <c r="C14" s="228"/>
      <c r="D14" s="232"/>
      <c r="E14" s="232"/>
      <c r="F14" s="322"/>
      <c r="G14" s="323"/>
      <c r="H14" s="324"/>
      <c r="I14" s="231"/>
      <c r="J14" s="231"/>
      <c r="K14" s="229"/>
      <c r="L14" s="132"/>
      <c r="M14" s="132"/>
      <c r="N14" s="132"/>
      <c r="O14" s="228"/>
      <c r="P14" s="232"/>
      <c r="Q14" s="230"/>
      <c r="R14" s="288"/>
      <c r="S14" s="295"/>
      <c r="T14" s="299"/>
      <c r="U14" s="234"/>
    </row>
    <row r="15" spans="1:29" ht="15" customHeight="1" x14ac:dyDescent="0.3">
      <c r="A15" s="244">
        <v>3</v>
      </c>
      <c r="B15" s="247" t="str">
        <f>'Nasazení do skupin'!B7</f>
        <v>TJ Peklo nad Zdobnicí "B"</v>
      </c>
      <c r="C15" s="250"/>
      <c r="D15" s="221"/>
      <c r="E15" s="223"/>
      <c r="F15" s="315"/>
      <c r="G15" s="289"/>
      <c r="H15" s="289"/>
      <c r="I15" s="304"/>
      <c r="J15" s="305"/>
      <c r="K15" s="306"/>
      <c r="L15" s="250"/>
      <c r="M15" s="221"/>
      <c r="N15" s="223"/>
      <c r="O15" s="313"/>
      <c r="P15" s="313"/>
      <c r="Q15" s="290"/>
      <c r="R15" s="300"/>
      <c r="S15" s="296"/>
      <c r="T15" s="283"/>
      <c r="U15" s="225"/>
    </row>
    <row r="16" spans="1:29" ht="15.75" customHeight="1" thickBot="1" x14ac:dyDescent="0.35">
      <c r="A16" s="245"/>
      <c r="B16" s="248"/>
      <c r="C16" s="251"/>
      <c r="D16" s="222"/>
      <c r="E16" s="224"/>
      <c r="F16" s="251"/>
      <c r="G16" s="222"/>
      <c r="H16" s="222"/>
      <c r="I16" s="307"/>
      <c r="J16" s="308"/>
      <c r="K16" s="309"/>
      <c r="L16" s="251"/>
      <c r="M16" s="222"/>
      <c r="N16" s="224"/>
      <c r="O16" s="314"/>
      <c r="P16" s="314"/>
      <c r="Q16" s="291"/>
      <c r="R16" s="301"/>
      <c r="S16" s="297"/>
      <c r="T16" s="284"/>
      <c r="U16" s="226"/>
    </row>
    <row r="17" spans="1:31" ht="15" customHeight="1" x14ac:dyDescent="0.3">
      <c r="A17" s="245"/>
      <c r="B17" s="248"/>
      <c r="C17" s="227"/>
      <c r="D17" s="231"/>
      <c r="E17" s="229"/>
      <c r="F17" s="227"/>
      <c r="G17" s="231"/>
      <c r="H17" s="231"/>
      <c r="I17" s="307"/>
      <c r="J17" s="308"/>
      <c r="K17" s="309"/>
      <c r="L17" s="227"/>
      <c r="M17" s="231"/>
      <c r="N17" s="229"/>
      <c r="O17" s="302"/>
      <c r="P17" s="302"/>
      <c r="Q17" s="292"/>
      <c r="R17" s="287"/>
      <c r="S17" s="294"/>
      <c r="T17" s="298"/>
      <c r="U17" s="233"/>
    </row>
    <row r="18" spans="1:31" ht="15.75" customHeight="1" thickBot="1" x14ac:dyDescent="0.35">
      <c r="A18" s="246"/>
      <c r="B18" s="249"/>
      <c r="C18" s="228"/>
      <c r="D18" s="232"/>
      <c r="E18" s="230"/>
      <c r="F18" s="228"/>
      <c r="G18" s="232"/>
      <c r="H18" s="232"/>
      <c r="I18" s="310"/>
      <c r="J18" s="311"/>
      <c r="K18" s="312"/>
      <c r="L18" s="228"/>
      <c r="M18" s="232"/>
      <c r="N18" s="230"/>
      <c r="O18" s="303"/>
      <c r="P18" s="303"/>
      <c r="Q18" s="293"/>
      <c r="R18" s="288"/>
      <c r="S18" s="295"/>
      <c r="T18" s="299"/>
      <c r="U18" s="234"/>
    </row>
    <row r="19" spans="1:31" ht="15" customHeight="1" x14ac:dyDescent="0.3">
      <c r="A19" s="244">
        <v>4</v>
      </c>
      <c r="B19" s="247" t="str">
        <f>'Nasazení do skupin'!B8</f>
        <v>T.J. SOKOL Holice</v>
      </c>
      <c r="C19" s="250"/>
      <c r="D19" s="221"/>
      <c r="E19" s="223"/>
      <c r="F19" s="250"/>
      <c r="G19" s="221"/>
      <c r="H19" s="223"/>
      <c r="I19" s="315"/>
      <c r="J19" s="289"/>
      <c r="K19" s="289"/>
      <c r="L19" s="235">
        <v>2020</v>
      </c>
      <c r="M19" s="236"/>
      <c r="N19" s="237"/>
      <c r="O19" s="250"/>
      <c r="P19" s="221"/>
      <c r="Q19" s="223"/>
      <c r="R19" s="296"/>
      <c r="S19" s="296"/>
      <c r="T19" s="283"/>
      <c r="U19" s="225"/>
    </row>
    <row r="20" spans="1:31" ht="15.75" customHeight="1" thickBot="1" x14ac:dyDescent="0.35">
      <c r="A20" s="245"/>
      <c r="B20" s="248"/>
      <c r="C20" s="251"/>
      <c r="D20" s="222"/>
      <c r="E20" s="224"/>
      <c r="F20" s="251"/>
      <c r="G20" s="222"/>
      <c r="H20" s="224"/>
      <c r="I20" s="251"/>
      <c r="J20" s="222"/>
      <c r="K20" s="222"/>
      <c r="L20" s="238"/>
      <c r="M20" s="239"/>
      <c r="N20" s="240"/>
      <c r="O20" s="251"/>
      <c r="P20" s="222"/>
      <c r="Q20" s="224"/>
      <c r="R20" s="297"/>
      <c r="S20" s="297"/>
      <c r="T20" s="284"/>
      <c r="U20" s="226"/>
    </row>
    <row r="21" spans="1:31" ht="15" customHeight="1" x14ac:dyDescent="0.3">
      <c r="A21" s="245"/>
      <c r="B21" s="248"/>
      <c r="C21" s="227"/>
      <c r="D21" s="231"/>
      <c r="E21" s="229"/>
      <c r="F21" s="227"/>
      <c r="G21" s="231"/>
      <c r="H21" s="229"/>
      <c r="I21" s="227"/>
      <c r="J21" s="231"/>
      <c r="K21" s="231"/>
      <c r="L21" s="238"/>
      <c r="M21" s="239"/>
      <c r="N21" s="240"/>
      <c r="O21" s="227"/>
      <c r="P21" s="231"/>
      <c r="Q21" s="229"/>
      <c r="R21" s="331"/>
      <c r="S21" s="294"/>
      <c r="T21" s="298"/>
      <c r="U21" s="233"/>
    </row>
    <row r="22" spans="1:31" ht="15.75" customHeight="1" thickBot="1" x14ac:dyDescent="0.35">
      <c r="A22" s="246"/>
      <c r="B22" s="249"/>
      <c r="C22" s="228"/>
      <c r="D22" s="232"/>
      <c r="E22" s="230"/>
      <c r="F22" s="228"/>
      <c r="G22" s="232"/>
      <c r="H22" s="230"/>
      <c r="I22" s="228"/>
      <c r="J22" s="232"/>
      <c r="K22" s="232"/>
      <c r="L22" s="241"/>
      <c r="M22" s="242"/>
      <c r="N22" s="243"/>
      <c r="O22" s="228"/>
      <c r="P22" s="232"/>
      <c r="Q22" s="230"/>
      <c r="R22" s="332"/>
      <c r="S22" s="295"/>
      <c r="T22" s="299"/>
      <c r="U22" s="234"/>
    </row>
    <row r="23" spans="1:31" ht="15" customHeight="1" x14ac:dyDescent="0.35">
      <c r="A23" s="244">
        <v>5</v>
      </c>
      <c r="B23" s="247" t="str">
        <f>'Nasazení do skupin'!B9</f>
        <v xml:space="preserve">Sokol Dolní Počernice </v>
      </c>
      <c r="C23" s="250"/>
      <c r="D23" s="221"/>
      <c r="E23" s="223"/>
      <c r="F23" s="250"/>
      <c r="G23" s="221"/>
      <c r="H23" s="223"/>
      <c r="I23" s="250"/>
      <c r="J23" s="221"/>
      <c r="K23" s="223"/>
      <c r="L23" s="136"/>
      <c r="M23" s="136"/>
      <c r="N23" s="136"/>
      <c r="O23" s="235"/>
      <c r="P23" s="236"/>
      <c r="Q23" s="237"/>
      <c r="R23" s="296"/>
      <c r="S23" s="296"/>
      <c r="T23" s="283"/>
      <c r="U23" s="225"/>
    </row>
    <row r="24" spans="1:31" ht="15.75" customHeight="1" thickBot="1" x14ac:dyDescent="0.4">
      <c r="A24" s="245"/>
      <c r="B24" s="248"/>
      <c r="C24" s="251"/>
      <c r="D24" s="222"/>
      <c r="E24" s="224"/>
      <c r="F24" s="251"/>
      <c r="G24" s="222"/>
      <c r="H24" s="224"/>
      <c r="I24" s="251"/>
      <c r="J24" s="222"/>
      <c r="K24" s="224"/>
      <c r="L24" s="134"/>
      <c r="M24" s="134"/>
      <c r="N24" s="134"/>
      <c r="O24" s="238"/>
      <c r="P24" s="239"/>
      <c r="Q24" s="240"/>
      <c r="R24" s="297"/>
      <c r="S24" s="297"/>
      <c r="T24" s="284"/>
      <c r="U24" s="226"/>
    </row>
    <row r="25" spans="1:31" ht="15" customHeight="1" x14ac:dyDescent="0.3">
      <c r="A25" s="245"/>
      <c r="B25" s="248"/>
      <c r="C25" s="227"/>
      <c r="D25" s="231"/>
      <c r="E25" s="229"/>
      <c r="F25" s="227"/>
      <c r="G25" s="231"/>
      <c r="H25" s="229"/>
      <c r="I25" s="227"/>
      <c r="J25" s="231"/>
      <c r="K25" s="229"/>
      <c r="L25" s="132"/>
      <c r="M25" s="132"/>
      <c r="N25" s="132"/>
      <c r="O25" s="238"/>
      <c r="P25" s="239"/>
      <c r="Q25" s="240"/>
      <c r="R25" s="331"/>
      <c r="S25" s="294"/>
      <c r="T25" s="298"/>
      <c r="U25" s="233"/>
    </row>
    <row r="26" spans="1:31" ht="15.75" customHeight="1" thickBot="1" x14ac:dyDescent="0.35">
      <c r="A26" s="246"/>
      <c r="B26" s="249"/>
      <c r="C26" s="228"/>
      <c r="D26" s="232"/>
      <c r="E26" s="230"/>
      <c r="F26" s="228"/>
      <c r="G26" s="232"/>
      <c r="H26" s="230"/>
      <c r="I26" s="228"/>
      <c r="J26" s="232"/>
      <c r="K26" s="230"/>
      <c r="L26" s="133"/>
      <c r="M26" s="133"/>
      <c r="N26" s="133"/>
      <c r="O26" s="241"/>
      <c r="P26" s="242"/>
      <c r="Q26" s="243"/>
      <c r="R26" s="332"/>
      <c r="S26" s="295"/>
      <c r="T26" s="299"/>
      <c r="U26" s="234"/>
    </row>
    <row r="27" spans="1:31" ht="15" customHeight="1" x14ac:dyDescent="0.3">
      <c r="A27" s="325"/>
      <c r="B27" s="327"/>
      <c r="C27" s="327"/>
      <c r="D27" s="326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42"/>
      <c r="S27" s="43"/>
      <c r="T27" s="43"/>
      <c r="U27" s="44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ht="15" customHeight="1" x14ac:dyDescent="0.3">
      <c r="A28" s="325"/>
      <c r="B28" s="327"/>
      <c r="C28" s="327"/>
      <c r="D28" s="326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45"/>
      <c r="S28" s="43"/>
      <c r="T28" s="41"/>
      <c r="U28" s="44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3.2" customHeight="1" x14ac:dyDescent="0.3">
      <c r="A29" s="325"/>
      <c r="B29" s="327"/>
      <c r="C29" s="327"/>
      <c r="D29" s="326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42"/>
      <c r="S29" s="43"/>
      <c r="T29" s="43"/>
      <c r="U29" s="44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ht="13.2" customHeight="1" x14ac:dyDescent="0.3">
      <c r="A30" s="325"/>
      <c r="B30" s="327"/>
      <c r="C30" s="327"/>
      <c r="D30" s="326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45"/>
      <c r="S30" s="43"/>
      <c r="T30" s="41"/>
      <c r="U30" s="44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ht="15" customHeight="1" x14ac:dyDescent="0.3">
      <c r="A31" s="325"/>
      <c r="B31" s="327"/>
      <c r="C31" s="327"/>
      <c r="D31" s="326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42"/>
      <c r="S31" s="43"/>
      <c r="T31" s="43"/>
      <c r="U31" s="44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ht="21.75" customHeight="1" x14ac:dyDescent="0.3">
      <c r="A32" s="325"/>
      <c r="B32" s="327"/>
      <c r="C32" s="327"/>
      <c r="D32" s="326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45"/>
      <c r="S32" s="43"/>
      <c r="T32" s="41"/>
      <c r="U32" s="44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57" ht="15" customHeight="1" x14ac:dyDescent="0.3">
      <c r="A33" s="325"/>
      <c r="B33" s="327"/>
      <c r="C33" s="327"/>
      <c r="D33" s="326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42"/>
      <c r="S33" s="43"/>
      <c r="T33" s="43"/>
      <c r="U33" s="44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57" ht="15" customHeight="1" x14ac:dyDescent="0.3">
      <c r="A34" s="325"/>
      <c r="B34" s="327"/>
      <c r="C34" s="327"/>
      <c r="D34" s="326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45"/>
      <c r="S34" s="43"/>
      <c r="T34" s="41"/>
      <c r="U34" s="44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57" ht="15" customHeight="1" x14ac:dyDescent="0.3">
      <c r="A35" s="325"/>
      <c r="B35" s="327"/>
      <c r="C35" s="327"/>
      <c r="D35" s="326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42"/>
      <c r="S35" s="43"/>
      <c r="T35" s="43"/>
      <c r="U35" s="44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57" ht="15" customHeight="1" x14ac:dyDescent="0.3">
      <c r="A36" s="325"/>
      <c r="B36" s="327"/>
      <c r="C36" s="327"/>
      <c r="D36" s="326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45"/>
      <c r="S36" s="43"/>
      <c r="T36" s="41"/>
      <c r="U36" s="44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57" ht="22.8" x14ac:dyDescent="0.4">
      <c r="S37" s="329"/>
      <c r="T37" s="329"/>
      <c r="U37" s="1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</row>
    <row r="39" spans="1:57" x14ac:dyDescent="0.3"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</row>
    <row r="40" spans="1:57" x14ac:dyDescent="0.3"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328"/>
      <c r="BC40" s="328"/>
      <c r="BD40" s="328"/>
      <c r="BE40" s="328"/>
    </row>
    <row r="41" spans="1:57" ht="21" x14ac:dyDescent="0.4">
      <c r="W41" s="330"/>
      <c r="X41" s="330"/>
      <c r="Y41" s="330"/>
      <c r="Z41" s="330"/>
      <c r="AA41" s="330"/>
      <c r="AB41" s="330"/>
      <c r="AC41" s="330"/>
      <c r="AD41" s="333"/>
      <c r="AE41" s="333"/>
      <c r="AF41" s="333"/>
      <c r="AG41" s="333"/>
      <c r="AH41" s="333"/>
      <c r="AI41" s="333"/>
      <c r="AJ41" s="2"/>
      <c r="AK41" s="2"/>
      <c r="AL41" s="330"/>
      <c r="AM41" s="330"/>
      <c r="AN41" s="330"/>
      <c r="AO41" s="330"/>
      <c r="AP41" s="330"/>
      <c r="AQ41" s="330"/>
      <c r="AR41" s="6"/>
      <c r="AS41" s="5"/>
      <c r="AT41" s="5"/>
      <c r="AU41" s="5"/>
      <c r="AV41" s="5"/>
      <c r="AW41" s="5"/>
      <c r="AX41" s="330"/>
      <c r="AY41" s="330"/>
      <c r="AZ41" s="330"/>
      <c r="BA41" s="330"/>
      <c r="BB41" s="2"/>
      <c r="BC41" s="2"/>
      <c r="BD41" s="2"/>
      <c r="BE41" s="2"/>
    </row>
    <row r="43" spans="1:57" ht="21" x14ac:dyDescent="0.4">
      <c r="W43" s="333"/>
      <c r="X43" s="333"/>
      <c r="Y43" s="333"/>
      <c r="Z43" s="333"/>
      <c r="AA43" s="333"/>
      <c r="AB43" s="333"/>
      <c r="AC43" s="333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2"/>
      <c r="AO43" s="333"/>
      <c r="AP43" s="333"/>
      <c r="AQ43" s="333"/>
      <c r="AR43" s="333"/>
      <c r="AS43" s="333"/>
      <c r="AT43" s="333"/>
      <c r="AU43" s="333"/>
      <c r="AV43" s="334"/>
      <c r="AW43" s="334"/>
      <c r="AX43" s="334"/>
      <c r="AY43" s="334"/>
      <c r="AZ43" s="334"/>
      <c r="BA43" s="334"/>
      <c r="BB43" s="334"/>
      <c r="BC43" s="334"/>
      <c r="BD43" s="334"/>
      <c r="BE43" s="334"/>
    </row>
    <row r="46" spans="1:57" ht="15.6" x14ac:dyDescent="0.3">
      <c r="W46" s="335"/>
      <c r="X46" s="335"/>
      <c r="Y46" s="335"/>
      <c r="Z46" s="335"/>
      <c r="AA46" s="335"/>
      <c r="AB46" s="335"/>
      <c r="AC46" s="3"/>
      <c r="AD46" s="335"/>
      <c r="AE46" s="335"/>
      <c r="AF46" s="3"/>
      <c r="AG46" s="3"/>
      <c r="AH46" s="3"/>
      <c r="AI46" s="335"/>
      <c r="AJ46" s="335"/>
      <c r="AK46" s="335"/>
      <c r="AL46" s="335"/>
      <c r="AM46" s="335"/>
      <c r="AN46" s="335"/>
      <c r="AO46" s="3"/>
      <c r="AP46" s="3"/>
      <c r="AQ46" s="3"/>
      <c r="AR46" s="3"/>
      <c r="AS46" s="3"/>
      <c r="AT46" s="3"/>
      <c r="AU46" s="335"/>
      <c r="AV46" s="335"/>
      <c r="AW46" s="335"/>
      <c r="AX46" s="335"/>
      <c r="AY46" s="335"/>
      <c r="AZ46" s="335"/>
      <c r="BA46" s="3"/>
      <c r="BB46" s="3"/>
      <c r="BC46" s="3"/>
      <c r="BD46" s="3"/>
      <c r="BE46" s="3"/>
    </row>
    <row r="49" spans="23:57" ht="15" customHeight="1" x14ac:dyDescent="0.3"/>
    <row r="53" spans="23:57" x14ac:dyDescent="0.3"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</row>
    <row r="54" spans="23:57" x14ac:dyDescent="0.3"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</row>
    <row r="58" spans="23:57" ht="22.8" x14ac:dyDescent="0.4"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  <c r="AY58" s="328"/>
      <c r="AZ58" s="328"/>
      <c r="BA58" s="328"/>
      <c r="BB58" s="328"/>
      <c r="BC58" s="328"/>
      <c r="BD58" s="328"/>
      <c r="BE58" s="328"/>
    </row>
    <row r="59" spans="23:57" ht="21" x14ac:dyDescent="0.4">
      <c r="W59" s="330"/>
      <c r="X59" s="330"/>
      <c r="Y59" s="330"/>
      <c r="Z59" s="330"/>
      <c r="AA59" s="330"/>
      <c r="AB59" s="330"/>
      <c r="AC59" s="330"/>
      <c r="AD59" s="333"/>
      <c r="AE59" s="333"/>
      <c r="AF59" s="333"/>
      <c r="AG59" s="333"/>
      <c r="AH59" s="333"/>
      <c r="AI59" s="333"/>
      <c r="AJ59" s="2"/>
      <c r="AK59" s="2"/>
      <c r="AL59" s="330"/>
      <c r="AM59" s="330"/>
      <c r="AN59" s="330"/>
      <c r="AO59" s="330"/>
      <c r="AP59" s="330"/>
      <c r="AQ59" s="330"/>
      <c r="AR59" s="6"/>
      <c r="AS59" s="5"/>
      <c r="AT59" s="5"/>
      <c r="AU59" s="5"/>
      <c r="AV59" s="5"/>
      <c r="AW59" s="5"/>
      <c r="AX59" s="330"/>
      <c r="AY59" s="330"/>
      <c r="AZ59" s="330"/>
      <c r="BA59" s="330"/>
      <c r="BB59" s="2"/>
      <c r="BC59" s="2"/>
      <c r="BD59" s="2"/>
      <c r="BE59" s="2"/>
    </row>
    <row r="61" spans="23:57" ht="21" x14ac:dyDescent="0.4">
      <c r="W61" s="333"/>
      <c r="X61" s="333"/>
      <c r="Y61" s="333"/>
      <c r="Z61" s="333"/>
      <c r="AA61" s="333"/>
      <c r="AB61" s="333"/>
      <c r="AC61" s="333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2"/>
      <c r="AO61" s="333"/>
      <c r="AP61" s="333"/>
      <c r="AQ61" s="333"/>
      <c r="AR61" s="333"/>
      <c r="AS61" s="333"/>
      <c r="AT61" s="333"/>
      <c r="AU61" s="333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</row>
    <row r="64" spans="23:57" ht="15.6" x14ac:dyDescent="0.3">
      <c r="W64" s="335"/>
      <c r="X64" s="335"/>
      <c r="Y64" s="335"/>
      <c r="Z64" s="335"/>
      <c r="AA64" s="335"/>
      <c r="AB64" s="335"/>
      <c r="AC64" s="3"/>
      <c r="AD64" s="335"/>
      <c r="AE64" s="335"/>
      <c r="AF64" s="3"/>
      <c r="AG64" s="3"/>
      <c r="AH64" s="3"/>
      <c r="AI64" s="335"/>
      <c r="AJ64" s="335"/>
      <c r="AK64" s="335"/>
      <c r="AL64" s="335"/>
      <c r="AM64" s="335"/>
      <c r="AN64" s="335"/>
      <c r="AO64" s="3"/>
      <c r="AP64" s="3"/>
      <c r="AQ64" s="3"/>
      <c r="AR64" s="3"/>
      <c r="AS64" s="3"/>
      <c r="AT64" s="3"/>
      <c r="AU64" s="335"/>
      <c r="AV64" s="335"/>
      <c r="AW64" s="335"/>
      <c r="AX64" s="335"/>
      <c r="AY64" s="335"/>
      <c r="AZ64" s="335"/>
      <c r="BA64" s="3"/>
      <c r="BB64" s="3"/>
      <c r="BC64" s="3"/>
      <c r="BD64" s="3"/>
      <c r="BE64" s="3"/>
    </row>
    <row r="67" spans="23:57" ht="15" customHeight="1" x14ac:dyDescent="0.3"/>
    <row r="71" spans="23:57" x14ac:dyDescent="0.3"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</row>
    <row r="72" spans="23:57" x14ac:dyDescent="0.3"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</row>
    <row r="76" spans="23:57" ht="22.8" x14ac:dyDescent="0.4">
      <c r="W76" s="328"/>
      <c r="X76" s="328"/>
      <c r="Y76" s="328"/>
      <c r="Z76" s="328"/>
      <c r="AA76" s="328"/>
      <c r="AB76" s="328"/>
      <c r="AC76" s="328"/>
      <c r="AD76" s="328"/>
      <c r="AE76" s="328"/>
      <c r="AF76" s="328"/>
      <c r="AG76" s="328"/>
      <c r="AH76" s="328"/>
      <c r="AI76" s="328"/>
      <c r="AJ76" s="328"/>
      <c r="AK76" s="328"/>
      <c r="AL76" s="328"/>
      <c r="AM76" s="328"/>
      <c r="AN76" s="328"/>
      <c r="AO76" s="328"/>
      <c r="AP76" s="328"/>
      <c r="AQ76" s="328"/>
      <c r="AR76" s="328"/>
      <c r="AS76" s="328"/>
      <c r="AT76" s="328"/>
      <c r="AU76" s="328"/>
      <c r="AV76" s="328"/>
      <c r="AW76" s="328"/>
      <c r="AX76" s="328"/>
      <c r="AY76" s="328"/>
      <c r="AZ76" s="328"/>
      <c r="BA76" s="328"/>
      <c r="BB76" s="328"/>
      <c r="BC76" s="328"/>
      <c r="BD76" s="328"/>
      <c r="BE76" s="328"/>
    </row>
    <row r="78" spans="23:57" ht="22.8" x14ac:dyDescent="0.4">
      <c r="W78" s="328"/>
      <c r="X78" s="328"/>
      <c r="Y78" s="328"/>
      <c r="Z78" s="328"/>
      <c r="AA78" s="328"/>
      <c r="AB78" s="328"/>
      <c r="AC78" s="328"/>
      <c r="AD78" s="328"/>
      <c r="AE78" s="328"/>
      <c r="AF78" s="328"/>
      <c r="AG78" s="328"/>
      <c r="AH78" s="328"/>
      <c r="AI78" s="328"/>
      <c r="AJ78" s="328"/>
      <c r="AK78" s="328"/>
      <c r="AL78" s="328"/>
      <c r="AM78" s="328"/>
      <c r="AN78" s="328"/>
      <c r="AO78" s="328"/>
      <c r="AP78" s="328"/>
      <c r="AQ78" s="328"/>
      <c r="AR78" s="328"/>
      <c r="AS78" s="328"/>
      <c r="AT78" s="328"/>
      <c r="AU78" s="328"/>
      <c r="AV78" s="328"/>
      <c r="AW78" s="328"/>
      <c r="AX78" s="328"/>
      <c r="AY78" s="328"/>
      <c r="AZ78" s="328"/>
      <c r="BA78" s="328"/>
      <c r="BB78" s="328"/>
      <c r="BC78" s="328"/>
      <c r="BD78" s="328"/>
      <c r="BE78" s="328"/>
    </row>
    <row r="79" spans="23:57" ht="21" x14ac:dyDescent="0.4">
      <c r="W79" s="330"/>
      <c r="X79" s="330"/>
      <c r="Y79" s="330"/>
      <c r="Z79" s="330"/>
      <c r="AA79" s="330"/>
      <c r="AB79" s="330"/>
      <c r="AC79" s="330"/>
      <c r="AD79" s="333"/>
      <c r="AE79" s="333"/>
      <c r="AF79" s="333"/>
      <c r="AG79" s="333"/>
      <c r="AH79" s="333"/>
      <c r="AI79" s="333"/>
      <c r="AJ79" s="2"/>
      <c r="AK79" s="2"/>
      <c r="AL79" s="330"/>
      <c r="AM79" s="330"/>
      <c r="AN79" s="330"/>
      <c r="AO79" s="330"/>
      <c r="AP79" s="330"/>
      <c r="AQ79" s="330"/>
      <c r="AR79" s="6"/>
      <c r="AS79" s="5"/>
      <c r="AT79" s="5"/>
      <c r="AU79" s="5"/>
      <c r="AV79" s="5"/>
      <c r="AW79" s="5"/>
      <c r="AX79" s="330"/>
      <c r="AY79" s="330"/>
      <c r="AZ79" s="330"/>
      <c r="BA79" s="330"/>
      <c r="BB79" s="2"/>
      <c r="BC79" s="2"/>
      <c r="BD79" s="2"/>
      <c r="BE79" s="2"/>
    </row>
    <row r="81" spans="23:57" ht="21" x14ac:dyDescent="0.4">
      <c r="W81" s="333"/>
      <c r="X81" s="333"/>
      <c r="Y81" s="333"/>
      <c r="Z81" s="333"/>
      <c r="AA81" s="333"/>
      <c r="AB81" s="333"/>
      <c r="AC81" s="333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2"/>
      <c r="AO81" s="333"/>
      <c r="AP81" s="333"/>
      <c r="AQ81" s="333"/>
      <c r="AR81" s="333"/>
      <c r="AS81" s="333"/>
      <c r="AT81" s="333"/>
      <c r="AU81" s="333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</row>
    <row r="84" spans="23:57" ht="15.6" x14ac:dyDescent="0.3">
      <c r="W84" s="335"/>
      <c r="X84" s="335"/>
      <c r="Y84" s="335"/>
      <c r="Z84" s="335"/>
      <c r="AA84" s="335"/>
      <c r="AB84" s="335"/>
      <c r="AC84" s="3"/>
      <c r="AD84" s="335"/>
      <c r="AE84" s="335"/>
      <c r="AF84" s="3"/>
      <c r="AG84" s="3"/>
      <c r="AH84" s="3"/>
      <c r="AI84" s="335"/>
      <c r="AJ84" s="335"/>
      <c r="AK84" s="335"/>
      <c r="AL84" s="335"/>
      <c r="AM84" s="335"/>
      <c r="AN84" s="335"/>
      <c r="AO84" s="3"/>
      <c r="AP84" s="3"/>
      <c r="AQ84" s="3"/>
      <c r="AR84" s="3"/>
      <c r="AS84" s="3"/>
      <c r="AT84" s="3"/>
      <c r="AU84" s="335"/>
      <c r="AV84" s="335"/>
      <c r="AW84" s="335"/>
      <c r="AX84" s="335"/>
      <c r="AY84" s="335"/>
      <c r="AZ84" s="335"/>
      <c r="BA84" s="3"/>
      <c r="BB84" s="3"/>
      <c r="BC84" s="3"/>
      <c r="BD84" s="3"/>
      <c r="BE84" s="3"/>
    </row>
    <row r="91" spans="23:57" x14ac:dyDescent="0.3"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0"/>
    </row>
    <row r="92" spans="23:57" x14ac:dyDescent="0.3"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0"/>
      <c r="BB92" s="330"/>
      <c r="BC92" s="330"/>
      <c r="BD92" s="330"/>
      <c r="BE92" s="330"/>
    </row>
  </sheetData>
  <mergeCells count="232">
    <mergeCell ref="Q21:Q22"/>
    <mergeCell ref="L5:N6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64:AB64"/>
    <mergeCell ref="AD64:AE64"/>
    <mergeCell ref="AI64:AN64"/>
    <mergeCell ref="AU64:AZ64"/>
    <mergeCell ref="W71:BE72"/>
    <mergeCell ref="W76:BE76"/>
    <mergeCell ref="W84:AB84"/>
    <mergeCell ref="AD84:AE84"/>
    <mergeCell ref="AI84:AN84"/>
    <mergeCell ref="AU84:AZ84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41:AC41"/>
    <mergeCell ref="S19:S20"/>
    <mergeCell ref="T17:T18"/>
    <mergeCell ref="R21:R22"/>
    <mergeCell ref="R19:R20"/>
    <mergeCell ref="T19:T20"/>
    <mergeCell ref="AD41:AI41"/>
    <mergeCell ref="AL41:AQ41"/>
    <mergeCell ref="AX41:BA41"/>
    <mergeCell ref="W39:BE40"/>
    <mergeCell ref="R23:R24"/>
    <mergeCell ref="S23:S24"/>
    <mergeCell ref="T23:T24"/>
    <mergeCell ref="R25:R26"/>
    <mergeCell ref="S25:S26"/>
    <mergeCell ref="T25:T26"/>
    <mergeCell ref="U19:U20"/>
    <mergeCell ref="U21:U22"/>
    <mergeCell ref="B35:C36"/>
    <mergeCell ref="W37:BE37"/>
    <mergeCell ref="E35:Q36"/>
    <mergeCell ref="D35:D36"/>
    <mergeCell ref="S37:T37"/>
    <mergeCell ref="P9:P10"/>
    <mergeCell ref="Q9:Q10"/>
    <mergeCell ref="K11:K12"/>
    <mergeCell ref="O11:O12"/>
    <mergeCell ref="P11:P12"/>
    <mergeCell ref="Q11:Q12"/>
    <mergeCell ref="E27:Q28"/>
    <mergeCell ref="E29:Q30"/>
    <mergeCell ref="E31:Q32"/>
    <mergeCell ref="E33:Q34"/>
    <mergeCell ref="D13:D14"/>
    <mergeCell ref="E13:E14"/>
    <mergeCell ref="P15:P16"/>
    <mergeCell ref="D21:D22"/>
    <mergeCell ref="Q13:Q14"/>
    <mergeCell ref="S21:S22"/>
    <mergeCell ref="T21:T22"/>
    <mergeCell ref="F21:F22"/>
    <mergeCell ref="G21:G22"/>
    <mergeCell ref="O9:O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A27:A28"/>
    <mergeCell ref="A29:A30"/>
    <mergeCell ref="C21:C22"/>
    <mergeCell ref="B27:C28"/>
    <mergeCell ref="B29:C30"/>
    <mergeCell ref="J21:J22"/>
    <mergeCell ref="O13:O14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U15:U16"/>
    <mergeCell ref="U17:U18"/>
    <mergeCell ref="T15:T16"/>
    <mergeCell ref="R17:R18"/>
    <mergeCell ref="S17:S18"/>
    <mergeCell ref="S7:S8"/>
    <mergeCell ref="T11:T12"/>
    <mergeCell ref="S9:S10"/>
    <mergeCell ref="T9:T10"/>
    <mergeCell ref="R7:R8"/>
    <mergeCell ref="R11:R12"/>
    <mergeCell ref="S11:S12"/>
    <mergeCell ref="R15:R16"/>
    <mergeCell ref="S15:S16"/>
    <mergeCell ref="R13:R14"/>
    <mergeCell ref="U13:U14"/>
    <mergeCell ref="S13:S14"/>
    <mergeCell ref="T13:T14"/>
    <mergeCell ref="K9:K10"/>
    <mergeCell ref="O7:O8"/>
    <mergeCell ref="P7:P8"/>
    <mergeCell ref="C5:E6"/>
    <mergeCell ref="F5:H6"/>
    <mergeCell ref="I5:K6"/>
    <mergeCell ref="R9:R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A4:B6"/>
    <mergeCell ref="A7:A10"/>
    <mergeCell ref="B7:B10"/>
    <mergeCell ref="C4:U4"/>
    <mergeCell ref="I9:I10"/>
    <mergeCell ref="J11:J12"/>
    <mergeCell ref="U11:U12"/>
    <mergeCell ref="A2:U3"/>
    <mergeCell ref="U7:U8"/>
    <mergeCell ref="U9:U10"/>
    <mergeCell ref="R5:T5"/>
    <mergeCell ref="R6:T6"/>
    <mergeCell ref="C7:E10"/>
    <mergeCell ref="F7:F8"/>
    <mergeCell ref="G7:G8"/>
    <mergeCell ref="F9:F10"/>
    <mergeCell ref="G9:G10"/>
    <mergeCell ref="H7:H8"/>
    <mergeCell ref="H9:H10"/>
    <mergeCell ref="T7:T8"/>
    <mergeCell ref="K7:K8"/>
    <mergeCell ref="I7:I8"/>
    <mergeCell ref="J7:J8"/>
    <mergeCell ref="J9:J1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U25:U26"/>
    <mergeCell ref="O23:Q26"/>
  </mergeCells>
  <pageMargins left="0.31496062992125984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96"/>
  <sheetViews>
    <sheetView showGridLines="0" zoomScale="80" zoomScaleNormal="80" workbookViewId="0">
      <selection activeCell="AC16" sqref="AC16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 x14ac:dyDescent="0.35"/>
    <row r="2" spans="1:21" ht="14.4" customHeight="1" x14ac:dyDescent="0.3">
      <c r="A2" s="338" t="str">
        <f>'Nasazení do skupin'!B2</f>
        <v>13. GALA MČR mladších žáků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339"/>
    </row>
    <row r="3" spans="1:21" ht="15" customHeight="1" thickBot="1" x14ac:dyDescent="0.35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</row>
    <row r="4" spans="1:21" ht="32.25" customHeight="1" thickBot="1" x14ac:dyDescent="0.35">
      <c r="A4" s="391" t="s">
        <v>8</v>
      </c>
      <c r="B4" s="392"/>
      <c r="C4" s="258" t="str">
        <f>'Nasazení do skupin'!B3</f>
        <v>Český Brod 30.8.2020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</row>
    <row r="5" spans="1:21" ht="14.4" customHeight="1" x14ac:dyDescent="0.3">
      <c r="A5" s="254"/>
      <c r="B5" s="255"/>
      <c r="C5" s="262">
        <v>1</v>
      </c>
      <c r="D5" s="262"/>
      <c r="E5" s="339"/>
      <c r="F5" s="338">
        <v>2</v>
      </c>
      <c r="G5" s="262"/>
      <c r="H5" s="339"/>
      <c r="I5" s="338">
        <v>3</v>
      </c>
      <c r="J5" s="262"/>
      <c r="K5" s="339"/>
      <c r="L5" s="338">
        <v>4</v>
      </c>
      <c r="M5" s="262"/>
      <c r="N5" s="339"/>
      <c r="O5" s="338">
        <v>5</v>
      </c>
      <c r="P5" s="262"/>
      <c r="Q5" s="339"/>
      <c r="R5" s="393" t="s">
        <v>1</v>
      </c>
      <c r="S5" s="394"/>
      <c r="T5" s="395"/>
      <c r="U5" s="186" t="s">
        <v>2</v>
      </c>
    </row>
    <row r="6" spans="1:21" ht="15" customHeight="1" thickBot="1" x14ac:dyDescent="0.35">
      <c r="A6" s="256"/>
      <c r="B6" s="257"/>
      <c r="C6" s="285"/>
      <c r="D6" s="285"/>
      <c r="E6" s="286"/>
      <c r="F6" s="265"/>
      <c r="G6" s="266"/>
      <c r="H6" s="267"/>
      <c r="I6" s="265"/>
      <c r="J6" s="266"/>
      <c r="K6" s="267"/>
      <c r="L6" s="265"/>
      <c r="M6" s="266"/>
      <c r="N6" s="267"/>
      <c r="O6" s="265"/>
      <c r="P6" s="266"/>
      <c r="Q6" s="267"/>
      <c r="R6" s="271" t="s">
        <v>3</v>
      </c>
      <c r="S6" s="272"/>
      <c r="T6" s="273"/>
      <c r="U6" s="185" t="s">
        <v>4</v>
      </c>
    </row>
    <row r="7" spans="1:21" ht="15" customHeight="1" x14ac:dyDescent="0.3">
      <c r="A7" s="372">
        <v>1</v>
      </c>
      <c r="B7" s="373" t="str">
        <f>'Nasazení do skupin'!B5</f>
        <v>TJ SLAVOJ Český Brod "A"</v>
      </c>
      <c r="C7" s="389"/>
      <c r="D7" s="275"/>
      <c r="E7" s="390"/>
      <c r="F7" s="340">
        <f>E11</f>
        <v>2</v>
      </c>
      <c r="G7" s="342" t="s">
        <v>5</v>
      </c>
      <c r="H7" s="344">
        <f>C11</f>
        <v>1</v>
      </c>
      <c r="I7" s="340">
        <f>O33</f>
        <v>2</v>
      </c>
      <c r="J7" s="342" t="s">
        <v>5</v>
      </c>
      <c r="K7" s="344">
        <f>Q33</f>
        <v>0</v>
      </c>
      <c r="L7" s="340">
        <f>O37</f>
        <v>2</v>
      </c>
      <c r="M7" s="342" t="s">
        <v>5</v>
      </c>
      <c r="N7" s="344">
        <f>Q37</f>
        <v>0</v>
      </c>
      <c r="O7" s="340">
        <f>E23</f>
        <v>2</v>
      </c>
      <c r="P7" s="342" t="s">
        <v>5</v>
      </c>
      <c r="Q7" s="344">
        <f>C23</f>
        <v>1</v>
      </c>
      <c r="R7" s="364">
        <f>F7+I7+L7+O7</f>
        <v>8</v>
      </c>
      <c r="S7" s="366" t="s">
        <v>5</v>
      </c>
      <c r="T7" s="358">
        <f>H7+K7+N7+Q7</f>
        <v>2</v>
      </c>
      <c r="U7" s="375">
        <v>8</v>
      </c>
    </row>
    <row r="8" spans="1:21" ht="15.75" customHeight="1" thickBot="1" x14ac:dyDescent="0.35">
      <c r="A8" s="245"/>
      <c r="B8" s="248"/>
      <c r="C8" s="277"/>
      <c r="D8" s="278"/>
      <c r="E8" s="279"/>
      <c r="F8" s="341"/>
      <c r="G8" s="343"/>
      <c r="H8" s="345"/>
      <c r="I8" s="341"/>
      <c r="J8" s="343"/>
      <c r="K8" s="345"/>
      <c r="L8" s="341"/>
      <c r="M8" s="343"/>
      <c r="N8" s="345"/>
      <c r="O8" s="341"/>
      <c r="P8" s="343"/>
      <c r="Q8" s="345"/>
      <c r="R8" s="365"/>
      <c r="S8" s="367"/>
      <c r="T8" s="359"/>
      <c r="U8" s="376"/>
    </row>
    <row r="9" spans="1:21" ht="15" customHeight="1" x14ac:dyDescent="0.3">
      <c r="A9" s="245"/>
      <c r="B9" s="248"/>
      <c r="C9" s="277"/>
      <c r="D9" s="278"/>
      <c r="E9" s="279"/>
      <c r="F9" s="346">
        <f>E13</f>
        <v>29</v>
      </c>
      <c r="G9" s="348" t="s">
        <v>5</v>
      </c>
      <c r="H9" s="350">
        <f>C13</f>
        <v>26</v>
      </c>
      <c r="I9" s="346">
        <f>O34</f>
        <v>20</v>
      </c>
      <c r="J9" s="348" t="s">
        <v>5</v>
      </c>
      <c r="K9" s="350">
        <f>Q34</f>
        <v>5</v>
      </c>
      <c r="L9" s="346">
        <f>O38</f>
        <v>20</v>
      </c>
      <c r="M9" s="348" t="s">
        <v>5</v>
      </c>
      <c r="N9" s="350">
        <f>Q38</f>
        <v>10</v>
      </c>
      <c r="O9" s="346">
        <f>E25</f>
        <v>28</v>
      </c>
      <c r="P9" s="348" t="s">
        <v>5</v>
      </c>
      <c r="Q9" s="350">
        <f>C25</f>
        <v>17</v>
      </c>
      <c r="R9" s="368">
        <f>F9+I9+L9+O9</f>
        <v>97</v>
      </c>
      <c r="S9" s="370" t="s">
        <v>5</v>
      </c>
      <c r="T9" s="360">
        <f>H9+K9+N9+Q9</f>
        <v>58</v>
      </c>
      <c r="U9" s="356">
        <v>1</v>
      </c>
    </row>
    <row r="10" spans="1:21" ht="15.75" customHeight="1" thickBot="1" x14ac:dyDescent="0.35">
      <c r="A10" s="246"/>
      <c r="B10" s="249"/>
      <c r="C10" s="280"/>
      <c r="D10" s="281"/>
      <c r="E10" s="282"/>
      <c r="F10" s="346"/>
      <c r="G10" s="348"/>
      <c r="H10" s="350"/>
      <c r="I10" s="347"/>
      <c r="J10" s="349"/>
      <c r="K10" s="351"/>
      <c r="L10" s="347"/>
      <c r="M10" s="349"/>
      <c r="N10" s="351"/>
      <c r="O10" s="347"/>
      <c r="P10" s="349"/>
      <c r="Q10" s="351"/>
      <c r="R10" s="369"/>
      <c r="S10" s="371"/>
      <c r="T10" s="361"/>
      <c r="U10" s="357"/>
    </row>
    <row r="11" spans="1:21" ht="15" customHeight="1" x14ac:dyDescent="0.3">
      <c r="A11" s="372">
        <v>2</v>
      </c>
      <c r="B11" s="373" t="str">
        <f>'Nasazení do skupin'!B6</f>
        <v>SK Liapor - Witte Karlovy Vary</v>
      </c>
      <c r="C11" s="340">
        <f>O47</f>
        <v>1</v>
      </c>
      <c r="D11" s="342" t="s">
        <v>5</v>
      </c>
      <c r="E11" s="342">
        <f>Q47</f>
        <v>2</v>
      </c>
      <c r="F11" s="316" t="s">
        <v>36</v>
      </c>
      <c r="G11" s="317"/>
      <c r="H11" s="318"/>
      <c r="I11" s="342">
        <f>H15</f>
        <v>2</v>
      </c>
      <c r="J11" s="342" t="s">
        <v>5</v>
      </c>
      <c r="K11" s="344">
        <f>F15</f>
        <v>0</v>
      </c>
      <c r="L11" s="340">
        <f>O41</f>
        <v>2</v>
      </c>
      <c r="M11" s="342" t="s">
        <v>5</v>
      </c>
      <c r="N11" s="344">
        <f>Q41</f>
        <v>0</v>
      </c>
      <c r="O11" s="340">
        <f>H23</f>
        <v>2</v>
      </c>
      <c r="P11" s="342" t="s">
        <v>5</v>
      </c>
      <c r="Q11" s="344">
        <f>F23</f>
        <v>0</v>
      </c>
      <c r="R11" s="364">
        <f>C11+I11+L11+O11</f>
        <v>7</v>
      </c>
      <c r="S11" s="366" t="s">
        <v>5</v>
      </c>
      <c r="T11" s="358">
        <f>E11+K11+N11+Q11</f>
        <v>2</v>
      </c>
      <c r="U11" s="375">
        <v>6</v>
      </c>
    </row>
    <row r="12" spans="1:21" ht="15.75" customHeight="1" thickBot="1" x14ac:dyDescent="0.35">
      <c r="A12" s="245"/>
      <c r="B12" s="248"/>
      <c r="C12" s="341"/>
      <c r="D12" s="343"/>
      <c r="E12" s="343"/>
      <c r="F12" s="319"/>
      <c r="G12" s="320"/>
      <c r="H12" s="321"/>
      <c r="I12" s="343"/>
      <c r="J12" s="343"/>
      <c r="K12" s="345"/>
      <c r="L12" s="341"/>
      <c r="M12" s="343"/>
      <c r="N12" s="345"/>
      <c r="O12" s="341"/>
      <c r="P12" s="343"/>
      <c r="Q12" s="345"/>
      <c r="R12" s="365"/>
      <c r="S12" s="367"/>
      <c r="T12" s="359"/>
      <c r="U12" s="376"/>
    </row>
    <row r="13" spans="1:21" ht="15" customHeight="1" x14ac:dyDescent="0.3">
      <c r="A13" s="245"/>
      <c r="B13" s="248"/>
      <c r="C13" s="346">
        <f>O48</f>
        <v>26</v>
      </c>
      <c r="D13" s="348" t="s">
        <v>5</v>
      </c>
      <c r="E13" s="348">
        <f>Q48</f>
        <v>29</v>
      </c>
      <c r="F13" s="319"/>
      <c r="G13" s="320"/>
      <c r="H13" s="321"/>
      <c r="I13" s="348">
        <f>H17</f>
        <v>20</v>
      </c>
      <c r="J13" s="348" t="s">
        <v>5</v>
      </c>
      <c r="K13" s="350">
        <f>F17</f>
        <v>8</v>
      </c>
      <c r="L13" s="346">
        <f>O42</f>
        <v>20</v>
      </c>
      <c r="M13" s="348" t="s">
        <v>5</v>
      </c>
      <c r="N13" s="350">
        <f>Q42</f>
        <v>15</v>
      </c>
      <c r="O13" s="346">
        <f>H25</f>
        <v>20</v>
      </c>
      <c r="P13" s="348" t="s">
        <v>5</v>
      </c>
      <c r="Q13" s="350">
        <f>F25</f>
        <v>7</v>
      </c>
      <c r="R13" s="368">
        <f>C13+I13+L13+O13</f>
        <v>86</v>
      </c>
      <c r="S13" s="370" t="s">
        <v>5</v>
      </c>
      <c r="T13" s="360">
        <f>E13+K13+N13+Q13</f>
        <v>59</v>
      </c>
      <c r="U13" s="356">
        <v>2</v>
      </c>
    </row>
    <row r="14" spans="1:21" ht="15.75" customHeight="1" thickBot="1" x14ac:dyDescent="0.35">
      <c r="A14" s="246"/>
      <c r="B14" s="249"/>
      <c r="C14" s="347"/>
      <c r="D14" s="349"/>
      <c r="E14" s="349"/>
      <c r="F14" s="322"/>
      <c r="G14" s="323"/>
      <c r="H14" s="324"/>
      <c r="I14" s="348"/>
      <c r="J14" s="348"/>
      <c r="K14" s="350"/>
      <c r="L14" s="347"/>
      <c r="M14" s="349"/>
      <c r="N14" s="351"/>
      <c r="O14" s="347"/>
      <c r="P14" s="349"/>
      <c r="Q14" s="351"/>
      <c r="R14" s="369"/>
      <c r="S14" s="371"/>
      <c r="T14" s="361"/>
      <c r="U14" s="357"/>
    </row>
    <row r="15" spans="1:21" ht="15" customHeight="1" x14ac:dyDescent="0.3">
      <c r="A15" s="372">
        <v>3</v>
      </c>
      <c r="B15" s="373" t="str">
        <f>'Nasazení do skupin'!B7</f>
        <v>TJ Peklo nad Zdobnicí "B"</v>
      </c>
      <c r="C15" s="340">
        <f>K7</f>
        <v>0</v>
      </c>
      <c r="D15" s="342" t="s">
        <v>5</v>
      </c>
      <c r="E15" s="344">
        <f>I7</f>
        <v>2</v>
      </c>
      <c r="F15" s="388">
        <f>O29</f>
        <v>0</v>
      </c>
      <c r="G15" s="374" t="s">
        <v>5</v>
      </c>
      <c r="H15" s="374">
        <f>Q29</f>
        <v>2</v>
      </c>
      <c r="I15" s="381"/>
      <c r="J15" s="305"/>
      <c r="K15" s="382"/>
      <c r="L15" s="352">
        <f>K19</f>
        <v>0</v>
      </c>
      <c r="M15" s="352" t="s">
        <v>5</v>
      </c>
      <c r="N15" s="354">
        <f>I19</f>
        <v>2</v>
      </c>
      <c r="O15" s="352">
        <f>O39</f>
        <v>0</v>
      </c>
      <c r="P15" s="352" t="s">
        <v>5</v>
      </c>
      <c r="Q15" s="354">
        <f>Q39</f>
        <v>2</v>
      </c>
      <c r="R15" s="364">
        <f>C15+F15+L15+O15</f>
        <v>0</v>
      </c>
      <c r="S15" s="366" t="s">
        <v>5</v>
      </c>
      <c r="T15" s="358">
        <f>H15+E15+N15+Q15</f>
        <v>8</v>
      </c>
      <c r="U15" s="375">
        <v>0</v>
      </c>
    </row>
    <row r="16" spans="1:21" ht="15.75" customHeight="1" thickBot="1" x14ac:dyDescent="0.35">
      <c r="A16" s="245"/>
      <c r="B16" s="248"/>
      <c r="C16" s="341"/>
      <c r="D16" s="343"/>
      <c r="E16" s="345"/>
      <c r="F16" s="341"/>
      <c r="G16" s="343"/>
      <c r="H16" s="343"/>
      <c r="I16" s="307"/>
      <c r="J16" s="308"/>
      <c r="K16" s="309"/>
      <c r="L16" s="353"/>
      <c r="M16" s="353"/>
      <c r="N16" s="355"/>
      <c r="O16" s="353"/>
      <c r="P16" s="353"/>
      <c r="Q16" s="355"/>
      <c r="R16" s="365"/>
      <c r="S16" s="367"/>
      <c r="T16" s="359"/>
      <c r="U16" s="376"/>
    </row>
    <row r="17" spans="1:22" ht="15" customHeight="1" x14ac:dyDescent="0.3">
      <c r="A17" s="245"/>
      <c r="B17" s="248"/>
      <c r="C17" s="346">
        <f>K9</f>
        <v>5</v>
      </c>
      <c r="D17" s="348" t="s">
        <v>5</v>
      </c>
      <c r="E17" s="350">
        <f>I9</f>
        <v>20</v>
      </c>
      <c r="F17" s="346">
        <f>O30</f>
        <v>8</v>
      </c>
      <c r="G17" s="348" t="s">
        <v>5</v>
      </c>
      <c r="H17" s="348">
        <f>Q30</f>
        <v>20</v>
      </c>
      <c r="I17" s="307"/>
      <c r="J17" s="308"/>
      <c r="K17" s="309"/>
      <c r="L17" s="377">
        <f>K21</f>
        <v>12</v>
      </c>
      <c r="M17" s="377" t="s">
        <v>5</v>
      </c>
      <c r="N17" s="379">
        <f>I21</f>
        <v>20</v>
      </c>
      <c r="O17" s="377">
        <f>O40</f>
        <v>12</v>
      </c>
      <c r="P17" s="377" t="s">
        <v>5</v>
      </c>
      <c r="Q17" s="379">
        <f>Q40</f>
        <v>20</v>
      </c>
      <c r="R17" s="368">
        <f>F17+C17+L17+O17</f>
        <v>37</v>
      </c>
      <c r="S17" s="370" t="s">
        <v>5</v>
      </c>
      <c r="T17" s="360">
        <f>H17+E17+N17+Q17</f>
        <v>80</v>
      </c>
      <c r="U17" s="356">
        <v>5</v>
      </c>
    </row>
    <row r="18" spans="1:22" ht="15.75" customHeight="1" thickBot="1" x14ac:dyDescent="0.35">
      <c r="A18" s="246"/>
      <c r="B18" s="249"/>
      <c r="C18" s="347"/>
      <c r="D18" s="349"/>
      <c r="E18" s="351"/>
      <c r="F18" s="347"/>
      <c r="G18" s="349"/>
      <c r="H18" s="349"/>
      <c r="I18" s="310"/>
      <c r="J18" s="311"/>
      <c r="K18" s="312"/>
      <c r="L18" s="378"/>
      <c r="M18" s="378"/>
      <c r="N18" s="380"/>
      <c r="O18" s="378"/>
      <c r="P18" s="378"/>
      <c r="Q18" s="380"/>
      <c r="R18" s="369"/>
      <c r="S18" s="371"/>
      <c r="T18" s="361"/>
      <c r="U18" s="357"/>
    </row>
    <row r="19" spans="1:22" ht="15" customHeight="1" x14ac:dyDescent="0.3">
      <c r="A19" s="372">
        <v>4</v>
      </c>
      <c r="B19" s="373" t="str">
        <f>'Nasazení do skupin'!B8</f>
        <v>T.J. SOKOL Holice</v>
      </c>
      <c r="C19" s="340">
        <f>N7</f>
        <v>0</v>
      </c>
      <c r="D19" s="342" t="s">
        <v>5</v>
      </c>
      <c r="E19" s="344">
        <f>L7</f>
        <v>2</v>
      </c>
      <c r="F19" s="340">
        <f>N11</f>
        <v>0</v>
      </c>
      <c r="G19" s="342" t="s">
        <v>5</v>
      </c>
      <c r="H19" s="344">
        <f>L11</f>
        <v>2</v>
      </c>
      <c r="I19" s="388">
        <f>O45</f>
        <v>2</v>
      </c>
      <c r="J19" s="374" t="s">
        <v>5</v>
      </c>
      <c r="K19" s="374">
        <f>Q45</f>
        <v>0</v>
      </c>
      <c r="L19" s="235">
        <v>2020</v>
      </c>
      <c r="M19" s="236"/>
      <c r="N19" s="237"/>
      <c r="O19" s="352">
        <f>O31</f>
        <v>1</v>
      </c>
      <c r="P19" s="352" t="s">
        <v>5</v>
      </c>
      <c r="Q19" s="354">
        <f>Q31</f>
        <v>2</v>
      </c>
      <c r="R19" s="364">
        <f>F19+I19+C19+O19</f>
        <v>3</v>
      </c>
      <c r="S19" s="366" t="s">
        <v>5</v>
      </c>
      <c r="T19" s="358">
        <f>H19+K19+E19+Q19</f>
        <v>6</v>
      </c>
      <c r="U19" s="375">
        <v>2</v>
      </c>
    </row>
    <row r="20" spans="1:22" ht="15.75" customHeight="1" thickBot="1" x14ac:dyDescent="0.35">
      <c r="A20" s="245"/>
      <c r="B20" s="248"/>
      <c r="C20" s="341"/>
      <c r="D20" s="343"/>
      <c r="E20" s="345"/>
      <c r="F20" s="341"/>
      <c r="G20" s="343"/>
      <c r="H20" s="345"/>
      <c r="I20" s="341"/>
      <c r="J20" s="343"/>
      <c r="K20" s="343"/>
      <c r="L20" s="238"/>
      <c r="M20" s="239"/>
      <c r="N20" s="240"/>
      <c r="O20" s="353"/>
      <c r="P20" s="353"/>
      <c r="Q20" s="355"/>
      <c r="R20" s="365"/>
      <c r="S20" s="367"/>
      <c r="T20" s="359"/>
      <c r="U20" s="376"/>
    </row>
    <row r="21" spans="1:22" ht="15" customHeight="1" x14ac:dyDescent="0.3">
      <c r="A21" s="245"/>
      <c r="B21" s="248"/>
      <c r="C21" s="346">
        <f>N9</f>
        <v>10</v>
      </c>
      <c r="D21" s="348" t="s">
        <v>5</v>
      </c>
      <c r="E21" s="350">
        <f>L9</f>
        <v>20</v>
      </c>
      <c r="F21" s="346">
        <f>N13</f>
        <v>15</v>
      </c>
      <c r="G21" s="348" t="s">
        <v>5</v>
      </c>
      <c r="H21" s="350">
        <f>L13</f>
        <v>20</v>
      </c>
      <c r="I21" s="346">
        <f>O46</f>
        <v>20</v>
      </c>
      <c r="J21" s="348" t="s">
        <v>5</v>
      </c>
      <c r="K21" s="348">
        <f>Q46</f>
        <v>12</v>
      </c>
      <c r="L21" s="238"/>
      <c r="M21" s="239"/>
      <c r="N21" s="240"/>
      <c r="O21" s="377">
        <f>O32</f>
        <v>26</v>
      </c>
      <c r="P21" s="377" t="s">
        <v>5</v>
      </c>
      <c r="Q21" s="379">
        <f>Q32</f>
        <v>27</v>
      </c>
      <c r="R21" s="368">
        <f>F21+I21+C21+O21</f>
        <v>71</v>
      </c>
      <c r="S21" s="370" t="s">
        <v>5</v>
      </c>
      <c r="T21" s="360">
        <f>H21+K21+E21+Q21</f>
        <v>79</v>
      </c>
      <c r="U21" s="356">
        <v>4</v>
      </c>
    </row>
    <row r="22" spans="1:22" ht="15.75" customHeight="1" thickBot="1" x14ac:dyDescent="0.35">
      <c r="A22" s="246"/>
      <c r="B22" s="249"/>
      <c r="C22" s="347"/>
      <c r="D22" s="349"/>
      <c r="E22" s="351"/>
      <c r="F22" s="347"/>
      <c r="G22" s="349"/>
      <c r="H22" s="351"/>
      <c r="I22" s="347"/>
      <c r="J22" s="349"/>
      <c r="K22" s="349"/>
      <c r="L22" s="241"/>
      <c r="M22" s="242"/>
      <c r="N22" s="243"/>
      <c r="O22" s="378"/>
      <c r="P22" s="378"/>
      <c r="Q22" s="380"/>
      <c r="R22" s="369"/>
      <c r="S22" s="371"/>
      <c r="T22" s="361"/>
      <c r="U22" s="357"/>
    </row>
    <row r="23" spans="1:22" ht="15.75" customHeight="1" x14ac:dyDescent="0.3">
      <c r="A23" s="372">
        <v>5</v>
      </c>
      <c r="B23" s="373" t="str">
        <f>'Nasazení do skupin'!B9</f>
        <v xml:space="preserve">Sokol Dolní Počernice </v>
      </c>
      <c r="C23" s="340">
        <f>O43</f>
        <v>1</v>
      </c>
      <c r="D23" s="342" t="s">
        <v>5</v>
      </c>
      <c r="E23" s="344">
        <f>Q43</f>
        <v>2</v>
      </c>
      <c r="F23" s="340">
        <f>O35</f>
        <v>0</v>
      </c>
      <c r="G23" s="342" t="s">
        <v>5</v>
      </c>
      <c r="H23" s="344">
        <f>Q35</f>
        <v>2</v>
      </c>
      <c r="I23" s="340">
        <f>Q15</f>
        <v>2</v>
      </c>
      <c r="J23" s="342" t="s">
        <v>5</v>
      </c>
      <c r="K23" s="344">
        <f>O15</f>
        <v>0</v>
      </c>
      <c r="L23" s="340">
        <f>Q19</f>
        <v>2</v>
      </c>
      <c r="M23" s="342" t="s">
        <v>5</v>
      </c>
      <c r="N23" s="344">
        <f>O19</f>
        <v>1</v>
      </c>
      <c r="O23" s="362"/>
      <c r="P23" s="236"/>
      <c r="Q23" s="363"/>
      <c r="R23" s="364">
        <f>F23+I23+L23+C23</f>
        <v>5</v>
      </c>
      <c r="S23" s="366" t="s">
        <v>5</v>
      </c>
      <c r="T23" s="358">
        <f>H23+K23+N23+E23</f>
        <v>5</v>
      </c>
      <c r="U23" s="375">
        <v>4</v>
      </c>
    </row>
    <row r="24" spans="1:22" ht="15.75" customHeight="1" thickBot="1" x14ac:dyDescent="0.35">
      <c r="A24" s="245"/>
      <c r="B24" s="248"/>
      <c r="C24" s="341"/>
      <c r="D24" s="343"/>
      <c r="E24" s="345"/>
      <c r="F24" s="341"/>
      <c r="G24" s="343"/>
      <c r="H24" s="345"/>
      <c r="I24" s="341"/>
      <c r="J24" s="343"/>
      <c r="K24" s="345"/>
      <c r="L24" s="341"/>
      <c r="M24" s="343"/>
      <c r="N24" s="345"/>
      <c r="O24" s="238"/>
      <c r="P24" s="239"/>
      <c r="Q24" s="240"/>
      <c r="R24" s="365"/>
      <c r="S24" s="367"/>
      <c r="T24" s="359"/>
      <c r="U24" s="376"/>
    </row>
    <row r="25" spans="1:22" ht="15.75" customHeight="1" x14ac:dyDescent="0.3">
      <c r="A25" s="245"/>
      <c r="B25" s="248"/>
      <c r="C25" s="346">
        <f>O44</f>
        <v>17</v>
      </c>
      <c r="D25" s="348" t="s">
        <v>5</v>
      </c>
      <c r="E25" s="350">
        <f>Q44</f>
        <v>28</v>
      </c>
      <c r="F25" s="346">
        <f>O36</f>
        <v>7</v>
      </c>
      <c r="G25" s="348" t="s">
        <v>5</v>
      </c>
      <c r="H25" s="350">
        <f>Q36</f>
        <v>20</v>
      </c>
      <c r="I25" s="346">
        <f>Q17</f>
        <v>20</v>
      </c>
      <c r="J25" s="348" t="s">
        <v>5</v>
      </c>
      <c r="K25" s="350">
        <f>O17</f>
        <v>12</v>
      </c>
      <c r="L25" s="346">
        <f>Q21</f>
        <v>27</v>
      </c>
      <c r="M25" s="348" t="s">
        <v>5</v>
      </c>
      <c r="N25" s="350">
        <f>O21</f>
        <v>26</v>
      </c>
      <c r="O25" s="238"/>
      <c r="P25" s="239"/>
      <c r="Q25" s="240"/>
      <c r="R25" s="368">
        <f>F25+I25+L25+C25</f>
        <v>71</v>
      </c>
      <c r="S25" s="370" t="s">
        <v>5</v>
      </c>
      <c r="T25" s="360">
        <f>H25+K25+N25+E25</f>
        <v>86</v>
      </c>
      <c r="U25" s="356">
        <v>3</v>
      </c>
    </row>
    <row r="26" spans="1:22" ht="15.75" customHeight="1" thickBot="1" x14ac:dyDescent="0.35">
      <c r="A26" s="246"/>
      <c r="B26" s="249"/>
      <c r="C26" s="347"/>
      <c r="D26" s="349"/>
      <c r="E26" s="351"/>
      <c r="F26" s="347"/>
      <c r="G26" s="349"/>
      <c r="H26" s="351"/>
      <c r="I26" s="347"/>
      <c r="J26" s="349"/>
      <c r="K26" s="351"/>
      <c r="L26" s="347"/>
      <c r="M26" s="349"/>
      <c r="N26" s="351"/>
      <c r="O26" s="241"/>
      <c r="P26" s="242"/>
      <c r="Q26" s="243"/>
      <c r="R26" s="369"/>
      <c r="S26" s="371"/>
      <c r="T26" s="361"/>
      <c r="U26" s="357"/>
    </row>
    <row r="28" spans="1:22" ht="24.9" customHeight="1" x14ac:dyDescent="0.4">
      <c r="A28" s="385" t="s">
        <v>11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7"/>
      <c r="S28" s="139"/>
      <c r="T28" s="187"/>
      <c r="U28" s="187"/>
    </row>
    <row r="29" spans="1:22" ht="15" customHeight="1" x14ac:dyDescent="0.3">
      <c r="A29" s="383">
        <v>1</v>
      </c>
      <c r="B29" s="384" t="str">
        <f>B15</f>
        <v>TJ Peklo nad Zdobnicí "B"</v>
      </c>
      <c r="C29" s="384"/>
      <c r="D29" s="384" t="s">
        <v>5</v>
      </c>
      <c r="E29" s="384" t="str">
        <f>B11</f>
        <v>SK Liapor - Witte Karlovy Vary</v>
      </c>
      <c r="F29" s="384"/>
      <c r="G29" s="384"/>
      <c r="H29" s="384"/>
      <c r="I29" s="384"/>
      <c r="J29" s="384"/>
      <c r="K29" s="384"/>
      <c r="L29" s="384"/>
      <c r="M29" s="384"/>
      <c r="N29" s="384"/>
      <c r="O29" s="146">
        <v>0</v>
      </c>
      <c r="P29" s="147" t="s">
        <v>5</v>
      </c>
      <c r="Q29" s="147">
        <v>2</v>
      </c>
      <c r="R29" s="138" t="s">
        <v>10</v>
      </c>
      <c r="S29" s="137"/>
      <c r="T29" s="43"/>
      <c r="U29" s="44"/>
      <c r="V29" s="4"/>
    </row>
    <row r="30" spans="1:22" ht="15" customHeight="1" x14ac:dyDescent="0.3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148">
        <v>8</v>
      </c>
      <c r="P30" s="149" t="s">
        <v>5</v>
      </c>
      <c r="Q30" s="135">
        <v>20</v>
      </c>
      <c r="R30" s="7" t="s">
        <v>9</v>
      </c>
      <c r="S30" s="137"/>
      <c r="T30" s="41"/>
      <c r="U30" s="44"/>
      <c r="V30" s="4"/>
    </row>
    <row r="31" spans="1:22" ht="15" customHeight="1" x14ac:dyDescent="0.3">
      <c r="A31" s="336">
        <v>2</v>
      </c>
      <c r="B31" s="337" t="str">
        <f>B19</f>
        <v>T.J. SOKOL Holice</v>
      </c>
      <c r="C31" s="337"/>
      <c r="D31" s="337" t="s">
        <v>5</v>
      </c>
      <c r="E31" s="337" t="str">
        <f>B23</f>
        <v xml:space="preserve">Sokol Dolní Počernice </v>
      </c>
      <c r="F31" s="337"/>
      <c r="G31" s="337"/>
      <c r="H31" s="337"/>
      <c r="I31" s="337"/>
      <c r="J31" s="337"/>
      <c r="K31" s="337"/>
      <c r="L31" s="337"/>
      <c r="M31" s="337"/>
      <c r="N31" s="337"/>
      <c r="O31" s="150">
        <v>1</v>
      </c>
      <c r="P31" s="149" t="s">
        <v>5</v>
      </c>
      <c r="Q31" s="149">
        <v>2</v>
      </c>
      <c r="R31" s="7" t="s">
        <v>10</v>
      </c>
      <c r="S31" s="137"/>
      <c r="T31" s="43"/>
      <c r="U31" s="44"/>
    </row>
    <row r="32" spans="1:22" ht="15" customHeight="1" x14ac:dyDescent="0.3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148">
        <v>26</v>
      </c>
      <c r="P32" s="149" t="s">
        <v>5</v>
      </c>
      <c r="Q32" s="135">
        <v>27</v>
      </c>
      <c r="R32" s="7" t="s">
        <v>9</v>
      </c>
      <c r="S32" s="137"/>
      <c r="T32" s="41"/>
      <c r="U32" s="44"/>
    </row>
    <row r="33" spans="1:21" ht="15" customHeight="1" x14ac:dyDescent="0.3">
      <c r="A33" s="336">
        <v>3</v>
      </c>
      <c r="B33" s="337" t="str">
        <f>B7</f>
        <v>TJ SLAVOJ Český Brod "A"</v>
      </c>
      <c r="C33" s="337"/>
      <c r="D33" s="337" t="s">
        <v>5</v>
      </c>
      <c r="E33" s="337" t="str">
        <f>B15</f>
        <v>TJ Peklo nad Zdobnicí "B"</v>
      </c>
      <c r="F33" s="337"/>
      <c r="G33" s="337"/>
      <c r="H33" s="337"/>
      <c r="I33" s="337"/>
      <c r="J33" s="337"/>
      <c r="K33" s="337"/>
      <c r="L33" s="337"/>
      <c r="M33" s="337"/>
      <c r="N33" s="337"/>
      <c r="O33" s="150">
        <v>2</v>
      </c>
      <c r="P33" s="149" t="s">
        <v>5</v>
      </c>
      <c r="Q33" s="149">
        <v>0</v>
      </c>
      <c r="R33" s="7" t="s">
        <v>10</v>
      </c>
      <c r="S33" s="137"/>
      <c r="T33" s="43"/>
      <c r="U33" s="44"/>
    </row>
    <row r="34" spans="1:21" ht="15" customHeight="1" x14ac:dyDescent="0.3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148">
        <v>20</v>
      </c>
      <c r="P34" s="149" t="s">
        <v>5</v>
      </c>
      <c r="Q34" s="135">
        <v>5</v>
      </c>
      <c r="R34" s="7" t="s">
        <v>9</v>
      </c>
      <c r="S34" s="137"/>
      <c r="T34" s="41"/>
      <c r="U34" s="44"/>
    </row>
    <row r="35" spans="1:21" ht="15" customHeight="1" x14ac:dyDescent="0.3">
      <c r="A35" s="336">
        <v>4</v>
      </c>
      <c r="B35" s="337" t="str">
        <f>B23</f>
        <v xml:space="preserve">Sokol Dolní Počernice </v>
      </c>
      <c r="C35" s="337"/>
      <c r="D35" s="337" t="s">
        <v>5</v>
      </c>
      <c r="E35" s="337" t="str">
        <f>B11</f>
        <v>SK Liapor - Witte Karlovy Vary</v>
      </c>
      <c r="F35" s="337"/>
      <c r="G35" s="337"/>
      <c r="H35" s="337"/>
      <c r="I35" s="337"/>
      <c r="J35" s="337"/>
      <c r="K35" s="337"/>
      <c r="L35" s="337"/>
      <c r="M35" s="337"/>
      <c r="N35" s="337"/>
      <c r="O35" s="150">
        <v>0</v>
      </c>
      <c r="P35" s="149" t="s">
        <v>5</v>
      </c>
      <c r="Q35" s="149">
        <v>2</v>
      </c>
      <c r="R35" s="7" t="s">
        <v>10</v>
      </c>
      <c r="S35" s="137"/>
      <c r="T35" s="43"/>
      <c r="U35" s="44"/>
    </row>
    <row r="36" spans="1:21" ht="15" customHeight="1" x14ac:dyDescent="0.3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148">
        <v>7</v>
      </c>
      <c r="P36" s="149" t="s">
        <v>5</v>
      </c>
      <c r="Q36" s="135">
        <v>20</v>
      </c>
      <c r="R36" s="7" t="s">
        <v>9</v>
      </c>
      <c r="S36" s="137"/>
      <c r="T36" s="41"/>
      <c r="U36" s="44"/>
    </row>
    <row r="37" spans="1:21" ht="15" customHeight="1" x14ac:dyDescent="0.3">
      <c r="A37" s="336">
        <v>5</v>
      </c>
      <c r="B37" s="337" t="str">
        <f>B7</f>
        <v>TJ SLAVOJ Český Brod "A"</v>
      </c>
      <c r="C37" s="337"/>
      <c r="D37" s="337" t="s">
        <v>5</v>
      </c>
      <c r="E37" s="337" t="str">
        <f>B19</f>
        <v>T.J. SOKOL Holice</v>
      </c>
      <c r="F37" s="337"/>
      <c r="G37" s="337"/>
      <c r="H37" s="337"/>
      <c r="I37" s="337"/>
      <c r="J37" s="337"/>
      <c r="K37" s="337"/>
      <c r="L37" s="337"/>
      <c r="M37" s="337"/>
      <c r="N37" s="337"/>
      <c r="O37" s="150">
        <v>2</v>
      </c>
      <c r="P37" s="149" t="s">
        <v>5</v>
      </c>
      <c r="Q37" s="149">
        <v>0</v>
      </c>
      <c r="R37" s="7" t="s">
        <v>10</v>
      </c>
      <c r="S37" s="137"/>
      <c r="T37" s="43"/>
      <c r="U37" s="44"/>
    </row>
    <row r="38" spans="1:21" ht="15" customHeight="1" x14ac:dyDescent="0.3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148">
        <v>20</v>
      </c>
      <c r="P38" s="149" t="s">
        <v>5</v>
      </c>
      <c r="Q38" s="135">
        <v>10</v>
      </c>
      <c r="R38" s="7" t="s">
        <v>9</v>
      </c>
      <c r="S38" s="137"/>
      <c r="T38" s="41"/>
      <c r="U38" s="44"/>
    </row>
    <row r="39" spans="1:21" ht="15" customHeight="1" x14ac:dyDescent="0.3">
      <c r="A39" s="336">
        <v>6</v>
      </c>
      <c r="B39" s="337" t="str">
        <f>B15</f>
        <v>TJ Peklo nad Zdobnicí "B"</v>
      </c>
      <c r="C39" s="337"/>
      <c r="D39" s="337" t="s">
        <v>5</v>
      </c>
      <c r="E39" s="337" t="str">
        <f>B23</f>
        <v xml:space="preserve">Sokol Dolní Počernice </v>
      </c>
      <c r="F39" s="337"/>
      <c r="G39" s="337"/>
      <c r="H39" s="337"/>
      <c r="I39" s="337"/>
      <c r="J39" s="337"/>
      <c r="K39" s="337"/>
      <c r="L39" s="337"/>
      <c r="M39" s="337"/>
      <c r="N39" s="337"/>
      <c r="O39" s="150">
        <v>0</v>
      </c>
      <c r="P39" s="149" t="s">
        <v>5</v>
      </c>
      <c r="Q39" s="149">
        <v>2</v>
      </c>
      <c r="R39" s="7" t="s">
        <v>10</v>
      </c>
      <c r="S39" s="137"/>
      <c r="T39" s="43"/>
      <c r="U39" s="44"/>
    </row>
    <row r="40" spans="1:21" ht="15" customHeight="1" x14ac:dyDescent="0.3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148">
        <v>12</v>
      </c>
      <c r="P40" s="149" t="s">
        <v>5</v>
      </c>
      <c r="Q40" s="135">
        <v>20</v>
      </c>
      <c r="R40" s="7" t="s">
        <v>9</v>
      </c>
      <c r="S40" s="137"/>
      <c r="T40" s="41"/>
      <c r="U40" s="44"/>
    </row>
    <row r="41" spans="1:21" ht="15.6" x14ac:dyDescent="0.3">
      <c r="A41" s="336">
        <v>7</v>
      </c>
      <c r="B41" s="337" t="str">
        <f>B11</f>
        <v>SK Liapor - Witte Karlovy Vary</v>
      </c>
      <c r="C41" s="337"/>
      <c r="D41" s="337" t="s">
        <v>5</v>
      </c>
      <c r="E41" s="337" t="str">
        <f>B19</f>
        <v>T.J. SOKOL Holice</v>
      </c>
      <c r="F41" s="337"/>
      <c r="G41" s="337"/>
      <c r="H41" s="337"/>
      <c r="I41" s="337"/>
      <c r="J41" s="337"/>
      <c r="K41" s="337"/>
      <c r="L41" s="337"/>
      <c r="M41" s="337"/>
      <c r="N41" s="337"/>
      <c r="O41" s="150">
        <v>2</v>
      </c>
      <c r="P41" s="149" t="s">
        <v>5</v>
      </c>
      <c r="Q41" s="149">
        <v>0</v>
      </c>
      <c r="R41" s="7" t="s">
        <v>10</v>
      </c>
      <c r="S41" s="137"/>
      <c r="T41" s="43"/>
      <c r="U41" s="44"/>
    </row>
    <row r="42" spans="1:21" ht="15.6" x14ac:dyDescent="0.3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148">
        <v>20</v>
      </c>
      <c r="P42" s="149" t="s">
        <v>5</v>
      </c>
      <c r="Q42" s="135">
        <v>15</v>
      </c>
      <c r="R42" s="7" t="s">
        <v>9</v>
      </c>
      <c r="S42" s="137"/>
      <c r="T42" s="41"/>
      <c r="U42" s="44"/>
    </row>
    <row r="43" spans="1:21" ht="14.4" customHeight="1" x14ac:dyDescent="0.3">
      <c r="A43" s="336">
        <v>8</v>
      </c>
      <c r="B43" s="337" t="str">
        <f>B23</f>
        <v xml:space="preserve">Sokol Dolní Počernice </v>
      </c>
      <c r="C43" s="337"/>
      <c r="D43" s="337" t="s">
        <v>5</v>
      </c>
      <c r="E43" s="337" t="str">
        <f>B7</f>
        <v>TJ SLAVOJ Český Brod "A"</v>
      </c>
      <c r="F43" s="337"/>
      <c r="G43" s="337"/>
      <c r="H43" s="337"/>
      <c r="I43" s="337"/>
      <c r="J43" s="337"/>
      <c r="K43" s="337"/>
      <c r="L43" s="337"/>
      <c r="M43" s="337"/>
      <c r="N43" s="337"/>
      <c r="O43" s="150">
        <v>1</v>
      </c>
      <c r="P43" s="149" t="s">
        <v>5</v>
      </c>
      <c r="Q43" s="149">
        <v>2</v>
      </c>
      <c r="R43" s="7" t="s">
        <v>10</v>
      </c>
      <c r="S43" s="137"/>
      <c r="T43" s="43"/>
      <c r="U43" s="44"/>
    </row>
    <row r="44" spans="1:21" ht="14.4" customHeight="1" x14ac:dyDescent="0.3">
      <c r="A44" s="336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148">
        <v>17</v>
      </c>
      <c r="P44" s="149" t="s">
        <v>5</v>
      </c>
      <c r="Q44" s="135">
        <v>28</v>
      </c>
      <c r="R44" s="7" t="s">
        <v>9</v>
      </c>
      <c r="S44" s="137"/>
      <c r="T44" s="41"/>
      <c r="U44" s="44"/>
    </row>
    <row r="45" spans="1:21" ht="15.6" x14ac:dyDescent="0.3">
      <c r="A45" s="336">
        <v>9</v>
      </c>
      <c r="B45" s="337" t="str">
        <f>B19</f>
        <v>T.J. SOKOL Holice</v>
      </c>
      <c r="C45" s="337"/>
      <c r="D45" s="337" t="s">
        <v>5</v>
      </c>
      <c r="E45" s="337" t="str">
        <f>B15</f>
        <v>TJ Peklo nad Zdobnicí "B"</v>
      </c>
      <c r="F45" s="337"/>
      <c r="G45" s="337"/>
      <c r="H45" s="337"/>
      <c r="I45" s="337"/>
      <c r="J45" s="337"/>
      <c r="K45" s="337"/>
      <c r="L45" s="337"/>
      <c r="M45" s="337"/>
      <c r="N45" s="337"/>
      <c r="O45" s="150">
        <v>2</v>
      </c>
      <c r="P45" s="149" t="s">
        <v>5</v>
      </c>
      <c r="Q45" s="149">
        <v>0</v>
      </c>
      <c r="R45" s="7" t="s">
        <v>10</v>
      </c>
      <c r="S45" s="137"/>
      <c r="T45" s="43"/>
      <c r="U45" s="44"/>
    </row>
    <row r="46" spans="1:21" ht="15.6" x14ac:dyDescent="0.3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148">
        <v>20</v>
      </c>
      <c r="P46" s="149" t="s">
        <v>5</v>
      </c>
      <c r="Q46" s="135">
        <v>12</v>
      </c>
      <c r="R46" s="7" t="s">
        <v>9</v>
      </c>
      <c r="S46" s="137"/>
      <c r="T46" s="41"/>
      <c r="U46" s="44"/>
    </row>
    <row r="47" spans="1:21" ht="15.6" x14ac:dyDescent="0.3">
      <c r="A47" s="336">
        <v>10</v>
      </c>
      <c r="B47" s="337" t="str">
        <f>B11</f>
        <v>SK Liapor - Witte Karlovy Vary</v>
      </c>
      <c r="C47" s="337"/>
      <c r="D47" s="337" t="s">
        <v>5</v>
      </c>
      <c r="E47" s="337" t="str">
        <f>B7</f>
        <v>TJ SLAVOJ Český Brod "A"</v>
      </c>
      <c r="F47" s="337"/>
      <c r="G47" s="337"/>
      <c r="H47" s="337"/>
      <c r="I47" s="337"/>
      <c r="J47" s="337"/>
      <c r="K47" s="337"/>
      <c r="L47" s="337"/>
      <c r="M47" s="337"/>
      <c r="N47" s="337"/>
      <c r="O47" s="47">
        <v>1</v>
      </c>
      <c r="P47" s="48" t="s">
        <v>5</v>
      </c>
      <c r="Q47" s="48">
        <v>2</v>
      </c>
      <c r="R47" s="7" t="s">
        <v>10</v>
      </c>
      <c r="S47" s="137"/>
      <c r="T47" s="43"/>
      <c r="U47" s="44"/>
    </row>
    <row r="48" spans="1:21" ht="15.6" x14ac:dyDescent="0.3">
      <c r="A48" s="336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46">
        <v>26</v>
      </c>
      <c r="P48" s="48" t="s">
        <v>5</v>
      </c>
      <c r="Q48" s="36">
        <v>29</v>
      </c>
      <c r="R48" s="7" t="s">
        <v>9</v>
      </c>
      <c r="S48" s="137"/>
      <c r="T48" s="41"/>
      <c r="U48" s="44"/>
    </row>
    <row r="53" ht="15" customHeight="1" x14ac:dyDescent="0.3"/>
    <row r="57" ht="14.4" customHeight="1" x14ac:dyDescent="0.3"/>
    <row r="58" ht="14.4" customHeight="1" x14ac:dyDescent="0.3"/>
    <row r="71" ht="15" customHeight="1" x14ac:dyDescent="0.3"/>
    <row r="75" ht="14.4" customHeight="1" x14ac:dyDescent="0.3"/>
    <row r="76" ht="14.4" customHeight="1" x14ac:dyDescent="0.3"/>
    <row r="95" ht="14.4" customHeight="1" x14ac:dyDescent="0.3"/>
    <row r="96" ht="14.4" customHeight="1" x14ac:dyDescent="0.3"/>
  </sheetData>
  <mergeCells count="226"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</mergeCells>
  <pageMargins left="0.11811023622047245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92"/>
  <sheetViews>
    <sheetView showGridLines="0" zoomScale="80" zoomScaleNormal="80" workbookViewId="0">
      <selection activeCell="Z4" sqref="Z4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 x14ac:dyDescent="0.35"/>
    <row r="2" spans="1:29" x14ac:dyDescent="0.3">
      <c r="A2" s="261" t="str">
        <f>'Nasazení do skupin'!B2</f>
        <v>13. GALA MČR mladších žáků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2"/>
      <c r="P2" s="262"/>
      <c r="Q2" s="262"/>
      <c r="R2" s="262"/>
      <c r="S2" s="262"/>
      <c r="T2" s="262"/>
      <c r="U2" s="264"/>
    </row>
    <row r="3" spans="1:29" ht="15" thickBot="1" x14ac:dyDescent="0.35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</row>
    <row r="4" spans="1:29" ht="32.25" customHeight="1" thickBot="1" x14ac:dyDescent="0.35">
      <c r="A4" s="252" t="s">
        <v>6</v>
      </c>
      <c r="B4" s="253"/>
      <c r="C4" s="258" t="str">
        <f>'Nasazení do skupin'!B3</f>
        <v>Český Brod 30.8.2020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</row>
    <row r="5" spans="1:29" x14ac:dyDescent="0.3">
      <c r="A5" s="254"/>
      <c r="B5" s="255"/>
      <c r="C5" s="262">
        <v>1</v>
      </c>
      <c r="D5" s="262"/>
      <c r="E5" s="264"/>
      <c r="F5" s="261">
        <v>2</v>
      </c>
      <c r="G5" s="262"/>
      <c r="H5" s="264"/>
      <c r="I5" s="261">
        <v>3</v>
      </c>
      <c r="J5" s="262"/>
      <c r="K5" s="264"/>
      <c r="L5" s="261">
        <v>4</v>
      </c>
      <c r="M5" s="262"/>
      <c r="N5" s="264"/>
      <c r="O5" s="261">
        <v>5</v>
      </c>
      <c r="P5" s="262"/>
      <c r="Q5" s="264"/>
      <c r="R5" s="268" t="s">
        <v>1</v>
      </c>
      <c r="S5" s="269"/>
      <c r="T5" s="270"/>
      <c r="U5" s="143" t="s">
        <v>2</v>
      </c>
    </row>
    <row r="6" spans="1:29" ht="15" thickBot="1" x14ac:dyDescent="0.35">
      <c r="A6" s="256"/>
      <c r="B6" s="257"/>
      <c r="C6" s="285"/>
      <c r="D6" s="285"/>
      <c r="E6" s="286"/>
      <c r="F6" s="265"/>
      <c r="G6" s="266"/>
      <c r="H6" s="267"/>
      <c r="I6" s="265"/>
      <c r="J6" s="266"/>
      <c r="K6" s="267"/>
      <c r="L6" s="265"/>
      <c r="M6" s="266"/>
      <c r="N6" s="267"/>
      <c r="O6" s="265"/>
      <c r="P6" s="266"/>
      <c r="Q6" s="267"/>
      <c r="R6" s="271" t="s">
        <v>3</v>
      </c>
      <c r="S6" s="272"/>
      <c r="T6" s="273"/>
      <c r="U6" s="144" t="s">
        <v>4</v>
      </c>
    </row>
    <row r="7" spans="1:29" ht="15" customHeight="1" x14ac:dyDescent="0.35">
      <c r="A7" s="244">
        <v>1</v>
      </c>
      <c r="B7" s="247" t="str">
        <f>'Nasazení do skupin'!B10</f>
        <v>MNK Modřice</v>
      </c>
      <c r="C7" s="274"/>
      <c r="D7" s="275"/>
      <c r="E7" s="276"/>
      <c r="F7" s="250"/>
      <c r="G7" s="221"/>
      <c r="H7" s="223"/>
      <c r="I7" s="250"/>
      <c r="J7" s="221"/>
      <c r="K7" s="223"/>
      <c r="L7" s="136"/>
      <c r="M7" s="136"/>
      <c r="N7" s="136"/>
      <c r="O7" s="250"/>
      <c r="P7" s="221"/>
      <c r="Q7" s="223"/>
      <c r="R7" s="300"/>
      <c r="S7" s="296"/>
      <c r="T7" s="283"/>
      <c r="U7" s="225"/>
      <c r="AB7" s="41"/>
    </row>
    <row r="8" spans="1:29" ht="15.75" customHeight="1" thickBot="1" x14ac:dyDescent="0.4">
      <c r="A8" s="245"/>
      <c r="B8" s="248"/>
      <c r="C8" s="277"/>
      <c r="D8" s="278"/>
      <c r="E8" s="279"/>
      <c r="F8" s="251"/>
      <c r="G8" s="222"/>
      <c r="H8" s="224"/>
      <c r="I8" s="251"/>
      <c r="J8" s="222"/>
      <c r="K8" s="224"/>
      <c r="L8" s="140"/>
      <c r="M8" s="140"/>
      <c r="N8" s="140"/>
      <c r="O8" s="251"/>
      <c r="P8" s="222"/>
      <c r="Q8" s="224"/>
      <c r="R8" s="301"/>
      <c r="S8" s="297"/>
      <c r="T8" s="284"/>
      <c r="U8" s="226"/>
    </row>
    <row r="9" spans="1:29" ht="15" customHeight="1" x14ac:dyDescent="0.3">
      <c r="A9" s="245"/>
      <c r="B9" s="248"/>
      <c r="C9" s="277"/>
      <c r="D9" s="278"/>
      <c r="E9" s="279"/>
      <c r="F9" s="227"/>
      <c r="G9" s="231"/>
      <c r="H9" s="229"/>
      <c r="I9" s="227"/>
      <c r="J9" s="231"/>
      <c r="K9" s="229"/>
      <c r="L9" s="141"/>
      <c r="M9" s="141"/>
      <c r="N9" s="141"/>
      <c r="O9" s="227"/>
      <c r="P9" s="231"/>
      <c r="Q9" s="229"/>
      <c r="R9" s="287"/>
      <c r="S9" s="294"/>
      <c r="T9" s="298"/>
      <c r="U9" s="233"/>
      <c r="AA9" s="41"/>
      <c r="AB9" s="41"/>
      <c r="AC9" s="41"/>
    </row>
    <row r="10" spans="1:29" ht="15.75" customHeight="1" thickBot="1" x14ac:dyDescent="0.35">
      <c r="A10" s="246"/>
      <c r="B10" s="249"/>
      <c r="C10" s="280"/>
      <c r="D10" s="281"/>
      <c r="E10" s="282"/>
      <c r="F10" s="227"/>
      <c r="G10" s="231"/>
      <c r="H10" s="229"/>
      <c r="I10" s="228"/>
      <c r="J10" s="232"/>
      <c r="K10" s="230"/>
      <c r="L10" s="142"/>
      <c r="M10" s="142"/>
      <c r="N10" s="142"/>
      <c r="O10" s="228"/>
      <c r="P10" s="232"/>
      <c r="Q10" s="230"/>
      <c r="R10" s="288"/>
      <c r="S10" s="295"/>
      <c r="T10" s="299"/>
      <c r="U10" s="234"/>
      <c r="AA10" s="41"/>
      <c r="AB10" s="41"/>
      <c r="AC10" s="41"/>
    </row>
    <row r="11" spans="1:29" ht="15" customHeight="1" x14ac:dyDescent="0.35">
      <c r="A11" s="244">
        <v>2</v>
      </c>
      <c r="B11" s="247" t="str">
        <f>'Nasazení do skupin'!B11</f>
        <v>UNITOP SKP Žďár nad Sázavou</v>
      </c>
      <c r="C11" s="250"/>
      <c r="D11" s="221"/>
      <c r="E11" s="221"/>
      <c r="F11" s="316" t="s">
        <v>36</v>
      </c>
      <c r="G11" s="317"/>
      <c r="H11" s="318"/>
      <c r="I11" s="221"/>
      <c r="J11" s="221"/>
      <c r="K11" s="223"/>
      <c r="L11" s="136"/>
      <c r="M11" s="136"/>
      <c r="N11" s="136"/>
      <c r="O11" s="250"/>
      <c r="P11" s="221"/>
      <c r="Q11" s="223"/>
      <c r="R11" s="300"/>
      <c r="S11" s="296"/>
      <c r="T11" s="283"/>
      <c r="U11" s="225"/>
    </row>
    <row r="12" spans="1:29" ht="15.75" customHeight="1" thickBot="1" x14ac:dyDescent="0.4">
      <c r="A12" s="245"/>
      <c r="B12" s="248"/>
      <c r="C12" s="251"/>
      <c r="D12" s="222"/>
      <c r="E12" s="222"/>
      <c r="F12" s="319"/>
      <c r="G12" s="320"/>
      <c r="H12" s="321"/>
      <c r="I12" s="222"/>
      <c r="J12" s="222"/>
      <c r="K12" s="224"/>
      <c r="L12" s="140"/>
      <c r="M12" s="140"/>
      <c r="N12" s="140"/>
      <c r="O12" s="251"/>
      <c r="P12" s="222"/>
      <c r="Q12" s="224"/>
      <c r="R12" s="301"/>
      <c r="S12" s="297"/>
      <c r="T12" s="284"/>
      <c r="U12" s="226"/>
    </row>
    <row r="13" spans="1:29" ht="15" customHeight="1" x14ac:dyDescent="0.3">
      <c r="A13" s="245"/>
      <c r="B13" s="248"/>
      <c r="C13" s="227"/>
      <c r="D13" s="231"/>
      <c r="E13" s="231"/>
      <c r="F13" s="319"/>
      <c r="G13" s="320"/>
      <c r="H13" s="321"/>
      <c r="I13" s="231"/>
      <c r="J13" s="231"/>
      <c r="K13" s="229"/>
      <c r="L13" s="141"/>
      <c r="M13" s="141"/>
      <c r="N13" s="141"/>
      <c r="O13" s="227"/>
      <c r="P13" s="231"/>
      <c r="Q13" s="229"/>
      <c r="R13" s="287"/>
      <c r="S13" s="294"/>
      <c r="T13" s="298"/>
      <c r="U13" s="233"/>
    </row>
    <row r="14" spans="1:29" ht="15.75" customHeight="1" thickBot="1" x14ac:dyDescent="0.35">
      <c r="A14" s="246"/>
      <c r="B14" s="249"/>
      <c r="C14" s="228"/>
      <c r="D14" s="232"/>
      <c r="E14" s="232"/>
      <c r="F14" s="322"/>
      <c r="G14" s="323"/>
      <c r="H14" s="324"/>
      <c r="I14" s="231"/>
      <c r="J14" s="231"/>
      <c r="K14" s="229"/>
      <c r="L14" s="141"/>
      <c r="M14" s="141"/>
      <c r="N14" s="141"/>
      <c r="O14" s="228"/>
      <c r="P14" s="232"/>
      <c r="Q14" s="230"/>
      <c r="R14" s="288"/>
      <c r="S14" s="295"/>
      <c r="T14" s="299"/>
      <c r="U14" s="234"/>
    </row>
    <row r="15" spans="1:29" ht="15" customHeight="1" x14ac:dyDescent="0.3">
      <c r="A15" s="244">
        <v>3</v>
      </c>
      <c r="B15" s="247" t="str">
        <f>'Nasazení do skupin'!B12</f>
        <v>TJ SLAVOJ Český Brod "B"</v>
      </c>
      <c r="C15" s="250"/>
      <c r="D15" s="221"/>
      <c r="E15" s="223"/>
      <c r="F15" s="315"/>
      <c r="G15" s="289"/>
      <c r="H15" s="289"/>
      <c r="I15" s="304"/>
      <c r="J15" s="305"/>
      <c r="K15" s="306"/>
      <c r="L15" s="250"/>
      <c r="M15" s="221"/>
      <c r="N15" s="223"/>
      <c r="O15" s="313"/>
      <c r="P15" s="313"/>
      <c r="Q15" s="290"/>
      <c r="R15" s="300"/>
      <c r="S15" s="296"/>
      <c r="T15" s="283"/>
      <c r="U15" s="225"/>
    </row>
    <row r="16" spans="1:29" ht="15.75" customHeight="1" thickBot="1" x14ac:dyDescent="0.35">
      <c r="A16" s="245"/>
      <c r="B16" s="248"/>
      <c r="C16" s="251"/>
      <c r="D16" s="222"/>
      <c r="E16" s="224"/>
      <c r="F16" s="251"/>
      <c r="G16" s="222"/>
      <c r="H16" s="222"/>
      <c r="I16" s="307"/>
      <c r="J16" s="308"/>
      <c r="K16" s="309"/>
      <c r="L16" s="251"/>
      <c r="M16" s="222"/>
      <c r="N16" s="224"/>
      <c r="O16" s="314"/>
      <c r="P16" s="314"/>
      <c r="Q16" s="291"/>
      <c r="R16" s="301"/>
      <c r="S16" s="297"/>
      <c r="T16" s="284"/>
      <c r="U16" s="226"/>
    </row>
    <row r="17" spans="1:31" ht="15" customHeight="1" x14ac:dyDescent="0.3">
      <c r="A17" s="245"/>
      <c r="B17" s="248"/>
      <c r="C17" s="227"/>
      <c r="D17" s="231"/>
      <c r="E17" s="229"/>
      <c r="F17" s="227"/>
      <c r="G17" s="231"/>
      <c r="H17" s="231"/>
      <c r="I17" s="307"/>
      <c r="J17" s="308"/>
      <c r="K17" s="309"/>
      <c r="L17" s="227"/>
      <c r="M17" s="231"/>
      <c r="N17" s="229"/>
      <c r="O17" s="302"/>
      <c r="P17" s="302"/>
      <c r="Q17" s="292"/>
      <c r="R17" s="287"/>
      <c r="S17" s="294"/>
      <c r="T17" s="298"/>
      <c r="U17" s="233"/>
    </row>
    <row r="18" spans="1:31" ht="15.75" customHeight="1" thickBot="1" x14ac:dyDescent="0.35">
      <c r="A18" s="246"/>
      <c r="B18" s="249"/>
      <c r="C18" s="228"/>
      <c r="D18" s="232"/>
      <c r="E18" s="230"/>
      <c r="F18" s="228"/>
      <c r="G18" s="232"/>
      <c r="H18" s="232"/>
      <c r="I18" s="310"/>
      <c r="J18" s="311"/>
      <c r="K18" s="312"/>
      <c r="L18" s="228"/>
      <c r="M18" s="232"/>
      <c r="N18" s="230"/>
      <c r="O18" s="303"/>
      <c r="P18" s="303"/>
      <c r="Q18" s="293"/>
      <c r="R18" s="288"/>
      <c r="S18" s="295"/>
      <c r="T18" s="299"/>
      <c r="U18" s="234"/>
    </row>
    <row r="19" spans="1:31" ht="15" customHeight="1" x14ac:dyDescent="0.3">
      <c r="A19" s="244">
        <v>4</v>
      </c>
      <c r="B19" s="247" t="str">
        <f>'Nasazení do skupin'!B13</f>
        <v>TJ Peklo nad Zdobnicí "A"</v>
      </c>
      <c r="C19" s="250"/>
      <c r="D19" s="221"/>
      <c r="E19" s="223"/>
      <c r="F19" s="250"/>
      <c r="G19" s="221"/>
      <c r="H19" s="223"/>
      <c r="I19" s="315"/>
      <c r="J19" s="289"/>
      <c r="K19" s="289"/>
      <c r="L19" s="235">
        <v>2020</v>
      </c>
      <c r="M19" s="236"/>
      <c r="N19" s="237"/>
      <c r="O19" s="250"/>
      <c r="P19" s="221"/>
      <c r="Q19" s="223"/>
      <c r="R19" s="296"/>
      <c r="S19" s="296"/>
      <c r="T19" s="283"/>
      <c r="U19" s="225"/>
    </row>
    <row r="20" spans="1:31" ht="15.75" customHeight="1" thickBot="1" x14ac:dyDescent="0.35">
      <c r="A20" s="245"/>
      <c r="B20" s="248"/>
      <c r="C20" s="251"/>
      <c r="D20" s="222"/>
      <c r="E20" s="224"/>
      <c r="F20" s="251"/>
      <c r="G20" s="222"/>
      <c r="H20" s="224"/>
      <c r="I20" s="251"/>
      <c r="J20" s="222"/>
      <c r="K20" s="222"/>
      <c r="L20" s="238"/>
      <c r="M20" s="239"/>
      <c r="N20" s="240"/>
      <c r="O20" s="251"/>
      <c r="P20" s="222"/>
      <c r="Q20" s="224"/>
      <c r="R20" s="297"/>
      <c r="S20" s="297"/>
      <c r="T20" s="284"/>
      <c r="U20" s="226"/>
    </row>
    <row r="21" spans="1:31" ht="15" customHeight="1" x14ac:dyDescent="0.3">
      <c r="A21" s="245"/>
      <c r="B21" s="248"/>
      <c r="C21" s="227"/>
      <c r="D21" s="231"/>
      <c r="E21" s="229"/>
      <c r="F21" s="227"/>
      <c r="G21" s="231"/>
      <c r="H21" s="229"/>
      <c r="I21" s="227"/>
      <c r="J21" s="231"/>
      <c r="K21" s="231"/>
      <c r="L21" s="238"/>
      <c r="M21" s="239"/>
      <c r="N21" s="240"/>
      <c r="O21" s="227"/>
      <c r="P21" s="231"/>
      <c r="Q21" s="229"/>
      <c r="R21" s="331"/>
      <c r="S21" s="294"/>
      <c r="T21" s="298"/>
      <c r="U21" s="233"/>
    </row>
    <row r="22" spans="1:31" ht="15.75" customHeight="1" thickBot="1" x14ac:dyDescent="0.35">
      <c r="A22" s="246"/>
      <c r="B22" s="249"/>
      <c r="C22" s="228"/>
      <c r="D22" s="232"/>
      <c r="E22" s="230"/>
      <c r="F22" s="228"/>
      <c r="G22" s="232"/>
      <c r="H22" s="230"/>
      <c r="I22" s="228"/>
      <c r="J22" s="232"/>
      <c r="K22" s="232"/>
      <c r="L22" s="241"/>
      <c r="M22" s="242"/>
      <c r="N22" s="243"/>
      <c r="O22" s="228"/>
      <c r="P22" s="232"/>
      <c r="Q22" s="230"/>
      <c r="R22" s="332"/>
      <c r="S22" s="295"/>
      <c r="T22" s="299"/>
      <c r="U22" s="234"/>
    </row>
    <row r="23" spans="1:31" ht="15" customHeight="1" x14ac:dyDescent="0.35">
      <c r="A23" s="244">
        <v>5</v>
      </c>
      <c r="B23" s="247" t="str">
        <f>'Nasazení do skupin'!B14</f>
        <v>TJ Spartak ALUTEC KK Čelákovice</v>
      </c>
      <c r="C23" s="250"/>
      <c r="D23" s="221"/>
      <c r="E23" s="223"/>
      <c r="F23" s="250"/>
      <c r="G23" s="221"/>
      <c r="H23" s="223"/>
      <c r="I23" s="250"/>
      <c r="J23" s="221"/>
      <c r="K23" s="223"/>
      <c r="L23" s="136"/>
      <c r="M23" s="136"/>
      <c r="N23" s="136"/>
      <c r="O23" s="235"/>
      <c r="P23" s="236"/>
      <c r="Q23" s="237"/>
      <c r="R23" s="296"/>
      <c r="S23" s="296"/>
      <c r="T23" s="283"/>
      <c r="U23" s="225"/>
    </row>
    <row r="24" spans="1:31" ht="15.75" customHeight="1" thickBot="1" x14ac:dyDescent="0.4">
      <c r="A24" s="245"/>
      <c r="B24" s="248"/>
      <c r="C24" s="251"/>
      <c r="D24" s="222"/>
      <c r="E24" s="224"/>
      <c r="F24" s="251"/>
      <c r="G24" s="222"/>
      <c r="H24" s="224"/>
      <c r="I24" s="251"/>
      <c r="J24" s="222"/>
      <c r="K24" s="224"/>
      <c r="L24" s="140"/>
      <c r="M24" s="140"/>
      <c r="N24" s="140"/>
      <c r="O24" s="238"/>
      <c r="P24" s="239"/>
      <c r="Q24" s="240"/>
      <c r="R24" s="297"/>
      <c r="S24" s="297"/>
      <c r="T24" s="284"/>
      <c r="U24" s="226"/>
    </row>
    <row r="25" spans="1:31" ht="15" customHeight="1" x14ac:dyDescent="0.3">
      <c r="A25" s="245"/>
      <c r="B25" s="248"/>
      <c r="C25" s="227"/>
      <c r="D25" s="231"/>
      <c r="E25" s="229"/>
      <c r="F25" s="227"/>
      <c r="G25" s="231"/>
      <c r="H25" s="229"/>
      <c r="I25" s="227"/>
      <c r="J25" s="231"/>
      <c r="K25" s="229"/>
      <c r="L25" s="141"/>
      <c r="M25" s="141"/>
      <c r="N25" s="141"/>
      <c r="O25" s="238"/>
      <c r="P25" s="239"/>
      <c r="Q25" s="240"/>
      <c r="R25" s="331"/>
      <c r="S25" s="294"/>
      <c r="T25" s="298"/>
      <c r="U25" s="233"/>
    </row>
    <row r="26" spans="1:31" ht="15.75" customHeight="1" thickBot="1" x14ac:dyDescent="0.35">
      <c r="A26" s="246"/>
      <c r="B26" s="249"/>
      <c r="C26" s="228"/>
      <c r="D26" s="232"/>
      <c r="E26" s="230"/>
      <c r="F26" s="228"/>
      <c r="G26" s="232"/>
      <c r="H26" s="230"/>
      <c r="I26" s="228"/>
      <c r="J26" s="232"/>
      <c r="K26" s="230"/>
      <c r="L26" s="142"/>
      <c r="M26" s="142"/>
      <c r="N26" s="142"/>
      <c r="O26" s="241"/>
      <c r="P26" s="242"/>
      <c r="Q26" s="243"/>
      <c r="R26" s="332"/>
      <c r="S26" s="295"/>
      <c r="T26" s="299"/>
      <c r="U26" s="234"/>
    </row>
    <row r="27" spans="1:31" ht="15" customHeight="1" x14ac:dyDescent="0.3">
      <c r="A27" s="325"/>
      <c r="B27" s="327"/>
      <c r="C27" s="327"/>
      <c r="D27" s="326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42"/>
      <c r="S27" s="43"/>
      <c r="T27" s="43"/>
      <c r="U27" s="44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ht="15" customHeight="1" x14ac:dyDescent="0.3">
      <c r="A28" s="325"/>
      <c r="B28" s="327"/>
      <c r="C28" s="327"/>
      <c r="D28" s="326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45"/>
      <c r="S28" s="43"/>
      <c r="T28" s="41"/>
      <c r="U28" s="44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3.2" customHeight="1" x14ac:dyDescent="0.3">
      <c r="A29" s="325"/>
      <c r="B29" s="327"/>
      <c r="C29" s="327"/>
      <c r="D29" s="326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42"/>
      <c r="S29" s="43"/>
      <c r="T29" s="43"/>
      <c r="U29" s="44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ht="13.2" customHeight="1" x14ac:dyDescent="0.3">
      <c r="A30" s="325"/>
      <c r="B30" s="327"/>
      <c r="C30" s="327"/>
      <c r="D30" s="326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45"/>
      <c r="S30" s="43"/>
      <c r="T30" s="41"/>
      <c r="U30" s="44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ht="15" customHeight="1" x14ac:dyDescent="0.3">
      <c r="A31" s="325"/>
      <c r="B31" s="327"/>
      <c r="C31" s="327"/>
      <c r="D31" s="326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42"/>
      <c r="S31" s="43"/>
      <c r="T31" s="43"/>
      <c r="U31" s="44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ht="21.75" customHeight="1" x14ac:dyDescent="0.3">
      <c r="A32" s="325"/>
      <c r="B32" s="327"/>
      <c r="C32" s="327"/>
      <c r="D32" s="326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45"/>
      <c r="S32" s="43"/>
      <c r="T32" s="41"/>
      <c r="U32" s="44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57" ht="15" customHeight="1" x14ac:dyDescent="0.3">
      <c r="A33" s="325"/>
      <c r="B33" s="327"/>
      <c r="C33" s="327"/>
      <c r="D33" s="326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42"/>
      <c r="S33" s="43"/>
      <c r="T33" s="43"/>
      <c r="U33" s="44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57" ht="15" customHeight="1" x14ac:dyDescent="0.3">
      <c r="A34" s="325"/>
      <c r="B34" s="327"/>
      <c r="C34" s="327"/>
      <c r="D34" s="326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45"/>
      <c r="S34" s="43"/>
      <c r="T34" s="41"/>
      <c r="U34" s="44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57" ht="15" customHeight="1" x14ac:dyDescent="0.3">
      <c r="A35" s="325"/>
      <c r="B35" s="327"/>
      <c r="C35" s="327"/>
      <c r="D35" s="326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42"/>
      <c r="S35" s="43"/>
      <c r="T35" s="43"/>
      <c r="U35" s="44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57" ht="15" customHeight="1" x14ac:dyDescent="0.3">
      <c r="A36" s="325"/>
      <c r="B36" s="327"/>
      <c r="C36" s="327"/>
      <c r="D36" s="326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45"/>
      <c r="S36" s="43"/>
      <c r="T36" s="41"/>
      <c r="U36" s="44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57" ht="22.8" x14ac:dyDescent="0.4">
      <c r="S37" s="329"/>
      <c r="T37" s="329"/>
      <c r="U37" s="145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</row>
    <row r="39" spans="1:57" x14ac:dyDescent="0.3"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</row>
    <row r="40" spans="1:57" x14ac:dyDescent="0.3"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328"/>
      <c r="BC40" s="328"/>
      <c r="BD40" s="328"/>
      <c r="BE40" s="328"/>
    </row>
    <row r="41" spans="1:57" ht="21" x14ac:dyDescent="0.4">
      <c r="W41" s="330"/>
      <c r="X41" s="330"/>
      <c r="Y41" s="330"/>
      <c r="Z41" s="330"/>
      <c r="AA41" s="330"/>
      <c r="AB41" s="330"/>
      <c r="AC41" s="330"/>
      <c r="AD41" s="333"/>
      <c r="AE41" s="333"/>
      <c r="AF41" s="333"/>
      <c r="AG41" s="333"/>
      <c r="AH41" s="333"/>
      <c r="AI41" s="333"/>
      <c r="AJ41" s="2"/>
      <c r="AK41" s="2"/>
      <c r="AL41" s="330"/>
      <c r="AM41" s="330"/>
      <c r="AN41" s="330"/>
      <c r="AO41" s="330"/>
      <c r="AP41" s="330"/>
      <c r="AQ41" s="330"/>
      <c r="AR41" s="6"/>
      <c r="AS41" s="5"/>
      <c r="AT41" s="5"/>
      <c r="AU41" s="5"/>
      <c r="AV41" s="5"/>
      <c r="AW41" s="5"/>
      <c r="AX41" s="330"/>
      <c r="AY41" s="330"/>
      <c r="AZ41" s="330"/>
      <c r="BA41" s="330"/>
      <c r="BB41" s="2"/>
      <c r="BC41" s="2"/>
      <c r="BD41" s="2"/>
      <c r="BE41" s="2"/>
    </row>
    <row r="43" spans="1:57" ht="21" x14ac:dyDescent="0.4">
      <c r="W43" s="333"/>
      <c r="X43" s="333"/>
      <c r="Y43" s="333"/>
      <c r="Z43" s="333"/>
      <c r="AA43" s="333"/>
      <c r="AB43" s="333"/>
      <c r="AC43" s="333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2"/>
      <c r="AO43" s="333"/>
      <c r="AP43" s="333"/>
      <c r="AQ43" s="333"/>
      <c r="AR43" s="333"/>
      <c r="AS43" s="333"/>
      <c r="AT43" s="333"/>
      <c r="AU43" s="333"/>
      <c r="AV43" s="334"/>
      <c r="AW43" s="334"/>
      <c r="AX43" s="334"/>
      <c r="AY43" s="334"/>
      <c r="AZ43" s="334"/>
      <c r="BA43" s="334"/>
      <c r="BB43" s="334"/>
      <c r="BC43" s="334"/>
      <c r="BD43" s="334"/>
      <c r="BE43" s="334"/>
    </row>
    <row r="46" spans="1:57" ht="15.6" x14ac:dyDescent="0.3">
      <c r="W46" s="335"/>
      <c r="X46" s="335"/>
      <c r="Y46" s="335"/>
      <c r="Z46" s="335"/>
      <c r="AA46" s="335"/>
      <c r="AB46" s="335"/>
      <c r="AC46" s="3"/>
      <c r="AD46" s="335"/>
      <c r="AE46" s="335"/>
      <c r="AF46" s="3"/>
      <c r="AG46" s="3"/>
      <c r="AH46" s="3"/>
      <c r="AI46" s="335"/>
      <c r="AJ46" s="335"/>
      <c r="AK46" s="335"/>
      <c r="AL46" s="335"/>
      <c r="AM46" s="335"/>
      <c r="AN46" s="335"/>
      <c r="AO46" s="3"/>
      <c r="AP46" s="3"/>
      <c r="AQ46" s="3"/>
      <c r="AR46" s="3"/>
      <c r="AS46" s="3"/>
      <c r="AT46" s="3"/>
      <c r="AU46" s="335"/>
      <c r="AV46" s="335"/>
      <c r="AW46" s="335"/>
      <c r="AX46" s="335"/>
      <c r="AY46" s="335"/>
      <c r="AZ46" s="335"/>
      <c r="BA46" s="3"/>
      <c r="BB46" s="3"/>
      <c r="BC46" s="3"/>
      <c r="BD46" s="3"/>
      <c r="BE46" s="3"/>
    </row>
    <row r="49" spans="23:57" ht="15" customHeight="1" x14ac:dyDescent="0.3"/>
    <row r="53" spans="23:57" x14ac:dyDescent="0.3"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</row>
    <row r="54" spans="23:57" x14ac:dyDescent="0.3"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</row>
    <row r="58" spans="23:57" ht="22.8" x14ac:dyDescent="0.4"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  <c r="AY58" s="328"/>
      <c r="AZ58" s="328"/>
      <c r="BA58" s="328"/>
      <c r="BB58" s="328"/>
      <c r="BC58" s="328"/>
      <c r="BD58" s="328"/>
      <c r="BE58" s="328"/>
    </row>
    <row r="59" spans="23:57" ht="21" x14ac:dyDescent="0.4">
      <c r="W59" s="330"/>
      <c r="X59" s="330"/>
      <c r="Y59" s="330"/>
      <c r="Z59" s="330"/>
      <c r="AA59" s="330"/>
      <c r="AB59" s="330"/>
      <c r="AC59" s="330"/>
      <c r="AD59" s="333"/>
      <c r="AE59" s="333"/>
      <c r="AF59" s="333"/>
      <c r="AG59" s="333"/>
      <c r="AH59" s="333"/>
      <c r="AI59" s="333"/>
      <c r="AJ59" s="2"/>
      <c r="AK59" s="2"/>
      <c r="AL59" s="330"/>
      <c r="AM59" s="330"/>
      <c r="AN59" s="330"/>
      <c r="AO59" s="330"/>
      <c r="AP59" s="330"/>
      <c r="AQ59" s="330"/>
      <c r="AR59" s="6"/>
      <c r="AS59" s="5"/>
      <c r="AT59" s="5"/>
      <c r="AU59" s="5"/>
      <c r="AV59" s="5"/>
      <c r="AW59" s="5"/>
      <c r="AX59" s="330"/>
      <c r="AY59" s="330"/>
      <c r="AZ59" s="330"/>
      <c r="BA59" s="330"/>
      <c r="BB59" s="2"/>
      <c r="BC59" s="2"/>
      <c r="BD59" s="2"/>
      <c r="BE59" s="2"/>
    </row>
    <row r="61" spans="23:57" ht="21" x14ac:dyDescent="0.4">
      <c r="W61" s="333"/>
      <c r="X61" s="333"/>
      <c r="Y61" s="333"/>
      <c r="Z61" s="333"/>
      <c r="AA61" s="333"/>
      <c r="AB61" s="333"/>
      <c r="AC61" s="333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2"/>
      <c r="AO61" s="333"/>
      <c r="AP61" s="333"/>
      <c r="AQ61" s="333"/>
      <c r="AR61" s="333"/>
      <c r="AS61" s="333"/>
      <c r="AT61" s="333"/>
      <c r="AU61" s="333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</row>
    <row r="64" spans="23:57" ht="15.6" x14ac:dyDescent="0.3">
      <c r="W64" s="335"/>
      <c r="X64" s="335"/>
      <c r="Y64" s="335"/>
      <c r="Z64" s="335"/>
      <c r="AA64" s="335"/>
      <c r="AB64" s="335"/>
      <c r="AC64" s="3"/>
      <c r="AD64" s="335"/>
      <c r="AE64" s="335"/>
      <c r="AF64" s="3"/>
      <c r="AG64" s="3"/>
      <c r="AH64" s="3"/>
      <c r="AI64" s="335"/>
      <c r="AJ64" s="335"/>
      <c r="AK64" s="335"/>
      <c r="AL64" s="335"/>
      <c r="AM64" s="335"/>
      <c r="AN64" s="335"/>
      <c r="AO64" s="3"/>
      <c r="AP64" s="3"/>
      <c r="AQ64" s="3"/>
      <c r="AR64" s="3"/>
      <c r="AS64" s="3"/>
      <c r="AT64" s="3"/>
      <c r="AU64" s="335"/>
      <c r="AV64" s="335"/>
      <c r="AW64" s="335"/>
      <c r="AX64" s="335"/>
      <c r="AY64" s="335"/>
      <c r="AZ64" s="335"/>
      <c r="BA64" s="3"/>
      <c r="BB64" s="3"/>
      <c r="BC64" s="3"/>
      <c r="BD64" s="3"/>
      <c r="BE64" s="3"/>
    </row>
    <row r="67" spans="23:57" ht="15" customHeight="1" x14ac:dyDescent="0.3"/>
    <row r="71" spans="23:57" x14ac:dyDescent="0.3"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</row>
    <row r="72" spans="23:57" x14ac:dyDescent="0.3"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</row>
    <row r="76" spans="23:57" ht="22.8" x14ac:dyDescent="0.4">
      <c r="W76" s="328"/>
      <c r="X76" s="328"/>
      <c r="Y76" s="328"/>
      <c r="Z76" s="328"/>
      <c r="AA76" s="328"/>
      <c r="AB76" s="328"/>
      <c r="AC76" s="328"/>
      <c r="AD76" s="328"/>
      <c r="AE76" s="328"/>
      <c r="AF76" s="328"/>
      <c r="AG76" s="328"/>
      <c r="AH76" s="328"/>
      <c r="AI76" s="328"/>
      <c r="AJ76" s="328"/>
      <c r="AK76" s="328"/>
      <c r="AL76" s="328"/>
      <c r="AM76" s="328"/>
      <c r="AN76" s="328"/>
      <c r="AO76" s="328"/>
      <c r="AP76" s="328"/>
      <c r="AQ76" s="328"/>
      <c r="AR76" s="328"/>
      <c r="AS76" s="328"/>
      <c r="AT76" s="328"/>
      <c r="AU76" s="328"/>
      <c r="AV76" s="328"/>
      <c r="AW76" s="328"/>
      <c r="AX76" s="328"/>
      <c r="AY76" s="328"/>
      <c r="AZ76" s="328"/>
      <c r="BA76" s="328"/>
      <c r="BB76" s="328"/>
      <c r="BC76" s="328"/>
      <c r="BD76" s="328"/>
      <c r="BE76" s="328"/>
    </row>
    <row r="78" spans="23:57" ht="22.8" x14ac:dyDescent="0.4">
      <c r="W78" s="328"/>
      <c r="X78" s="328"/>
      <c r="Y78" s="328"/>
      <c r="Z78" s="328"/>
      <c r="AA78" s="328"/>
      <c r="AB78" s="328"/>
      <c r="AC78" s="328"/>
      <c r="AD78" s="328"/>
      <c r="AE78" s="328"/>
      <c r="AF78" s="328"/>
      <c r="AG78" s="328"/>
      <c r="AH78" s="328"/>
      <c r="AI78" s="328"/>
      <c r="AJ78" s="328"/>
      <c r="AK78" s="328"/>
      <c r="AL78" s="328"/>
      <c r="AM78" s="328"/>
      <c r="AN78" s="328"/>
      <c r="AO78" s="328"/>
      <c r="AP78" s="328"/>
      <c r="AQ78" s="328"/>
      <c r="AR78" s="328"/>
      <c r="AS78" s="328"/>
      <c r="AT78" s="328"/>
      <c r="AU78" s="328"/>
      <c r="AV78" s="328"/>
      <c r="AW78" s="328"/>
      <c r="AX78" s="328"/>
      <c r="AY78" s="328"/>
      <c r="AZ78" s="328"/>
      <c r="BA78" s="328"/>
      <c r="BB78" s="328"/>
      <c r="BC78" s="328"/>
      <c r="BD78" s="328"/>
      <c r="BE78" s="328"/>
    </row>
    <row r="79" spans="23:57" ht="21" x14ac:dyDescent="0.4">
      <c r="W79" s="330"/>
      <c r="X79" s="330"/>
      <c r="Y79" s="330"/>
      <c r="Z79" s="330"/>
      <c r="AA79" s="330"/>
      <c r="AB79" s="330"/>
      <c r="AC79" s="330"/>
      <c r="AD79" s="333"/>
      <c r="AE79" s="333"/>
      <c r="AF79" s="333"/>
      <c r="AG79" s="333"/>
      <c r="AH79" s="333"/>
      <c r="AI79" s="333"/>
      <c r="AJ79" s="2"/>
      <c r="AK79" s="2"/>
      <c r="AL79" s="330"/>
      <c r="AM79" s="330"/>
      <c r="AN79" s="330"/>
      <c r="AO79" s="330"/>
      <c r="AP79" s="330"/>
      <c r="AQ79" s="330"/>
      <c r="AR79" s="6"/>
      <c r="AS79" s="5"/>
      <c r="AT79" s="5"/>
      <c r="AU79" s="5"/>
      <c r="AV79" s="5"/>
      <c r="AW79" s="5"/>
      <c r="AX79" s="330"/>
      <c r="AY79" s="330"/>
      <c r="AZ79" s="330"/>
      <c r="BA79" s="330"/>
      <c r="BB79" s="2"/>
      <c r="BC79" s="2"/>
      <c r="BD79" s="2"/>
      <c r="BE79" s="2"/>
    </row>
    <row r="81" spans="23:57" ht="21" x14ac:dyDescent="0.4">
      <c r="W81" s="333"/>
      <c r="X81" s="333"/>
      <c r="Y81" s="333"/>
      <c r="Z81" s="333"/>
      <c r="AA81" s="333"/>
      <c r="AB81" s="333"/>
      <c r="AC81" s="333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2"/>
      <c r="AO81" s="333"/>
      <c r="AP81" s="333"/>
      <c r="AQ81" s="333"/>
      <c r="AR81" s="333"/>
      <c r="AS81" s="333"/>
      <c r="AT81" s="333"/>
      <c r="AU81" s="333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</row>
    <row r="84" spans="23:57" ht="15.6" x14ac:dyDescent="0.3">
      <c r="W84" s="335"/>
      <c r="X84" s="335"/>
      <c r="Y84" s="335"/>
      <c r="Z84" s="335"/>
      <c r="AA84" s="335"/>
      <c r="AB84" s="335"/>
      <c r="AC84" s="3"/>
      <c r="AD84" s="335"/>
      <c r="AE84" s="335"/>
      <c r="AF84" s="3"/>
      <c r="AG84" s="3"/>
      <c r="AH84" s="3"/>
      <c r="AI84" s="335"/>
      <c r="AJ84" s="335"/>
      <c r="AK84" s="335"/>
      <c r="AL84" s="335"/>
      <c r="AM84" s="335"/>
      <c r="AN84" s="335"/>
      <c r="AO84" s="3"/>
      <c r="AP84" s="3"/>
      <c r="AQ84" s="3"/>
      <c r="AR84" s="3"/>
      <c r="AS84" s="3"/>
      <c r="AT84" s="3"/>
      <c r="AU84" s="335"/>
      <c r="AV84" s="335"/>
      <c r="AW84" s="335"/>
      <c r="AX84" s="335"/>
      <c r="AY84" s="335"/>
      <c r="AZ84" s="335"/>
      <c r="BA84" s="3"/>
      <c r="BB84" s="3"/>
      <c r="BC84" s="3"/>
      <c r="BD84" s="3"/>
      <c r="BE84" s="3"/>
    </row>
    <row r="91" spans="23:57" x14ac:dyDescent="0.3"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0"/>
    </row>
    <row r="92" spans="23:57" x14ac:dyDescent="0.3"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0"/>
      <c r="BB92" s="330"/>
      <c r="BC92" s="330"/>
      <c r="BD92" s="330"/>
      <c r="BE92" s="330"/>
    </row>
  </sheetData>
  <mergeCells count="232"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</mergeCells>
  <pageMargins left="0.31496062992125984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96"/>
  <sheetViews>
    <sheetView showGridLines="0" zoomScale="80" zoomScaleNormal="80" workbookViewId="0">
      <selection activeCell="AA11" sqref="AA11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1" ht="15" thickBot="1" x14ac:dyDescent="0.35"/>
    <row r="2" spans="1:21" ht="14.4" customHeight="1" x14ac:dyDescent="0.3">
      <c r="A2" s="338" t="str">
        <f>'Nasazení do skupin'!B2</f>
        <v>13. GALA MČR mladších žáků trojice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339"/>
    </row>
    <row r="3" spans="1:21" ht="15" customHeight="1" thickBot="1" x14ac:dyDescent="0.35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</row>
    <row r="4" spans="1:21" ht="32.25" customHeight="1" thickBot="1" x14ac:dyDescent="0.35">
      <c r="A4" s="391" t="s">
        <v>6</v>
      </c>
      <c r="B4" s="392"/>
      <c r="C4" s="258" t="str">
        <f>'Nasazení do skupin'!B3</f>
        <v>Český Brod 30.8.2020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</row>
    <row r="5" spans="1:21" ht="14.4" customHeight="1" x14ac:dyDescent="0.3">
      <c r="A5" s="254"/>
      <c r="B5" s="255"/>
      <c r="C5" s="262">
        <v>1</v>
      </c>
      <c r="D5" s="262"/>
      <c r="E5" s="339"/>
      <c r="F5" s="338">
        <v>2</v>
      </c>
      <c r="G5" s="262"/>
      <c r="H5" s="339"/>
      <c r="I5" s="338">
        <v>3</v>
      </c>
      <c r="J5" s="262"/>
      <c r="K5" s="339"/>
      <c r="L5" s="338">
        <v>4</v>
      </c>
      <c r="M5" s="262"/>
      <c r="N5" s="339"/>
      <c r="O5" s="338">
        <v>5</v>
      </c>
      <c r="P5" s="262"/>
      <c r="Q5" s="339"/>
      <c r="R5" s="393" t="s">
        <v>1</v>
      </c>
      <c r="S5" s="394"/>
      <c r="T5" s="395"/>
      <c r="U5" s="186" t="s">
        <v>2</v>
      </c>
    </row>
    <row r="6" spans="1:21" ht="15" customHeight="1" thickBot="1" x14ac:dyDescent="0.35">
      <c r="A6" s="256"/>
      <c r="B6" s="257"/>
      <c r="C6" s="285"/>
      <c r="D6" s="285"/>
      <c r="E6" s="286"/>
      <c r="F6" s="265"/>
      <c r="G6" s="266"/>
      <c r="H6" s="267"/>
      <c r="I6" s="265"/>
      <c r="J6" s="266"/>
      <c r="K6" s="267"/>
      <c r="L6" s="265"/>
      <c r="M6" s="266"/>
      <c r="N6" s="267"/>
      <c r="O6" s="265"/>
      <c r="P6" s="266"/>
      <c r="Q6" s="267"/>
      <c r="R6" s="271" t="s">
        <v>3</v>
      </c>
      <c r="S6" s="272"/>
      <c r="T6" s="273"/>
      <c r="U6" s="185" t="s">
        <v>4</v>
      </c>
    </row>
    <row r="7" spans="1:21" ht="15" customHeight="1" x14ac:dyDescent="0.3">
      <c r="A7" s="372">
        <v>1</v>
      </c>
      <c r="B7" s="373" t="str">
        <f>'Nasazení do skupin'!B10</f>
        <v>MNK Modřice</v>
      </c>
      <c r="C7" s="389"/>
      <c r="D7" s="275"/>
      <c r="E7" s="390"/>
      <c r="F7" s="340">
        <f>E11</f>
        <v>2</v>
      </c>
      <c r="G7" s="342" t="s">
        <v>5</v>
      </c>
      <c r="H7" s="344">
        <f>C11</f>
        <v>0</v>
      </c>
      <c r="I7" s="340">
        <f>O33</f>
        <v>2</v>
      </c>
      <c r="J7" s="342" t="s">
        <v>5</v>
      </c>
      <c r="K7" s="344">
        <f>Q33</f>
        <v>0</v>
      </c>
      <c r="L7" s="340">
        <f>O37</f>
        <v>2</v>
      </c>
      <c r="M7" s="342" t="s">
        <v>5</v>
      </c>
      <c r="N7" s="344">
        <f>Q37</f>
        <v>0</v>
      </c>
      <c r="O7" s="340">
        <f>E23</f>
        <v>2</v>
      </c>
      <c r="P7" s="342" t="s">
        <v>5</v>
      </c>
      <c r="Q7" s="344">
        <f>C23</f>
        <v>0</v>
      </c>
      <c r="R7" s="364">
        <f>F7+I7+L7+O7</f>
        <v>8</v>
      </c>
      <c r="S7" s="366" t="s">
        <v>5</v>
      </c>
      <c r="T7" s="358">
        <f>H7+K7+N7+Q7</f>
        <v>0</v>
      </c>
      <c r="U7" s="375">
        <v>8</v>
      </c>
    </row>
    <row r="8" spans="1:21" ht="15.75" customHeight="1" thickBot="1" x14ac:dyDescent="0.35">
      <c r="A8" s="245"/>
      <c r="B8" s="248"/>
      <c r="C8" s="277"/>
      <c r="D8" s="278"/>
      <c r="E8" s="279"/>
      <c r="F8" s="341"/>
      <c r="G8" s="343"/>
      <c r="H8" s="345"/>
      <c r="I8" s="341"/>
      <c r="J8" s="343"/>
      <c r="K8" s="345"/>
      <c r="L8" s="341"/>
      <c r="M8" s="343"/>
      <c r="N8" s="345"/>
      <c r="O8" s="341"/>
      <c r="P8" s="343"/>
      <c r="Q8" s="345"/>
      <c r="R8" s="365"/>
      <c r="S8" s="367"/>
      <c r="T8" s="359"/>
      <c r="U8" s="376"/>
    </row>
    <row r="9" spans="1:21" ht="15" customHeight="1" x14ac:dyDescent="0.3">
      <c r="A9" s="245"/>
      <c r="B9" s="248"/>
      <c r="C9" s="277"/>
      <c r="D9" s="278"/>
      <c r="E9" s="279"/>
      <c r="F9" s="346">
        <f>E13</f>
        <v>20</v>
      </c>
      <c r="G9" s="348" t="s">
        <v>5</v>
      </c>
      <c r="H9" s="350">
        <f>C13</f>
        <v>13</v>
      </c>
      <c r="I9" s="346">
        <f>O34</f>
        <v>20</v>
      </c>
      <c r="J9" s="348" t="s">
        <v>5</v>
      </c>
      <c r="K9" s="350">
        <f>Q34</f>
        <v>5</v>
      </c>
      <c r="L9" s="346">
        <f>O38</f>
        <v>20</v>
      </c>
      <c r="M9" s="348" t="s">
        <v>5</v>
      </c>
      <c r="N9" s="350">
        <f>Q38</f>
        <v>11</v>
      </c>
      <c r="O9" s="346">
        <f>E25</f>
        <v>20</v>
      </c>
      <c r="P9" s="348" t="s">
        <v>5</v>
      </c>
      <c r="Q9" s="350">
        <f>C25</f>
        <v>9</v>
      </c>
      <c r="R9" s="368">
        <f>F9+I9+L9+O9</f>
        <v>80</v>
      </c>
      <c r="S9" s="370" t="s">
        <v>5</v>
      </c>
      <c r="T9" s="360">
        <f>H9+K9+N9+Q9</f>
        <v>38</v>
      </c>
      <c r="U9" s="356">
        <v>1</v>
      </c>
    </row>
    <row r="10" spans="1:21" ht="15.75" customHeight="1" thickBot="1" x14ac:dyDescent="0.35">
      <c r="A10" s="246"/>
      <c r="B10" s="249"/>
      <c r="C10" s="280"/>
      <c r="D10" s="281"/>
      <c r="E10" s="282"/>
      <c r="F10" s="346"/>
      <c r="G10" s="348"/>
      <c r="H10" s="350"/>
      <c r="I10" s="347"/>
      <c r="J10" s="349"/>
      <c r="K10" s="351"/>
      <c r="L10" s="347"/>
      <c r="M10" s="349"/>
      <c r="N10" s="351"/>
      <c r="O10" s="347"/>
      <c r="P10" s="349"/>
      <c r="Q10" s="351"/>
      <c r="R10" s="369"/>
      <c r="S10" s="371"/>
      <c r="T10" s="361"/>
      <c r="U10" s="357"/>
    </row>
    <row r="11" spans="1:21" ht="15" customHeight="1" x14ac:dyDescent="0.3">
      <c r="A11" s="372">
        <v>2</v>
      </c>
      <c r="B11" s="373" t="str">
        <f>'Nasazení do skupin'!B11</f>
        <v>UNITOP SKP Žďár nad Sázavou</v>
      </c>
      <c r="C11" s="340">
        <f>O47</f>
        <v>0</v>
      </c>
      <c r="D11" s="342" t="s">
        <v>5</v>
      </c>
      <c r="E11" s="342">
        <f>Q47</f>
        <v>2</v>
      </c>
      <c r="F11" s="316" t="s">
        <v>36</v>
      </c>
      <c r="G11" s="317"/>
      <c r="H11" s="318"/>
      <c r="I11" s="342">
        <f>H15</f>
        <v>2</v>
      </c>
      <c r="J11" s="342" t="s">
        <v>5</v>
      </c>
      <c r="K11" s="344">
        <f>F15</f>
        <v>0</v>
      </c>
      <c r="L11" s="340">
        <f>O41</f>
        <v>2</v>
      </c>
      <c r="M11" s="342" t="s">
        <v>5</v>
      </c>
      <c r="N11" s="344">
        <f>Q41</f>
        <v>0</v>
      </c>
      <c r="O11" s="340">
        <f>H23</f>
        <v>2</v>
      </c>
      <c r="P11" s="342" t="s">
        <v>5</v>
      </c>
      <c r="Q11" s="344">
        <f>F23</f>
        <v>0</v>
      </c>
      <c r="R11" s="364">
        <f>C11+I11+L11+O11</f>
        <v>6</v>
      </c>
      <c r="S11" s="366" t="s">
        <v>5</v>
      </c>
      <c r="T11" s="358">
        <f>E11+K11+N11+Q11</f>
        <v>2</v>
      </c>
      <c r="U11" s="375">
        <v>6</v>
      </c>
    </row>
    <row r="12" spans="1:21" ht="15.75" customHeight="1" thickBot="1" x14ac:dyDescent="0.35">
      <c r="A12" s="245"/>
      <c r="B12" s="248"/>
      <c r="C12" s="341"/>
      <c r="D12" s="343"/>
      <c r="E12" s="343"/>
      <c r="F12" s="319"/>
      <c r="G12" s="320"/>
      <c r="H12" s="321"/>
      <c r="I12" s="343"/>
      <c r="J12" s="343"/>
      <c r="K12" s="345"/>
      <c r="L12" s="341"/>
      <c r="M12" s="343"/>
      <c r="N12" s="345"/>
      <c r="O12" s="341"/>
      <c r="P12" s="343"/>
      <c r="Q12" s="345"/>
      <c r="R12" s="365"/>
      <c r="S12" s="367"/>
      <c r="T12" s="359"/>
      <c r="U12" s="376"/>
    </row>
    <row r="13" spans="1:21" ht="15" customHeight="1" x14ac:dyDescent="0.3">
      <c r="A13" s="245"/>
      <c r="B13" s="248"/>
      <c r="C13" s="346">
        <f>O48</f>
        <v>13</v>
      </c>
      <c r="D13" s="348" t="s">
        <v>5</v>
      </c>
      <c r="E13" s="348">
        <f>Q48</f>
        <v>20</v>
      </c>
      <c r="F13" s="319"/>
      <c r="G13" s="320"/>
      <c r="H13" s="321"/>
      <c r="I13" s="348">
        <f>H17</f>
        <v>20</v>
      </c>
      <c r="J13" s="348" t="s">
        <v>5</v>
      </c>
      <c r="K13" s="350">
        <f>F17</f>
        <v>8</v>
      </c>
      <c r="L13" s="346">
        <f>O42</f>
        <v>20</v>
      </c>
      <c r="M13" s="348" t="s">
        <v>5</v>
      </c>
      <c r="N13" s="350">
        <f>Q42</f>
        <v>8</v>
      </c>
      <c r="O13" s="346">
        <f>H25</f>
        <v>20</v>
      </c>
      <c r="P13" s="348" t="s">
        <v>5</v>
      </c>
      <c r="Q13" s="350">
        <f>F25</f>
        <v>5</v>
      </c>
      <c r="R13" s="368">
        <f>C13+I13+L13+O13</f>
        <v>73</v>
      </c>
      <c r="S13" s="370" t="s">
        <v>5</v>
      </c>
      <c r="T13" s="360">
        <f>E13+K13+N13+Q13</f>
        <v>41</v>
      </c>
      <c r="U13" s="356">
        <v>2</v>
      </c>
    </row>
    <row r="14" spans="1:21" ht="15.75" customHeight="1" thickBot="1" x14ac:dyDescent="0.35">
      <c r="A14" s="246"/>
      <c r="B14" s="249"/>
      <c r="C14" s="347"/>
      <c r="D14" s="349"/>
      <c r="E14" s="349"/>
      <c r="F14" s="322"/>
      <c r="G14" s="323"/>
      <c r="H14" s="324"/>
      <c r="I14" s="348"/>
      <c r="J14" s="348"/>
      <c r="K14" s="350"/>
      <c r="L14" s="347"/>
      <c r="M14" s="349"/>
      <c r="N14" s="351"/>
      <c r="O14" s="347"/>
      <c r="P14" s="349"/>
      <c r="Q14" s="351"/>
      <c r="R14" s="369"/>
      <c r="S14" s="371"/>
      <c r="T14" s="361"/>
      <c r="U14" s="357"/>
    </row>
    <row r="15" spans="1:21" ht="15" customHeight="1" x14ac:dyDescent="0.3">
      <c r="A15" s="372">
        <v>3</v>
      </c>
      <c r="B15" s="373" t="str">
        <f>'Nasazení do skupin'!B12</f>
        <v>TJ SLAVOJ Český Brod "B"</v>
      </c>
      <c r="C15" s="340">
        <f>K7</f>
        <v>0</v>
      </c>
      <c r="D15" s="342" t="s">
        <v>5</v>
      </c>
      <c r="E15" s="344">
        <f>I7</f>
        <v>2</v>
      </c>
      <c r="F15" s="388">
        <f>O29</f>
        <v>0</v>
      </c>
      <c r="G15" s="374" t="s">
        <v>5</v>
      </c>
      <c r="H15" s="374">
        <f>Q29</f>
        <v>2</v>
      </c>
      <c r="I15" s="381"/>
      <c r="J15" s="305"/>
      <c r="K15" s="382"/>
      <c r="L15" s="352">
        <f>K19</f>
        <v>1</v>
      </c>
      <c r="M15" s="352" t="s">
        <v>5</v>
      </c>
      <c r="N15" s="354">
        <f>I19</f>
        <v>2</v>
      </c>
      <c r="O15" s="352">
        <f>O39</f>
        <v>2</v>
      </c>
      <c r="P15" s="352" t="s">
        <v>5</v>
      </c>
      <c r="Q15" s="354">
        <f>Q39</f>
        <v>0</v>
      </c>
      <c r="R15" s="364">
        <f>C15+F15+L15+O15</f>
        <v>3</v>
      </c>
      <c r="S15" s="366" t="s">
        <v>5</v>
      </c>
      <c r="T15" s="358">
        <f>H15+E15+N15+Q15</f>
        <v>6</v>
      </c>
      <c r="U15" s="375">
        <v>2</v>
      </c>
    </row>
    <row r="16" spans="1:21" ht="15.75" customHeight="1" thickBot="1" x14ac:dyDescent="0.35">
      <c r="A16" s="245"/>
      <c r="B16" s="248"/>
      <c r="C16" s="341"/>
      <c r="D16" s="343"/>
      <c r="E16" s="345"/>
      <c r="F16" s="341"/>
      <c r="G16" s="343"/>
      <c r="H16" s="343"/>
      <c r="I16" s="307"/>
      <c r="J16" s="308"/>
      <c r="K16" s="309"/>
      <c r="L16" s="353"/>
      <c r="M16" s="353"/>
      <c r="N16" s="355"/>
      <c r="O16" s="353"/>
      <c r="P16" s="353"/>
      <c r="Q16" s="355"/>
      <c r="R16" s="365"/>
      <c r="S16" s="367"/>
      <c r="T16" s="359"/>
      <c r="U16" s="376"/>
    </row>
    <row r="17" spans="1:22" ht="15" customHeight="1" x14ac:dyDescent="0.3">
      <c r="A17" s="245"/>
      <c r="B17" s="248"/>
      <c r="C17" s="346">
        <f>K9</f>
        <v>5</v>
      </c>
      <c r="D17" s="348" t="s">
        <v>5</v>
      </c>
      <c r="E17" s="350">
        <f>I9</f>
        <v>20</v>
      </c>
      <c r="F17" s="346">
        <f>O30</f>
        <v>8</v>
      </c>
      <c r="G17" s="348" t="s">
        <v>5</v>
      </c>
      <c r="H17" s="348">
        <f>Q30</f>
        <v>20</v>
      </c>
      <c r="I17" s="307"/>
      <c r="J17" s="308"/>
      <c r="K17" s="309"/>
      <c r="L17" s="377">
        <f>K21</f>
        <v>25</v>
      </c>
      <c r="M17" s="377" t="s">
        <v>5</v>
      </c>
      <c r="N17" s="379">
        <f>I21</f>
        <v>26</v>
      </c>
      <c r="O17" s="377">
        <f>O40</f>
        <v>20</v>
      </c>
      <c r="P17" s="377" t="s">
        <v>5</v>
      </c>
      <c r="Q17" s="379">
        <f>Q40</f>
        <v>14</v>
      </c>
      <c r="R17" s="368">
        <f>F17+C17+L17+O17</f>
        <v>58</v>
      </c>
      <c r="S17" s="370" t="s">
        <v>5</v>
      </c>
      <c r="T17" s="360">
        <f>H17+E17+N17+Q17</f>
        <v>80</v>
      </c>
      <c r="U17" s="356">
        <v>4</v>
      </c>
    </row>
    <row r="18" spans="1:22" ht="15.75" customHeight="1" thickBot="1" x14ac:dyDescent="0.35">
      <c r="A18" s="246"/>
      <c r="B18" s="249"/>
      <c r="C18" s="347"/>
      <c r="D18" s="349"/>
      <c r="E18" s="351"/>
      <c r="F18" s="347"/>
      <c r="G18" s="349"/>
      <c r="H18" s="349"/>
      <c r="I18" s="310"/>
      <c r="J18" s="311"/>
      <c r="K18" s="312"/>
      <c r="L18" s="378"/>
      <c r="M18" s="378"/>
      <c r="N18" s="380"/>
      <c r="O18" s="378"/>
      <c r="P18" s="378"/>
      <c r="Q18" s="380"/>
      <c r="R18" s="369"/>
      <c r="S18" s="371"/>
      <c r="T18" s="361"/>
      <c r="U18" s="357"/>
    </row>
    <row r="19" spans="1:22" ht="15" customHeight="1" x14ac:dyDescent="0.3">
      <c r="A19" s="372">
        <v>4</v>
      </c>
      <c r="B19" s="373" t="str">
        <f>'Nasazení do skupin'!B13</f>
        <v>TJ Peklo nad Zdobnicí "A"</v>
      </c>
      <c r="C19" s="340">
        <f>N7</f>
        <v>0</v>
      </c>
      <c r="D19" s="342" t="s">
        <v>5</v>
      </c>
      <c r="E19" s="344">
        <f>L7</f>
        <v>2</v>
      </c>
      <c r="F19" s="340">
        <f>N11</f>
        <v>0</v>
      </c>
      <c r="G19" s="342" t="s">
        <v>5</v>
      </c>
      <c r="H19" s="344">
        <f>L11</f>
        <v>2</v>
      </c>
      <c r="I19" s="388">
        <f>O45</f>
        <v>2</v>
      </c>
      <c r="J19" s="374" t="s">
        <v>5</v>
      </c>
      <c r="K19" s="374">
        <f>Q45</f>
        <v>1</v>
      </c>
      <c r="L19" s="235">
        <v>2020</v>
      </c>
      <c r="M19" s="236"/>
      <c r="N19" s="237"/>
      <c r="O19" s="352">
        <f>O31</f>
        <v>2</v>
      </c>
      <c r="P19" s="352" t="s">
        <v>5</v>
      </c>
      <c r="Q19" s="354">
        <f>Q31</f>
        <v>0</v>
      </c>
      <c r="R19" s="364">
        <f>F19+I19+C19+O19</f>
        <v>4</v>
      </c>
      <c r="S19" s="366" t="s">
        <v>5</v>
      </c>
      <c r="T19" s="358">
        <f>H19+K19+E19+Q19</f>
        <v>5</v>
      </c>
      <c r="U19" s="375">
        <v>4</v>
      </c>
    </row>
    <row r="20" spans="1:22" ht="15.75" customHeight="1" thickBot="1" x14ac:dyDescent="0.35">
      <c r="A20" s="245"/>
      <c r="B20" s="248"/>
      <c r="C20" s="341"/>
      <c r="D20" s="343"/>
      <c r="E20" s="345"/>
      <c r="F20" s="341"/>
      <c r="G20" s="343"/>
      <c r="H20" s="345"/>
      <c r="I20" s="341"/>
      <c r="J20" s="343"/>
      <c r="K20" s="343"/>
      <c r="L20" s="238"/>
      <c r="M20" s="239"/>
      <c r="N20" s="240"/>
      <c r="O20" s="353"/>
      <c r="P20" s="353"/>
      <c r="Q20" s="355"/>
      <c r="R20" s="365"/>
      <c r="S20" s="367"/>
      <c r="T20" s="359"/>
      <c r="U20" s="376"/>
    </row>
    <row r="21" spans="1:22" ht="15" customHeight="1" x14ac:dyDescent="0.3">
      <c r="A21" s="245"/>
      <c r="B21" s="248"/>
      <c r="C21" s="346">
        <f>N9</f>
        <v>11</v>
      </c>
      <c r="D21" s="348" t="s">
        <v>5</v>
      </c>
      <c r="E21" s="350">
        <f>L9</f>
        <v>20</v>
      </c>
      <c r="F21" s="346">
        <f>N13</f>
        <v>8</v>
      </c>
      <c r="G21" s="348" t="s">
        <v>5</v>
      </c>
      <c r="H21" s="350">
        <f>L13</f>
        <v>20</v>
      </c>
      <c r="I21" s="346">
        <f>O46</f>
        <v>26</v>
      </c>
      <c r="J21" s="348" t="s">
        <v>5</v>
      </c>
      <c r="K21" s="348">
        <f>Q46</f>
        <v>25</v>
      </c>
      <c r="L21" s="238"/>
      <c r="M21" s="239"/>
      <c r="N21" s="240"/>
      <c r="O21" s="377">
        <f>O32</f>
        <v>20</v>
      </c>
      <c r="P21" s="377" t="s">
        <v>5</v>
      </c>
      <c r="Q21" s="379">
        <f>Q32</f>
        <v>8</v>
      </c>
      <c r="R21" s="368">
        <f>F21+I21+C21+O21</f>
        <v>65</v>
      </c>
      <c r="S21" s="370" t="s">
        <v>5</v>
      </c>
      <c r="T21" s="360">
        <f>H21+K21+E21+Q21</f>
        <v>73</v>
      </c>
      <c r="U21" s="356">
        <v>3</v>
      </c>
    </row>
    <row r="22" spans="1:22" ht="15.75" customHeight="1" thickBot="1" x14ac:dyDescent="0.35">
      <c r="A22" s="246"/>
      <c r="B22" s="249"/>
      <c r="C22" s="347"/>
      <c r="D22" s="349"/>
      <c r="E22" s="351"/>
      <c r="F22" s="347"/>
      <c r="G22" s="349"/>
      <c r="H22" s="351"/>
      <c r="I22" s="347"/>
      <c r="J22" s="349"/>
      <c r="K22" s="349"/>
      <c r="L22" s="241"/>
      <c r="M22" s="242"/>
      <c r="N22" s="243"/>
      <c r="O22" s="378"/>
      <c r="P22" s="378"/>
      <c r="Q22" s="380"/>
      <c r="R22" s="369"/>
      <c r="S22" s="371"/>
      <c r="T22" s="361"/>
      <c r="U22" s="357"/>
    </row>
    <row r="23" spans="1:22" ht="15.75" customHeight="1" x14ac:dyDescent="0.3">
      <c r="A23" s="372">
        <v>5</v>
      </c>
      <c r="B23" s="373" t="str">
        <f>'Nasazení do skupin'!B14</f>
        <v>TJ Spartak ALUTEC KK Čelákovice</v>
      </c>
      <c r="C23" s="340">
        <f>O43</f>
        <v>0</v>
      </c>
      <c r="D23" s="342" t="s">
        <v>5</v>
      </c>
      <c r="E23" s="344">
        <f>Q43</f>
        <v>2</v>
      </c>
      <c r="F23" s="340">
        <f>O35</f>
        <v>0</v>
      </c>
      <c r="G23" s="342" t="s">
        <v>5</v>
      </c>
      <c r="H23" s="344">
        <f>Q35</f>
        <v>2</v>
      </c>
      <c r="I23" s="340">
        <f>Q15</f>
        <v>0</v>
      </c>
      <c r="J23" s="342" t="s">
        <v>5</v>
      </c>
      <c r="K23" s="344">
        <f>O15</f>
        <v>2</v>
      </c>
      <c r="L23" s="340">
        <f>Q19</f>
        <v>0</v>
      </c>
      <c r="M23" s="342" t="s">
        <v>5</v>
      </c>
      <c r="N23" s="344">
        <f>O19</f>
        <v>2</v>
      </c>
      <c r="O23" s="362"/>
      <c r="P23" s="236"/>
      <c r="Q23" s="363"/>
      <c r="R23" s="364">
        <f>F23+I23+L23+C23</f>
        <v>0</v>
      </c>
      <c r="S23" s="366" t="s">
        <v>5</v>
      </c>
      <c r="T23" s="358">
        <f>H23+K23+N23+E23</f>
        <v>8</v>
      </c>
      <c r="U23" s="375">
        <v>0</v>
      </c>
    </row>
    <row r="24" spans="1:22" ht="15.75" customHeight="1" thickBot="1" x14ac:dyDescent="0.35">
      <c r="A24" s="245"/>
      <c r="B24" s="248"/>
      <c r="C24" s="341"/>
      <c r="D24" s="343"/>
      <c r="E24" s="345"/>
      <c r="F24" s="341"/>
      <c r="G24" s="343"/>
      <c r="H24" s="345"/>
      <c r="I24" s="341"/>
      <c r="J24" s="343"/>
      <c r="K24" s="345"/>
      <c r="L24" s="341"/>
      <c r="M24" s="343"/>
      <c r="N24" s="345"/>
      <c r="O24" s="238"/>
      <c r="P24" s="239"/>
      <c r="Q24" s="240"/>
      <c r="R24" s="365"/>
      <c r="S24" s="367"/>
      <c r="T24" s="359"/>
      <c r="U24" s="376"/>
    </row>
    <row r="25" spans="1:22" ht="15.75" customHeight="1" x14ac:dyDescent="0.3">
      <c r="A25" s="245"/>
      <c r="B25" s="248"/>
      <c r="C25" s="346">
        <f>O44</f>
        <v>9</v>
      </c>
      <c r="D25" s="348" t="s">
        <v>5</v>
      </c>
      <c r="E25" s="350">
        <f>Q44</f>
        <v>20</v>
      </c>
      <c r="F25" s="346">
        <f>O36</f>
        <v>5</v>
      </c>
      <c r="G25" s="348" t="s">
        <v>5</v>
      </c>
      <c r="H25" s="350">
        <f>Q36</f>
        <v>20</v>
      </c>
      <c r="I25" s="346">
        <f>Q17</f>
        <v>14</v>
      </c>
      <c r="J25" s="348" t="s">
        <v>5</v>
      </c>
      <c r="K25" s="350">
        <f>O17</f>
        <v>20</v>
      </c>
      <c r="L25" s="346">
        <f>Q21</f>
        <v>8</v>
      </c>
      <c r="M25" s="348" t="s">
        <v>5</v>
      </c>
      <c r="N25" s="350">
        <f>O21</f>
        <v>20</v>
      </c>
      <c r="O25" s="238"/>
      <c r="P25" s="239"/>
      <c r="Q25" s="240"/>
      <c r="R25" s="368">
        <f>F25+I25+L25+C25</f>
        <v>36</v>
      </c>
      <c r="S25" s="370" t="s">
        <v>5</v>
      </c>
      <c r="T25" s="360">
        <f>H25+K25+N25+E25</f>
        <v>80</v>
      </c>
      <c r="U25" s="356">
        <v>5</v>
      </c>
    </row>
    <row r="26" spans="1:22" ht="15.75" customHeight="1" thickBot="1" x14ac:dyDescent="0.35">
      <c r="A26" s="246"/>
      <c r="B26" s="249"/>
      <c r="C26" s="347"/>
      <c r="D26" s="349"/>
      <c r="E26" s="351"/>
      <c r="F26" s="347"/>
      <c r="G26" s="349"/>
      <c r="H26" s="351"/>
      <c r="I26" s="347"/>
      <c r="J26" s="349"/>
      <c r="K26" s="351"/>
      <c r="L26" s="347"/>
      <c r="M26" s="349"/>
      <c r="N26" s="351"/>
      <c r="O26" s="241"/>
      <c r="P26" s="242"/>
      <c r="Q26" s="243"/>
      <c r="R26" s="369"/>
      <c r="S26" s="371"/>
      <c r="T26" s="361"/>
      <c r="U26" s="357"/>
    </row>
    <row r="28" spans="1:22" ht="24.9" customHeight="1" x14ac:dyDescent="0.4">
      <c r="A28" s="385" t="s">
        <v>11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7"/>
      <c r="S28" s="139"/>
      <c r="T28" s="187"/>
      <c r="U28" s="187"/>
    </row>
    <row r="29" spans="1:22" ht="15" customHeight="1" x14ac:dyDescent="0.3">
      <c r="A29" s="383">
        <v>1</v>
      </c>
      <c r="B29" s="384" t="str">
        <f>B15</f>
        <v>TJ SLAVOJ Český Brod "B"</v>
      </c>
      <c r="C29" s="384"/>
      <c r="D29" s="384" t="s">
        <v>5</v>
      </c>
      <c r="E29" s="384" t="str">
        <f>B11</f>
        <v>UNITOP SKP Žďár nad Sázavou</v>
      </c>
      <c r="F29" s="384"/>
      <c r="G29" s="384"/>
      <c r="H29" s="384"/>
      <c r="I29" s="384"/>
      <c r="J29" s="384"/>
      <c r="K29" s="384"/>
      <c r="L29" s="384"/>
      <c r="M29" s="384"/>
      <c r="N29" s="384"/>
      <c r="O29" s="146">
        <v>0</v>
      </c>
      <c r="P29" s="147" t="s">
        <v>5</v>
      </c>
      <c r="Q29" s="147">
        <v>2</v>
      </c>
      <c r="R29" s="138" t="s">
        <v>10</v>
      </c>
      <c r="S29" s="137"/>
      <c r="T29" s="43"/>
      <c r="U29" s="44"/>
      <c r="V29" s="4"/>
    </row>
    <row r="30" spans="1:22" ht="15" customHeight="1" x14ac:dyDescent="0.3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148">
        <v>8</v>
      </c>
      <c r="P30" s="149" t="s">
        <v>5</v>
      </c>
      <c r="Q30" s="135">
        <v>20</v>
      </c>
      <c r="R30" s="7" t="s">
        <v>9</v>
      </c>
      <c r="S30" s="137"/>
      <c r="T30" s="41"/>
      <c r="U30" s="44"/>
      <c r="V30" s="4"/>
    </row>
    <row r="31" spans="1:22" ht="15" customHeight="1" x14ac:dyDescent="0.3">
      <c r="A31" s="336">
        <v>2</v>
      </c>
      <c r="B31" s="337" t="str">
        <f>B19</f>
        <v>TJ Peklo nad Zdobnicí "A"</v>
      </c>
      <c r="C31" s="337"/>
      <c r="D31" s="337" t="s">
        <v>5</v>
      </c>
      <c r="E31" s="337" t="str">
        <f>B23</f>
        <v>TJ Spartak ALUTEC KK Čelákovice</v>
      </c>
      <c r="F31" s="337"/>
      <c r="G31" s="337"/>
      <c r="H31" s="337"/>
      <c r="I31" s="337"/>
      <c r="J31" s="337"/>
      <c r="K31" s="337"/>
      <c r="L31" s="337"/>
      <c r="M31" s="337"/>
      <c r="N31" s="337"/>
      <c r="O31" s="150">
        <v>2</v>
      </c>
      <c r="P31" s="149" t="s">
        <v>5</v>
      </c>
      <c r="Q31" s="149">
        <v>0</v>
      </c>
      <c r="R31" s="7" t="s">
        <v>10</v>
      </c>
      <c r="S31" s="137"/>
      <c r="T31" s="43"/>
      <c r="U31" s="44"/>
    </row>
    <row r="32" spans="1:22" ht="15" customHeight="1" x14ac:dyDescent="0.3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148">
        <v>20</v>
      </c>
      <c r="P32" s="149" t="s">
        <v>5</v>
      </c>
      <c r="Q32" s="135">
        <v>8</v>
      </c>
      <c r="R32" s="7" t="s">
        <v>9</v>
      </c>
      <c r="S32" s="137"/>
      <c r="T32" s="41"/>
      <c r="U32" s="44"/>
    </row>
    <row r="33" spans="1:21" ht="15" customHeight="1" x14ac:dyDescent="0.3">
      <c r="A33" s="336">
        <v>3</v>
      </c>
      <c r="B33" s="337" t="str">
        <f>B7</f>
        <v>MNK Modřice</v>
      </c>
      <c r="C33" s="337"/>
      <c r="D33" s="337" t="s">
        <v>5</v>
      </c>
      <c r="E33" s="337" t="str">
        <f>B15</f>
        <v>TJ SLAVOJ Český Brod "B"</v>
      </c>
      <c r="F33" s="337"/>
      <c r="G33" s="337"/>
      <c r="H33" s="337"/>
      <c r="I33" s="337"/>
      <c r="J33" s="337"/>
      <c r="K33" s="337"/>
      <c r="L33" s="337"/>
      <c r="M33" s="337"/>
      <c r="N33" s="337"/>
      <c r="O33" s="150">
        <v>2</v>
      </c>
      <c r="P33" s="149" t="s">
        <v>5</v>
      </c>
      <c r="Q33" s="149">
        <v>0</v>
      </c>
      <c r="R33" s="7" t="s">
        <v>10</v>
      </c>
      <c r="S33" s="137"/>
      <c r="T33" s="43"/>
      <c r="U33" s="44"/>
    </row>
    <row r="34" spans="1:21" ht="15" customHeight="1" x14ac:dyDescent="0.3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148">
        <v>20</v>
      </c>
      <c r="P34" s="149" t="s">
        <v>5</v>
      </c>
      <c r="Q34" s="135">
        <v>5</v>
      </c>
      <c r="R34" s="7" t="s">
        <v>9</v>
      </c>
      <c r="S34" s="137"/>
      <c r="T34" s="41"/>
      <c r="U34" s="44"/>
    </row>
    <row r="35" spans="1:21" ht="15" customHeight="1" x14ac:dyDescent="0.3">
      <c r="A35" s="336">
        <v>4</v>
      </c>
      <c r="B35" s="337" t="str">
        <f>B23</f>
        <v>TJ Spartak ALUTEC KK Čelákovice</v>
      </c>
      <c r="C35" s="337"/>
      <c r="D35" s="337" t="s">
        <v>5</v>
      </c>
      <c r="E35" s="337" t="str">
        <f>B11</f>
        <v>UNITOP SKP Žďár nad Sázavou</v>
      </c>
      <c r="F35" s="337"/>
      <c r="G35" s="337"/>
      <c r="H35" s="337"/>
      <c r="I35" s="337"/>
      <c r="J35" s="337"/>
      <c r="K35" s="337"/>
      <c r="L35" s="337"/>
      <c r="M35" s="337"/>
      <c r="N35" s="337"/>
      <c r="O35" s="150">
        <v>0</v>
      </c>
      <c r="P35" s="149" t="s">
        <v>5</v>
      </c>
      <c r="Q35" s="149">
        <v>2</v>
      </c>
      <c r="R35" s="7" t="s">
        <v>10</v>
      </c>
      <c r="S35" s="137"/>
      <c r="T35" s="43"/>
      <c r="U35" s="44"/>
    </row>
    <row r="36" spans="1:21" ht="15" customHeight="1" x14ac:dyDescent="0.3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148">
        <v>5</v>
      </c>
      <c r="P36" s="149" t="s">
        <v>5</v>
      </c>
      <c r="Q36" s="135">
        <v>20</v>
      </c>
      <c r="R36" s="7" t="s">
        <v>9</v>
      </c>
      <c r="S36" s="137"/>
      <c r="T36" s="41"/>
      <c r="U36" s="44"/>
    </row>
    <row r="37" spans="1:21" ht="15" customHeight="1" x14ac:dyDescent="0.3">
      <c r="A37" s="336">
        <v>5</v>
      </c>
      <c r="B37" s="337" t="str">
        <f>B7</f>
        <v>MNK Modřice</v>
      </c>
      <c r="C37" s="337"/>
      <c r="D37" s="337" t="s">
        <v>5</v>
      </c>
      <c r="E37" s="337" t="str">
        <f>B19</f>
        <v>TJ Peklo nad Zdobnicí "A"</v>
      </c>
      <c r="F37" s="337"/>
      <c r="G37" s="337"/>
      <c r="H37" s="337"/>
      <c r="I37" s="337"/>
      <c r="J37" s="337"/>
      <c r="K37" s="337"/>
      <c r="L37" s="337"/>
      <c r="M37" s="337"/>
      <c r="N37" s="337"/>
      <c r="O37" s="150">
        <v>2</v>
      </c>
      <c r="P37" s="149" t="s">
        <v>5</v>
      </c>
      <c r="Q37" s="149">
        <v>0</v>
      </c>
      <c r="R37" s="7" t="s">
        <v>10</v>
      </c>
      <c r="S37" s="137"/>
      <c r="T37" s="43"/>
      <c r="U37" s="44"/>
    </row>
    <row r="38" spans="1:21" ht="15" customHeight="1" x14ac:dyDescent="0.3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148">
        <v>20</v>
      </c>
      <c r="P38" s="149" t="s">
        <v>5</v>
      </c>
      <c r="Q38" s="135">
        <v>11</v>
      </c>
      <c r="R38" s="7" t="s">
        <v>9</v>
      </c>
      <c r="S38" s="137"/>
      <c r="T38" s="41"/>
      <c r="U38" s="44"/>
    </row>
    <row r="39" spans="1:21" ht="15" customHeight="1" x14ac:dyDescent="0.3">
      <c r="A39" s="336">
        <v>6</v>
      </c>
      <c r="B39" s="337" t="str">
        <f>B15</f>
        <v>TJ SLAVOJ Český Brod "B"</v>
      </c>
      <c r="C39" s="337"/>
      <c r="D39" s="337" t="s">
        <v>5</v>
      </c>
      <c r="E39" s="337" t="str">
        <f>B23</f>
        <v>TJ Spartak ALUTEC KK Čelákovice</v>
      </c>
      <c r="F39" s="337"/>
      <c r="G39" s="337"/>
      <c r="H39" s="337"/>
      <c r="I39" s="337"/>
      <c r="J39" s="337"/>
      <c r="K39" s="337"/>
      <c r="L39" s="337"/>
      <c r="M39" s="337"/>
      <c r="N39" s="337"/>
      <c r="O39" s="150">
        <v>2</v>
      </c>
      <c r="P39" s="149" t="s">
        <v>5</v>
      </c>
      <c r="Q39" s="149">
        <v>0</v>
      </c>
      <c r="R39" s="7" t="s">
        <v>10</v>
      </c>
      <c r="S39" s="137"/>
      <c r="T39" s="43"/>
      <c r="U39" s="44"/>
    </row>
    <row r="40" spans="1:21" ht="15" customHeight="1" x14ac:dyDescent="0.3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148">
        <v>20</v>
      </c>
      <c r="P40" s="149" t="s">
        <v>5</v>
      </c>
      <c r="Q40" s="135">
        <v>14</v>
      </c>
      <c r="R40" s="7" t="s">
        <v>9</v>
      </c>
      <c r="S40" s="137"/>
      <c r="T40" s="41"/>
      <c r="U40" s="44"/>
    </row>
    <row r="41" spans="1:21" ht="15.6" x14ac:dyDescent="0.3">
      <c r="A41" s="336">
        <v>7</v>
      </c>
      <c r="B41" s="337" t="str">
        <f>B11</f>
        <v>UNITOP SKP Žďár nad Sázavou</v>
      </c>
      <c r="C41" s="337"/>
      <c r="D41" s="337" t="s">
        <v>5</v>
      </c>
      <c r="E41" s="337" t="str">
        <f>B19</f>
        <v>TJ Peklo nad Zdobnicí "A"</v>
      </c>
      <c r="F41" s="337"/>
      <c r="G41" s="337"/>
      <c r="H41" s="337"/>
      <c r="I41" s="337"/>
      <c r="J41" s="337"/>
      <c r="K41" s="337"/>
      <c r="L41" s="337"/>
      <c r="M41" s="337"/>
      <c r="N41" s="337"/>
      <c r="O41" s="150">
        <v>2</v>
      </c>
      <c r="P41" s="149" t="s">
        <v>5</v>
      </c>
      <c r="Q41" s="149">
        <v>0</v>
      </c>
      <c r="R41" s="7" t="s">
        <v>10</v>
      </c>
      <c r="S41" s="137"/>
      <c r="T41" s="43"/>
      <c r="U41" s="44"/>
    </row>
    <row r="42" spans="1:21" ht="15.6" x14ac:dyDescent="0.3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148">
        <v>20</v>
      </c>
      <c r="P42" s="149" t="s">
        <v>5</v>
      </c>
      <c r="Q42" s="135">
        <v>8</v>
      </c>
      <c r="R42" s="7" t="s">
        <v>9</v>
      </c>
      <c r="S42" s="137"/>
      <c r="T42" s="41"/>
      <c r="U42" s="44"/>
    </row>
    <row r="43" spans="1:21" ht="14.4" customHeight="1" x14ac:dyDescent="0.3">
      <c r="A43" s="336">
        <v>8</v>
      </c>
      <c r="B43" s="337" t="str">
        <f>B23</f>
        <v>TJ Spartak ALUTEC KK Čelákovice</v>
      </c>
      <c r="C43" s="337"/>
      <c r="D43" s="337" t="s">
        <v>5</v>
      </c>
      <c r="E43" s="337" t="str">
        <f>B7</f>
        <v>MNK Modřice</v>
      </c>
      <c r="F43" s="337"/>
      <c r="G43" s="337"/>
      <c r="H43" s="337"/>
      <c r="I43" s="337"/>
      <c r="J43" s="337"/>
      <c r="K43" s="337"/>
      <c r="L43" s="337"/>
      <c r="M43" s="337"/>
      <c r="N43" s="337"/>
      <c r="O43" s="150">
        <v>0</v>
      </c>
      <c r="P43" s="149" t="s">
        <v>5</v>
      </c>
      <c r="Q43" s="149">
        <v>2</v>
      </c>
      <c r="R43" s="7" t="s">
        <v>10</v>
      </c>
      <c r="S43" s="137"/>
      <c r="T43" s="43"/>
      <c r="U43" s="44"/>
    </row>
    <row r="44" spans="1:21" ht="14.4" customHeight="1" x14ac:dyDescent="0.3">
      <c r="A44" s="336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148">
        <v>9</v>
      </c>
      <c r="P44" s="149" t="s">
        <v>5</v>
      </c>
      <c r="Q44" s="135">
        <v>20</v>
      </c>
      <c r="R44" s="7" t="s">
        <v>9</v>
      </c>
      <c r="S44" s="137"/>
      <c r="T44" s="41"/>
      <c r="U44" s="44"/>
    </row>
    <row r="45" spans="1:21" ht="15.6" x14ac:dyDescent="0.3">
      <c r="A45" s="336">
        <v>9</v>
      </c>
      <c r="B45" s="337" t="str">
        <f>B19</f>
        <v>TJ Peklo nad Zdobnicí "A"</v>
      </c>
      <c r="C45" s="337"/>
      <c r="D45" s="337" t="s">
        <v>5</v>
      </c>
      <c r="E45" s="337" t="str">
        <f>B15</f>
        <v>TJ SLAVOJ Český Brod "B"</v>
      </c>
      <c r="F45" s="337"/>
      <c r="G45" s="337"/>
      <c r="H45" s="337"/>
      <c r="I45" s="337"/>
      <c r="J45" s="337"/>
      <c r="K45" s="337"/>
      <c r="L45" s="337"/>
      <c r="M45" s="337"/>
      <c r="N45" s="337"/>
      <c r="O45" s="150">
        <v>2</v>
      </c>
      <c r="P45" s="149" t="s">
        <v>5</v>
      </c>
      <c r="Q45" s="149">
        <v>1</v>
      </c>
      <c r="R45" s="7" t="s">
        <v>10</v>
      </c>
      <c r="S45" s="137"/>
      <c r="T45" s="43"/>
      <c r="U45" s="44"/>
    </row>
    <row r="46" spans="1:21" ht="15.6" x14ac:dyDescent="0.3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148">
        <v>26</v>
      </c>
      <c r="P46" s="149" t="s">
        <v>5</v>
      </c>
      <c r="Q46" s="135">
        <v>25</v>
      </c>
      <c r="R46" s="7" t="s">
        <v>9</v>
      </c>
      <c r="S46" s="137"/>
      <c r="T46" s="41"/>
      <c r="U46" s="44"/>
    </row>
    <row r="47" spans="1:21" ht="15.6" x14ac:dyDescent="0.3">
      <c r="A47" s="336">
        <v>10</v>
      </c>
      <c r="B47" s="337" t="str">
        <f>B11</f>
        <v>UNITOP SKP Žďár nad Sázavou</v>
      </c>
      <c r="C47" s="337"/>
      <c r="D47" s="337" t="s">
        <v>5</v>
      </c>
      <c r="E47" s="337" t="str">
        <f>B7</f>
        <v>MNK Modřice</v>
      </c>
      <c r="F47" s="337"/>
      <c r="G47" s="337"/>
      <c r="H47" s="337"/>
      <c r="I47" s="337"/>
      <c r="J47" s="337"/>
      <c r="K47" s="337"/>
      <c r="L47" s="337"/>
      <c r="M47" s="337"/>
      <c r="N47" s="337"/>
      <c r="O47" s="47">
        <v>0</v>
      </c>
      <c r="P47" s="48" t="s">
        <v>5</v>
      </c>
      <c r="Q47" s="48">
        <v>2</v>
      </c>
      <c r="R47" s="7" t="s">
        <v>10</v>
      </c>
      <c r="S47" s="137"/>
      <c r="T47" s="43"/>
      <c r="U47" s="44"/>
    </row>
    <row r="48" spans="1:21" ht="15.6" x14ac:dyDescent="0.3">
      <c r="A48" s="336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46">
        <v>13</v>
      </c>
      <c r="P48" s="48" t="s">
        <v>5</v>
      </c>
      <c r="Q48" s="36">
        <v>20</v>
      </c>
      <c r="R48" s="7" t="s">
        <v>9</v>
      </c>
      <c r="S48" s="137"/>
      <c r="T48" s="41"/>
      <c r="U48" s="44"/>
    </row>
    <row r="53" ht="15" customHeight="1" x14ac:dyDescent="0.3"/>
    <row r="57" ht="14.4" customHeight="1" x14ac:dyDescent="0.3"/>
    <row r="58" ht="14.4" customHeight="1" x14ac:dyDescent="0.3"/>
    <row r="71" ht="15" customHeight="1" x14ac:dyDescent="0.3"/>
    <row r="75" ht="14.4" customHeight="1" x14ac:dyDescent="0.3"/>
    <row r="76" ht="14.4" customHeight="1" x14ac:dyDescent="0.3"/>
    <row r="95" ht="14.4" customHeight="1" x14ac:dyDescent="0.3"/>
    <row r="96" ht="14.4" customHeight="1" x14ac:dyDescent="0.3"/>
  </sheetData>
  <mergeCells count="226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11811023622047245" right="0.11811023622047245" top="0.78740157480314965" bottom="0.78740157480314965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I39"/>
  <sheetViews>
    <sheetView showGridLines="0" topLeftCell="A20" zoomScale="102" zoomScaleNormal="102" workbookViewId="0">
      <selection activeCell="K30" sqref="K30"/>
    </sheetView>
  </sheetViews>
  <sheetFormatPr defaultRowHeight="15" x14ac:dyDescent="0.25"/>
  <cols>
    <col min="1" max="1" width="9.109375" style="40"/>
    <col min="2" max="3" width="9.109375" style="52" customWidth="1"/>
    <col min="4" max="4" width="9.109375" style="52"/>
    <col min="5" max="5" width="8.88671875" style="52"/>
    <col min="6" max="6" width="34.6640625" style="52" customWidth="1"/>
    <col min="7" max="7" width="1.44140625" style="53" customWidth="1"/>
    <col min="8" max="8" width="34.6640625" style="52" customWidth="1"/>
    <col min="9" max="9" width="7.109375" style="52" customWidth="1"/>
    <col min="10" max="258" width="9.109375" style="40"/>
    <col min="259" max="260" width="9.109375" style="40" customWidth="1"/>
    <col min="261" max="261" width="9.109375" style="40"/>
    <col min="262" max="262" width="22.33203125" style="40" customWidth="1"/>
    <col min="263" max="263" width="9.109375" style="40"/>
    <col min="264" max="264" width="24.33203125" style="40" customWidth="1"/>
    <col min="265" max="514" width="9.109375" style="40"/>
    <col min="515" max="516" width="9.109375" style="40" customWidth="1"/>
    <col min="517" max="517" width="9.109375" style="40"/>
    <col min="518" max="518" width="22.33203125" style="40" customWidth="1"/>
    <col min="519" max="519" width="9.109375" style="40"/>
    <col min="520" max="520" width="24.33203125" style="40" customWidth="1"/>
    <col min="521" max="770" width="9.109375" style="40"/>
    <col min="771" max="772" width="9.109375" style="40" customWidth="1"/>
    <col min="773" max="773" width="9.109375" style="40"/>
    <col min="774" max="774" width="22.33203125" style="40" customWidth="1"/>
    <col min="775" max="775" width="9.109375" style="40"/>
    <col min="776" max="776" width="24.33203125" style="40" customWidth="1"/>
    <col min="777" max="1026" width="9.109375" style="40"/>
    <col min="1027" max="1028" width="9.109375" style="40" customWidth="1"/>
    <col min="1029" max="1029" width="9.109375" style="40"/>
    <col min="1030" max="1030" width="22.33203125" style="40" customWidth="1"/>
    <col min="1031" max="1031" width="9.109375" style="40"/>
    <col min="1032" max="1032" width="24.33203125" style="40" customWidth="1"/>
    <col min="1033" max="1282" width="9.109375" style="40"/>
    <col min="1283" max="1284" width="9.109375" style="40" customWidth="1"/>
    <col min="1285" max="1285" width="9.109375" style="40"/>
    <col min="1286" max="1286" width="22.33203125" style="40" customWidth="1"/>
    <col min="1287" max="1287" width="9.109375" style="40"/>
    <col min="1288" max="1288" width="24.33203125" style="40" customWidth="1"/>
    <col min="1289" max="1538" width="9.109375" style="40"/>
    <col min="1539" max="1540" width="9.109375" style="40" customWidth="1"/>
    <col min="1541" max="1541" width="9.109375" style="40"/>
    <col min="1542" max="1542" width="22.33203125" style="40" customWidth="1"/>
    <col min="1543" max="1543" width="9.109375" style="40"/>
    <col min="1544" max="1544" width="24.33203125" style="40" customWidth="1"/>
    <col min="1545" max="1794" width="9.109375" style="40"/>
    <col min="1795" max="1796" width="9.109375" style="40" customWidth="1"/>
    <col min="1797" max="1797" width="9.109375" style="40"/>
    <col min="1798" max="1798" width="22.33203125" style="40" customWidth="1"/>
    <col min="1799" max="1799" width="9.109375" style="40"/>
    <col min="1800" max="1800" width="24.33203125" style="40" customWidth="1"/>
    <col min="1801" max="2050" width="9.109375" style="40"/>
    <col min="2051" max="2052" width="9.109375" style="40" customWidth="1"/>
    <col min="2053" max="2053" width="9.109375" style="40"/>
    <col min="2054" max="2054" width="22.33203125" style="40" customWidth="1"/>
    <col min="2055" max="2055" width="9.109375" style="40"/>
    <col min="2056" max="2056" width="24.33203125" style="40" customWidth="1"/>
    <col min="2057" max="2306" width="9.109375" style="40"/>
    <col min="2307" max="2308" width="9.109375" style="40" customWidth="1"/>
    <col min="2309" max="2309" width="9.109375" style="40"/>
    <col min="2310" max="2310" width="22.33203125" style="40" customWidth="1"/>
    <col min="2311" max="2311" width="9.109375" style="40"/>
    <col min="2312" max="2312" width="24.33203125" style="40" customWidth="1"/>
    <col min="2313" max="2562" width="9.109375" style="40"/>
    <col min="2563" max="2564" width="9.109375" style="40" customWidth="1"/>
    <col min="2565" max="2565" width="9.109375" style="40"/>
    <col min="2566" max="2566" width="22.33203125" style="40" customWidth="1"/>
    <col min="2567" max="2567" width="9.109375" style="40"/>
    <col min="2568" max="2568" width="24.33203125" style="40" customWidth="1"/>
    <col min="2569" max="2818" width="9.109375" style="40"/>
    <col min="2819" max="2820" width="9.109375" style="40" customWidth="1"/>
    <col min="2821" max="2821" width="9.109375" style="40"/>
    <col min="2822" max="2822" width="22.33203125" style="40" customWidth="1"/>
    <col min="2823" max="2823" width="9.109375" style="40"/>
    <col min="2824" max="2824" width="24.33203125" style="40" customWidth="1"/>
    <col min="2825" max="3074" width="9.109375" style="40"/>
    <col min="3075" max="3076" width="9.109375" style="40" customWidth="1"/>
    <col min="3077" max="3077" width="9.109375" style="40"/>
    <col min="3078" max="3078" width="22.33203125" style="40" customWidth="1"/>
    <col min="3079" max="3079" width="9.109375" style="40"/>
    <col min="3080" max="3080" width="24.33203125" style="40" customWidth="1"/>
    <col min="3081" max="3330" width="9.109375" style="40"/>
    <col min="3331" max="3332" width="9.109375" style="40" customWidth="1"/>
    <col min="3333" max="3333" width="9.109375" style="40"/>
    <col min="3334" max="3334" width="22.33203125" style="40" customWidth="1"/>
    <col min="3335" max="3335" width="9.109375" style="40"/>
    <col min="3336" max="3336" width="24.33203125" style="40" customWidth="1"/>
    <col min="3337" max="3586" width="9.109375" style="40"/>
    <col min="3587" max="3588" width="9.109375" style="40" customWidth="1"/>
    <col min="3589" max="3589" width="9.109375" style="40"/>
    <col min="3590" max="3590" width="22.33203125" style="40" customWidth="1"/>
    <col min="3591" max="3591" width="9.109375" style="40"/>
    <col min="3592" max="3592" width="24.33203125" style="40" customWidth="1"/>
    <col min="3593" max="3842" width="9.109375" style="40"/>
    <col min="3843" max="3844" width="9.109375" style="40" customWidth="1"/>
    <col min="3845" max="3845" width="9.109375" style="40"/>
    <col min="3846" max="3846" width="22.33203125" style="40" customWidth="1"/>
    <col min="3847" max="3847" width="9.109375" style="40"/>
    <col min="3848" max="3848" width="24.33203125" style="40" customWidth="1"/>
    <col min="3849" max="4098" width="9.109375" style="40"/>
    <col min="4099" max="4100" width="9.109375" style="40" customWidth="1"/>
    <col min="4101" max="4101" width="9.109375" style="40"/>
    <col min="4102" max="4102" width="22.33203125" style="40" customWidth="1"/>
    <col min="4103" max="4103" width="9.109375" style="40"/>
    <col min="4104" max="4104" width="24.33203125" style="40" customWidth="1"/>
    <col min="4105" max="4354" width="9.109375" style="40"/>
    <col min="4355" max="4356" width="9.109375" style="40" customWidth="1"/>
    <col min="4357" max="4357" width="9.109375" style="40"/>
    <col min="4358" max="4358" width="22.33203125" style="40" customWidth="1"/>
    <col min="4359" max="4359" width="9.109375" style="40"/>
    <col min="4360" max="4360" width="24.33203125" style="40" customWidth="1"/>
    <col min="4361" max="4610" width="9.109375" style="40"/>
    <col min="4611" max="4612" width="9.109375" style="40" customWidth="1"/>
    <col min="4613" max="4613" width="9.109375" style="40"/>
    <col min="4614" max="4614" width="22.33203125" style="40" customWidth="1"/>
    <col min="4615" max="4615" width="9.109375" style="40"/>
    <col min="4616" max="4616" width="24.33203125" style="40" customWidth="1"/>
    <col min="4617" max="4866" width="9.109375" style="40"/>
    <col min="4867" max="4868" width="9.109375" style="40" customWidth="1"/>
    <col min="4869" max="4869" width="9.109375" style="40"/>
    <col min="4870" max="4870" width="22.33203125" style="40" customWidth="1"/>
    <col min="4871" max="4871" width="9.109375" style="40"/>
    <col min="4872" max="4872" width="24.33203125" style="40" customWidth="1"/>
    <col min="4873" max="5122" width="9.109375" style="40"/>
    <col min="5123" max="5124" width="9.109375" style="40" customWidth="1"/>
    <col min="5125" max="5125" width="9.109375" style="40"/>
    <col min="5126" max="5126" width="22.33203125" style="40" customWidth="1"/>
    <col min="5127" max="5127" width="9.109375" style="40"/>
    <col min="5128" max="5128" width="24.33203125" style="40" customWidth="1"/>
    <col min="5129" max="5378" width="9.109375" style="40"/>
    <col min="5379" max="5380" width="9.109375" style="40" customWidth="1"/>
    <col min="5381" max="5381" width="9.109375" style="40"/>
    <col min="5382" max="5382" width="22.33203125" style="40" customWidth="1"/>
    <col min="5383" max="5383" width="9.109375" style="40"/>
    <col min="5384" max="5384" width="24.33203125" style="40" customWidth="1"/>
    <col min="5385" max="5634" width="9.109375" style="40"/>
    <col min="5635" max="5636" width="9.109375" style="40" customWidth="1"/>
    <col min="5637" max="5637" width="9.109375" style="40"/>
    <col min="5638" max="5638" width="22.33203125" style="40" customWidth="1"/>
    <col min="5639" max="5639" width="9.109375" style="40"/>
    <col min="5640" max="5640" width="24.33203125" style="40" customWidth="1"/>
    <col min="5641" max="5890" width="9.109375" style="40"/>
    <col min="5891" max="5892" width="9.109375" style="40" customWidth="1"/>
    <col min="5893" max="5893" width="9.109375" style="40"/>
    <col min="5894" max="5894" width="22.33203125" style="40" customWidth="1"/>
    <col min="5895" max="5895" width="9.109375" style="40"/>
    <col min="5896" max="5896" width="24.33203125" style="40" customWidth="1"/>
    <col min="5897" max="6146" width="9.109375" style="40"/>
    <col min="6147" max="6148" width="9.109375" style="40" customWidth="1"/>
    <col min="6149" max="6149" width="9.109375" style="40"/>
    <col min="6150" max="6150" width="22.33203125" style="40" customWidth="1"/>
    <col min="6151" max="6151" width="9.109375" style="40"/>
    <col min="6152" max="6152" width="24.33203125" style="40" customWidth="1"/>
    <col min="6153" max="6402" width="9.109375" style="40"/>
    <col min="6403" max="6404" width="9.109375" style="40" customWidth="1"/>
    <col min="6405" max="6405" width="9.109375" style="40"/>
    <col min="6406" max="6406" width="22.33203125" style="40" customWidth="1"/>
    <col min="6407" max="6407" width="9.109375" style="40"/>
    <col min="6408" max="6408" width="24.33203125" style="40" customWidth="1"/>
    <col min="6409" max="6658" width="9.109375" style="40"/>
    <col min="6659" max="6660" width="9.109375" style="40" customWidth="1"/>
    <col min="6661" max="6661" width="9.109375" style="40"/>
    <col min="6662" max="6662" width="22.33203125" style="40" customWidth="1"/>
    <col min="6663" max="6663" width="9.109375" style="40"/>
    <col min="6664" max="6664" width="24.33203125" style="40" customWidth="1"/>
    <col min="6665" max="6914" width="9.109375" style="40"/>
    <col min="6915" max="6916" width="9.109375" style="40" customWidth="1"/>
    <col min="6917" max="6917" width="9.109375" style="40"/>
    <col min="6918" max="6918" width="22.33203125" style="40" customWidth="1"/>
    <col min="6919" max="6919" width="9.109375" style="40"/>
    <col min="6920" max="6920" width="24.33203125" style="40" customWidth="1"/>
    <col min="6921" max="7170" width="9.109375" style="40"/>
    <col min="7171" max="7172" width="9.109375" style="40" customWidth="1"/>
    <col min="7173" max="7173" width="9.109375" style="40"/>
    <col min="7174" max="7174" width="22.33203125" style="40" customWidth="1"/>
    <col min="7175" max="7175" width="9.109375" style="40"/>
    <col min="7176" max="7176" width="24.33203125" style="40" customWidth="1"/>
    <col min="7177" max="7426" width="9.109375" style="40"/>
    <col min="7427" max="7428" width="9.109375" style="40" customWidth="1"/>
    <col min="7429" max="7429" width="9.109375" style="40"/>
    <col min="7430" max="7430" width="22.33203125" style="40" customWidth="1"/>
    <col min="7431" max="7431" width="9.109375" style="40"/>
    <col min="7432" max="7432" width="24.33203125" style="40" customWidth="1"/>
    <col min="7433" max="7682" width="9.109375" style="40"/>
    <col min="7683" max="7684" width="9.109375" style="40" customWidth="1"/>
    <col min="7685" max="7685" width="9.109375" style="40"/>
    <col min="7686" max="7686" width="22.33203125" style="40" customWidth="1"/>
    <col min="7687" max="7687" width="9.109375" style="40"/>
    <col min="7688" max="7688" width="24.33203125" style="40" customWidth="1"/>
    <col min="7689" max="7938" width="9.109375" style="40"/>
    <col min="7939" max="7940" width="9.109375" style="40" customWidth="1"/>
    <col min="7941" max="7941" width="9.109375" style="40"/>
    <col min="7942" max="7942" width="22.33203125" style="40" customWidth="1"/>
    <col min="7943" max="7943" width="9.109375" style="40"/>
    <col min="7944" max="7944" width="24.33203125" style="40" customWidth="1"/>
    <col min="7945" max="8194" width="9.109375" style="40"/>
    <col min="8195" max="8196" width="9.109375" style="40" customWidth="1"/>
    <col min="8197" max="8197" width="9.109375" style="40"/>
    <col min="8198" max="8198" width="22.33203125" style="40" customWidth="1"/>
    <col min="8199" max="8199" width="9.109375" style="40"/>
    <col min="8200" max="8200" width="24.33203125" style="40" customWidth="1"/>
    <col min="8201" max="8450" width="9.109375" style="40"/>
    <col min="8451" max="8452" width="9.109375" style="40" customWidth="1"/>
    <col min="8453" max="8453" width="9.109375" style="40"/>
    <col min="8454" max="8454" width="22.33203125" style="40" customWidth="1"/>
    <col min="8455" max="8455" width="9.109375" style="40"/>
    <col min="8456" max="8456" width="24.33203125" style="40" customWidth="1"/>
    <col min="8457" max="8706" width="9.109375" style="40"/>
    <col min="8707" max="8708" width="9.109375" style="40" customWidth="1"/>
    <col min="8709" max="8709" width="9.109375" style="40"/>
    <col min="8710" max="8710" width="22.33203125" style="40" customWidth="1"/>
    <col min="8711" max="8711" width="9.109375" style="40"/>
    <col min="8712" max="8712" width="24.33203125" style="40" customWidth="1"/>
    <col min="8713" max="8962" width="9.109375" style="40"/>
    <col min="8963" max="8964" width="9.109375" style="40" customWidth="1"/>
    <col min="8965" max="8965" width="9.109375" style="40"/>
    <col min="8966" max="8966" width="22.33203125" style="40" customWidth="1"/>
    <col min="8967" max="8967" width="9.109375" style="40"/>
    <col min="8968" max="8968" width="24.33203125" style="40" customWidth="1"/>
    <col min="8969" max="9218" width="9.109375" style="40"/>
    <col min="9219" max="9220" width="9.109375" style="40" customWidth="1"/>
    <col min="9221" max="9221" width="9.109375" style="40"/>
    <col min="9222" max="9222" width="22.33203125" style="40" customWidth="1"/>
    <col min="9223" max="9223" width="9.109375" style="40"/>
    <col min="9224" max="9224" width="24.33203125" style="40" customWidth="1"/>
    <col min="9225" max="9474" width="9.109375" style="40"/>
    <col min="9475" max="9476" width="9.109375" style="40" customWidth="1"/>
    <col min="9477" max="9477" width="9.109375" style="40"/>
    <col min="9478" max="9478" width="22.33203125" style="40" customWidth="1"/>
    <col min="9479" max="9479" width="9.109375" style="40"/>
    <col min="9480" max="9480" width="24.33203125" style="40" customWidth="1"/>
    <col min="9481" max="9730" width="9.109375" style="40"/>
    <col min="9731" max="9732" width="9.109375" style="40" customWidth="1"/>
    <col min="9733" max="9733" width="9.109375" style="40"/>
    <col min="9734" max="9734" width="22.33203125" style="40" customWidth="1"/>
    <col min="9735" max="9735" width="9.109375" style="40"/>
    <col min="9736" max="9736" width="24.33203125" style="40" customWidth="1"/>
    <col min="9737" max="9986" width="9.109375" style="40"/>
    <col min="9987" max="9988" width="9.109375" style="40" customWidth="1"/>
    <col min="9989" max="9989" width="9.109375" style="40"/>
    <col min="9990" max="9990" width="22.33203125" style="40" customWidth="1"/>
    <col min="9991" max="9991" width="9.109375" style="40"/>
    <col min="9992" max="9992" width="24.33203125" style="40" customWidth="1"/>
    <col min="9993" max="10242" width="9.109375" style="40"/>
    <col min="10243" max="10244" width="9.109375" style="40" customWidth="1"/>
    <col min="10245" max="10245" width="9.109375" style="40"/>
    <col min="10246" max="10246" width="22.33203125" style="40" customWidth="1"/>
    <col min="10247" max="10247" width="9.109375" style="40"/>
    <col min="10248" max="10248" width="24.33203125" style="40" customWidth="1"/>
    <col min="10249" max="10498" width="9.109375" style="40"/>
    <col min="10499" max="10500" width="9.109375" style="40" customWidth="1"/>
    <col min="10501" max="10501" width="9.109375" style="40"/>
    <col min="10502" max="10502" width="22.33203125" style="40" customWidth="1"/>
    <col min="10503" max="10503" width="9.109375" style="40"/>
    <col min="10504" max="10504" width="24.33203125" style="40" customWidth="1"/>
    <col min="10505" max="10754" width="9.109375" style="40"/>
    <col min="10755" max="10756" width="9.109375" style="40" customWidth="1"/>
    <col min="10757" max="10757" width="9.109375" style="40"/>
    <col min="10758" max="10758" width="22.33203125" style="40" customWidth="1"/>
    <col min="10759" max="10759" width="9.109375" style="40"/>
    <col min="10760" max="10760" width="24.33203125" style="40" customWidth="1"/>
    <col min="10761" max="11010" width="9.109375" style="40"/>
    <col min="11011" max="11012" width="9.109375" style="40" customWidth="1"/>
    <col min="11013" max="11013" width="9.109375" style="40"/>
    <col min="11014" max="11014" width="22.33203125" style="40" customWidth="1"/>
    <col min="11015" max="11015" width="9.109375" style="40"/>
    <col min="11016" max="11016" width="24.33203125" style="40" customWidth="1"/>
    <col min="11017" max="11266" width="9.109375" style="40"/>
    <col min="11267" max="11268" width="9.109375" style="40" customWidth="1"/>
    <col min="11269" max="11269" width="9.109375" style="40"/>
    <col min="11270" max="11270" width="22.33203125" style="40" customWidth="1"/>
    <col min="11271" max="11271" width="9.109375" style="40"/>
    <col min="11272" max="11272" width="24.33203125" style="40" customWidth="1"/>
    <col min="11273" max="11522" width="9.109375" style="40"/>
    <col min="11523" max="11524" width="9.109375" style="40" customWidth="1"/>
    <col min="11525" max="11525" width="9.109375" style="40"/>
    <col min="11526" max="11526" width="22.33203125" style="40" customWidth="1"/>
    <col min="11527" max="11527" width="9.109375" style="40"/>
    <col min="11528" max="11528" width="24.33203125" style="40" customWidth="1"/>
    <col min="11529" max="11778" width="9.109375" style="40"/>
    <col min="11779" max="11780" width="9.109375" style="40" customWidth="1"/>
    <col min="11781" max="11781" width="9.109375" style="40"/>
    <col min="11782" max="11782" width="22.33203125" style="40" customWidth="1"/>
    <col min="11783" max="11783" width="9.109375" style="40"/>
    <col min="11784" max="11784" width="24.33203125" style="40" customWidth="1"/>
    <col min="11785" max="12034" width="9.109375" style="40"/>
    <col min="12035" max="12036" width="9.109375" style="40" customWidth="1"/>
    <col min="12037" max="12037" width="9.109375" style="40"/>
    <col min="12038" max="12038" width="22.33203125" style="40" customWidth="1"/>
    <col min="12039" max="12039" width="9.109375" style="40"/>
    <col min="12040" max="12040" width="24.33203125" style="40" customWidth="1"/>
    <col min="12041" max="12290" width="9.109375" style="40"/>
    <col min="12291" max="12292" width="9.109375" style="40" customWidth="1"/>
    <col min="12293" max="12293" width="9.109375" style="40"/>
    <col min="12294" max="12294" width="22.33203125" style="40" customWidth="1"/>
    <col min="12295" max="12295" width="9.109375" style="40"/>
    <col min="12296" max="12296" width="24.33203125" style="40" customWidth="1"/>
    <col min="12297" max="12546" width="9.109375" style="40"/>
    <col min="12547" max="12548" width="9.109375" style="40" customWidth="1"/>
    <col min="12549" max="12549" width="9.109375" style="40"/>
    <col min="12550" max="12550" width="22.33203125" style="40" customWidth="1"/>
    <col min="12551" max="12551" width="9.109375" style="40"/>
    <col min="12552" max="12552" width="24.33203125" style="40" customWidth="1"/>
    <col min="12553" max="12802" width="9.109375" style="40"/>
    <col min="12803" max="12804" width="9.109375" style="40" customWidth="1"/>
    <col min="12805" max="12805" width="9.109375" style="40"/>
    <col min="12806" max="12806" width="22.33203125" style="40" customWidth="1"/>
    <col min="12807" max="12807" width="9.109375" style="40"/>
    <col min="12808" max="12808" width="24.33203125" style="40" customWidth="1"/>
    <col min="12809" max="13058" width="9.109375" style="40"/>
    <col min="13059" max="13060" width="9.109375" style="40" customWidth="1"/>
    <col min="13061" max="13061" width="9.109375" style="40"/>
    <col min="13062" max="13062" width="22.33203125" style="40" customWidth="1"/>
    <col min="13063" max="13063" width="9.109375" style="40"/>
    <col min="13064" max="13064" width="24.33203125" style="40" customWidth="1"/>
    <col min="13065" max="13314" width="9.109375" style="40"/>
    <col min="13315" max="13316" width="9.109375" style="40" customWidth="1"/>
    <col min="13317" max="13317" width="9.109375" style="40"/>
    <col min="13318" max="13318" width="22.33203125" style="40" customWidth="1"/>
    <col min="13319" max="13319" width="9.109375" style="40"/>
    <col min="13320" max="13320" width="24.33203125" style="40" customWidth="1"/>
    <col min="13321" max="13570" width="9.109375" style="40"/>
    <col min="13571" max="13572" width="9.109375" style="40" customWidth="1"/>
    <col min="13573" max="13573" width="9.109375" style="40"/>
    <col min="13574" max="13574" width="22.33203125" style="40" customWidth="1"/>
    <col min="13575" max="13575" width="9.109375" style="40"/>
    <col min="13576" max="13576" width="24.33203125" style="40" customWidth="1"/>
    <col min="13577" max="13826" width="9.109375" style="40"/>
    <col min="13827" max="13828" width="9.109375" style="40" customWidth="1"/>
    <col min="13829" max="13829" width="9.109375" style="40"/>
    <col min="13830" max="13830" width="22.33203125" style="40" customWidth="1"/>
    <col min="13831" max="13831" width="9.109375" style="40"/>
    <col min="13832" max="13832" width="24.33203125" style="40" customWidth="1"/>
    <col min="13833" max="14082" width="9.109375" style="40"/>
    <col min="14083" max="14084" width="9.109375" style="40" customWidth="1"/>
    <col min="14085" max="14085" width="9.109375" style="40"/>
    <col min="14086" max="14086" width="22.33203125" style="40" customWidth="1"/>
    <col min="14087" max="14087" width="9.109375" style="40"/>
    <col min="14088" max="14088" width="24.33203125" style="40" customWidth="1"/>
    <col min="14089" max="14338" width="9.109375" style="40"/>
    <col min="14339" max="14340" width="9.109375" style="40" customWidth="1"/>
    <col min="14341" max="14341" width="9.109375" style="40"/>
    <col min="14342" max="14342" width="22.33203125" style="40" customWidth="1"/>
    <col min="14343" max="14343" width="9.109375" style="40"/>
    <col min="14344" max="14344" width="24.33203125" style="40" customWidth="1"/>
    <col min="14345" max="14594" width="9.109375" style="40"/>
    <col min="14595" max="14596" width="9.109375" style="40" customWidth="1"/>
    <col min="14597" max="14597" width="9.109375" style="40"/>
    <col min="14598" max="14598" width="22.33203125" style="40" customWidth="1"/>
    <col min="14599" max="14599" width="9.109375" style="40"/>
    <col min="14600" max="14600" width="24.33203125" style="40" customWidth="1"/>
    <col min="14601" max="14850" width="9.109375" style="40"/>
    <col min="14851" max="14852" width="9.109375" style="40" customWidth="1"/>
    <col min="14853" max="14853" width="9.109375" style="40"/>
    <col min="14854" max="14854" width="22.33203125" style="40" customWidth="1"/>
    <col min="14855" max="14855" width="9.109375" style="40"/>
    <col min="14856" max="14856" width="24.33203125" style="40" customWidth="1"/>
    <col min="14857" max="15106" width="9.109375" style="40"/>
    <col min="15107" max="15108" width="9.109375" style="40" customWidth="1"/>
    <col min="15109" max="15109" width="9.109375" style="40"/>
    <col min="15110" max="15110" width="22.33203125" style="40" customWidth="1"/>
    <col min="15111" max="15111" width="9.109375" style="40"/>
    <col min="15112" max="15112" width="24.33203125" style="40" customWidth="1"/>
    <col min="15113" max="15362" width="9.109375" style="40"/>
    <col min="15363" max="15364" width="9.109375" style="40" customWidth="1"/>
    <col min="15365" max="15365" width="9.109375" style="40"/>
    <col min="15366" max="15366" width="22.33203125" style="40" customWidth="1"/>
    <col min="15367" max="15367" width="9.109375" style="40"/>
    <col min="15368" max="15368" width="24.33203125" style="40" customWidth="1"/>
    <col min="15369" max="15618" width="9.109375" style="40"/>
    <col min="15619" max="15620" width="9.109375" style="40" customWidth="1"/>
    <col min="15621" max="15621" width="9.109375" style="40"/>
    <col min="15622" max="15622" width="22.33203125" style="40" customWidth="1"/>
    <col min="15623" max="15623" width="9.109375" style="40"/>
    <col min="15624" max="15624" width="24.33203125" style="40" customWidth="1"/>
    <col min="15625" max="15874" width="9.109375" style="40"/>
    <col min="15875" max="15876" width="9.109375" style="40" customWidth="1"/>
    <col min="15877" max="15877" width="9.109375" style="40"/>
    <col min="15878" max="15878" width="22.33203125" style="40" customWidth="1"/>
    <col min="15879" max="15879" width="9.109375" style="40"/>
    <col min="15880" max="15880" width="24.33203125" style="40" customWidth="1"/>
    <col min="15881" max="16130" width="9.109375" style="40"/>
    <col min="16131" max="16132" width="9.109375" style="40" customWidth="1"/>
    <col min="16133" max="16133" width="9.109375" style="40"/>
    <col min="16134" max="16134" width="22.33203125" style="40" customWidth="1"/>
    <col min="16135" max="16135" width="9.109375" style="40"/>
    <col min="16136" max="16136" width="24.33203125" style="40" customWidth="1"/>
    <col min="16137" max="16384" width="9.109375" style="40"/>
  </cols>
  <sheetData>
    <row r="1" spans="2:9" ht="10.199999999999999" customHeight="1" x14ac:dyDescent="0.25"/>
    <row r="2" spans="2:9" ht="25.2" customHeight="1" x14ac:dyDescent="0.25">
      <c r="B2" s="57" t="s">
        <v>13</v>
      </c>
      <c r="C2" s="57" t="s">
        <v>12</v>
      </c>
      <c r="D2" s="60" t="s">
        <v>20</v>
      </c>
      <c r="E2" s="174" t="s">
        <v>85</v>
      </c>
      <c r="F2" s="64" t="s">
        <v>38</v>
      </c>
      <c r="G2" s="61"/>
      <c r="H2" s="65" t="s">
        <v>102</v>
      </c>
      <c r="I2" s="59"/>
    </row>
    <row r="3" spans="2:9" ht="19.95" customHeight="1" x14ac:dyDescent="0.25">
      <c r="B3" s="57" t="s">
        <v>13</v>
      </c>
      <c r="C3" s="57" t="s">
        <v>12</v>
      </c>
      <c r="D3" s="60" t="s">
        <v>20</v>
      </c>
      <c r="E3" s="174" t="s">
        <v>85</v>
      </c>
      <c r="F3" s="64"/>
      <c r="G3" s="61"/>
      <c r="H3" s="65"/>
      <c r="I3" s="59"/>
    </row>
    <row r="4" spans="2:9" ht="15.6" customHeight="1" x14ac:dyDescent="0.25">
      <c r="B4" s="54">
        <v>1</v>
      </c>
      <c r="C4" s="54" t="s">
        <v>8</v>
      </c>
      <c r="D4" s="151" t="s">
        <v>21</v>
      </c>
      <c r="E4" s="151"/>
      <c r="F4" s="62" t="str">
        <f>'A - výsledky'!B29</f>
        <v>TJ Peklo nad Zdobnicí "B"</v>
      </c>
      <c r="G4" s="63" t="s">
        <v>5</v>
      </c>
      <c r="H4" s="58" t="str">
        <f>'A - výsledky'!E29</f>
        <v>SK Liapor - Witte Karlovy Vary</v>
      </c>
      <c r="I4" s="169" t="s">
        <v>182</v>
      </c>
    </row>
    <row r="5" spans="2:9" ht="15.6" customHeight="1" x14ac:dyDescent="0.25">
      <c r="B5" s="54">
        <v>2</v>
      </c>
      <c r="C5" s="54" t="s">
        <v>6</v>
      </c>
      <c r="D5" s="55" t="s">
        <v>21</v>
      </c>
      <c r="E5" s="151"/>
      <c r="F5" s="62" t="str">
        <f>'B - výsledky'!B29</f>
        <v>TJ SLAVOJ Český Brod "B"</v>
      </c>
      <c r="G5" s="63" t="s">
        <v>5</v>
      </c>
      <c r="H5" s="58" t="str">
        <f>'B - výsledky'!E29</f>
        <v>UNITOP SKP Žďár nad Sázavou</v>
      </c>
      <c r="I5" s="56" t="s">
        <v>182</v>
      </c>
    </row>
    <row r="6" spans="2:9" ht="15.6" customHeight="1" x14ac:dyDescent="0.25">
      <c r="B6" s="54">
        <v>3</v>
      </c>
      <c r="C6" s="54" t="s">
        <v>8</v>
      </c>
      <c r="D6" s="55" t="s">
        <v>22</v>
      </c>
      <c r="E6" s="151"/>
      <c r="F6" s="62" t="str">
        <f>'A - výsledky'!B31</f>
        <v>T.J. SOKOL Holice</v>
      </c>
      <c r="G6" s="63" t="s">
        <v>5</v>
      </c>
      <c r="H6" s="58" t="str">
        <f>'A - výsledky'!E31</f>
        <v xml:space="preserve">Sokol Dolní Počernice </v>
      </c>
      <c r="I6" s="56" t="s">
        <v>184</v>
      </c>
    </row>
    <row r="7" spans="2:9" ht="14.4" customHeight="1" x14ac:dyDescent="0.25">
      <c r="B7" s="54">
        <v>4</v>
      </c>
      <c r="C7" s="54" t="s">
        <v>6</v>
      </c>
      <c r="D7" s="55" t="s">
        <v>22</v>
      </c>
      <c r="E7" s="151"/>
      <c r="F7" s="62" t="str">
        <f>'B - výsledky'!B31</f>
        <v>TJ Peklo nad Zdobnicí "A"</v>
      </c>
      <c r="G7" s="63" t="s">
        <v>5</v>
      </c>
      <c r="H7" s="58" t="str">
        <f>'B - výsledky'!E31</f>
        <v>TJ Spartak ALUTEC KK Čelákovice</v>
      </c>
      <c r="I7" s="56" t="s">
        <v>183</v>
      </c>
    </row>
    <row r="8" spans="2:9" ht="15.6" customHeight="1" x14ac:dyDescent="0.25">
      <c r="B8" s="54">
        <v>5</v>
      </c>
      <c r="C8" s="54" t="str">
        <f>C$4</f>
        <v>A</v>
      </c>
      <c r="D8" s="55" t="s">
        <v>23</v>
      </c>
      <c r="E8" s="151"/>
      <c r="F8" s="62" t="str">
        <f>'A - výsledky'!B33</f>
        <v>TJ SLAVOJ Český Brod "A"</v>
      </c>
      <c r="G8" s="63" t="s">
        <v>5</v>
      </c>
      <c r="H8" s="58" t="str">
        <f>'A - výsledky'!E33</f>
        <v>TJ Peklo nad Zdobnicí "B"</v>
      </c>
      <c r="I8" s="56" t="s">
        <v>183</v>
      </c>
    </row>
    <row r="9" spans="2:9" ht="15.6" customHeight="1" x14ac:dyDescent="0.25">
      <c r="B9" s="54">
        <v>6</v>
      </c>
      <c r="C9" s="54" t="str">
        <f>C$5</f>
        <v>B</v>
      </c>
      <c r="D9" s="55" t="s">
        <v>23</v>
      </c>
      <c r="E9" s="151"/>
      <c r="F9" s="62" t="str">
        <f>'B - výsledky'!B33</f>
        <v>MNK Modřice</v>
      </c>
      <c r="G9" s="63" t="s">
        <v>5</v>
      </c>
      <c r="H9" s="58" t="str">
        <f>'B - výsledky'!E33</f>
        <v>TJ SLAVOJ Český Brod "B"</v>
      </c>
      <c r="I9" s="56" t="s">
        <v>183</v>
      </c>
    </row>
    <row r="10" spans="2:9" ht="15.6" customHeight="1" x14ac:dyDescent="0.25">
      <c r="B10" s="54">
        <v>7</v>
      </c>
      <c r="C10" s="54" t="s">
        <v>8</v>
      </c>
      <c r="D10" s="55" t="s">
        <v>24</v>
      </c>
      <c r="E10" s="151"/>
      <c r="F10" s="62" t="str">
        <f>'A - výsledky'!B35</f>
        <v xml:space="preserve">Sokol Dolní Počernice </v>
      </c>
      <c r="G10" s="63" t="s">
        <v>5</v>
      </c>
      <c r="H10" s="58" t="str">
        <f>'A - výsledky'!E35</f>
        <v>SK Liapor - Witte Karlovy Vary</v>
      </c>
      <c r="I10" s="56" t="s">
        <v>182</v>
      </c>
    </row>
    <row r="11" spans="2:9" ht="14.4" customHeight="1" x14ac:dyDescent="0.25">
      <c r="B11" s="54">
        <v>8</v>
      </c>
      <c r="C11" s="54" t="s">
        <v>6</v>
      </c>
      <c r="D11" s="55" t="s">
        <v>24</v>
      </c>
      <c r="E11" s="151"/>
      <c r="F11" s="62" t="str">
        <f>'B - výsledky'!B35</f>
        <v>TJ Spartak ALUTEC KK Čelákovice</v>
      </c>
      <c r="G11" s="63" t="s">
        <v>5</v>
      </c>
      <c r="H11" s="58" t="str">
        <f>'B - výsledky'!E35</f>
        <v>UNITOP SKP Žďár nad Sázavou</v>
      </c>
      <c r="I11" s="56" t="s">
        <v>182</v>
      </c>
    </row>
    <row r="12" spans="2:9" ht="15.6" customHeight="1" x14ac:dyDescent="0.25">
      <c r="B12" s="54">
        <v>9</v>
      </c>
      <c r="C12" s="54" t="str">
        <f>C$4</f>
        <v>A</v>
      </c>
      <c r="D12" s="55" t="s">
        <v>25</v>
      </c>
      <c r="E12" s="151"/>
      <c r="F12" s="62" t="str">
        <f>'A - výsledky'!B37</f>
        <v>TJ SLAVOJ Český Brod "A"</v>
      </c>
      <c r="G12" s="63" t="s">
        <v>5</v>
      </c>
      <c r="H12" s="58" t="str">
        <f>'A - výsledky'!E37</f>
        <v>T.J. SOKOL Holice</v>
      </c>
      <c r="I12" s="56" t="s">
        <v>183</v>
      </c>
    </row>
    <row r="13" spans="2:9" ht="15.6" customHeight="1" x14ac:dyDescent="0.25">
      <c r="B13" s="54">
        <v>10</v>
      </c>
      <c r="C13" s="54" t="str">
        <f>C$5</f>
        <v>B</v>
      </c>
      <c r="D13" s="55" t="s">
        <v>25</v>
      </c>
      <c r="E13" s="151"/>
      <c r="F13" s="62" t="str">
        <f>'B - výsledky'!B37</f>
        <v>MNK Modřice</v>
      </c>
      <c r="G13" s="63" t="s">
        <v>5</v>
      </c>
      <c r="H13" s="58" t="str">
        <f>'B - výsledky'!E37</f>
        <v>TJ Peklo nad Zdobnicí "A"</v>
      </c>
      <c r="I13" s="56" t="s">
        <v>183</v>
      </c>
    </row>
    <row r="14" spans="2:9" ht="15.6" customHeight="1" x14ac:dyDescent="0.25">
      <c r="B14" s="54">
        <v>11</v>
      </c>
      <c r="C14" s="54" t="s">
        <v>8</v>
      </c>
      <c r="D14" s="55" t="s">
        <v>35</v>
      </c>
      <c r="E14" s="151"/>
      <c r="F14" s="62" t="str">
        <f>'A - výsledky'!B39</f>
        <v>TJ Peklo nad Zdobnicí "B"</v>
      </c>
      <c r="G14" s="63" t="s">
        <v>5</v>
      </c>
      <c r="H14" s="58" t="str">
        <f>'A - výsledky'!E39</f>
        <v xml:space="preserve">Sokol Dolní Počernice </v>
      </c>
      <c r="I14" s="56" t="s">
        <v>182</v>
      </c>
    </row>
    <row r="15" spans="2:9" ht="14.4" customHeight="1" x14ac:dyDescent="0.25">
      <c r="B15" s="54">
        <v>12</v>
      </c>
      <c r="C15" s="54" t="s">
        <v>6</v>
      </c>
      <c r="D15" s="55" t="s">
        <v>35</v>
      </c>
      <c r="E15" s="151"/>
      <c r="F15" s="62" t="str">
        <f>'B - výsledky'!B39</f>
        <v>TJ SLAVOJ Český Brod "B"</v>
      </c>
      <c r="G15" s="63" t="s">
        <v>5</v>
      </c>
      <c r="H15" s="58" t="str">
        <f>'B - výsledky'!E39</f>
        <v>TJ Spartak ALUTEC KK Čelákovice</v>
      </c>
      <c r="I15" s="56" t="s">
        <v>183</v>
      </c>
    </row>
    <row r="16" spans="2:9" ht="15.6" customHeight="1" x14ac:dyDescent="0.25">
      <c r="B16" s="54">
        <v>13</v>
      </c>
      <c r="C16" s="54" t="str">
        <f>C$4</f>
        <v>A</v>
      </c>
      <c r="D16" s="55" t="s">
        <v>70</v>
      </c>
      <c r="E16" s="151"/>
      <c r="F16" s="62" t="str">
        <f>'A - výsledky'!B41</f>
        <v>SK Liapor - Witte Karlovy Vary</v>
      </c>
      <c r="G16" s="63" t="s">
        <v>5</v>
      </c>
      <c r="H16" s="58" t="str">
        <f>'A - výsledky'!E41</f>
        <v>T.J. SOKOL Holice</v>
      </c>
      <c r="I16" s="56" t="s">
        <v>183</v>
      </c>
    </row>
    <row r="17" spans="2:9" ht="15.6" customHeight="1" x14ac:dyDescent="0.25">
      <c r="B17" s="54">
        <v>14</v>
      </c>
      <c r="C17" s="54" t="str">
        <f>C$5</f>
        <v>B</v>
      </c>
      <c r="D17" s="55" t="s">
        <v>70</v>
      </c>
      <c r="E17" s="151"/>
      <c r="F17" s="62" t="str">
        <f>'B - výsledky'!B41</f>
        <v>UNITOP SKP Žďár nad Sázavou</v>
      </c>
      <c r="G17" s="63" t="s">
        <v>5</v>
      </c>
      <c r="H17" s="58" t="str">
        <f>'B - výsledky'!E41</f>
        <v>TJ Peklo nad Zdobnicí "A"</v>
      </c>
      <c r="I17" s="56" t="s">
        <v>183</v>
      </c>
    </row>
    <row r="18" spans="2:9" ht="15.6" customHeight="1" x14ac:dyDescent="0.25">
      <c r="B18" s="54">
        <v>15</v>
      </c>
      <c r="C18" s="54" t="s">
        <v>8</v>
      </c>
      <c r="D18" s="55" t="s">
        <v>71</v>
      </c>
      <c r="E18" s="151"/>
      <c r="F18" s="62" t="str">
        <f>'A - výsledky'!B43</f>
        <v xml:space="preserve">Sokol Dolní Počernice </v>
      </c>
      <c r="G18" s="63" t="s">
        <v>5</v>
      </c>
      <c r="H18" s="58" t="str">
        <f>'A - výsledky'!E43</f>
        <v>TJ SLAVOJ Český Brod "A"</v>
      </c>
      <c r="I18" s="56" t="s">
        <v>184</v>
      </c>
    </row>
    <row r="19" spans="2:9" ht="14.4" customHeight="1" x14ac:dyDescent="0.25">
      <c r="B19" s="54">
        <v>16</v>
      </c>
      <c r="C19" s="54" t="s">
        <v>6</v>
      </c>
      <c r="D19" s="55" t="s">
        <v>71</v>
      </c>
      <c r="E19" s="151"/>
      <c r="F19" s="62" t="str">
        <f>'B - výsledky'!B43</f>
        <v>TJ Spartak ALUTEC KK Čelákovice</v>
      </c>
      <c r="G19" s="63" t="s">
        <v>5</v>
      </c>
      <c r="H19" s="58" t="str">
        <f>'B - výsledky'!E43</f>
        <v>MNK Modřice</v>
      </c>
      <c r="I19" s="56" t="s">
        <v>182</v>
      </c>
    </row>
    <row r="20" spans="2:9" ht="15.6" customHeight="1" x14ac:dyDescent="0.25">
      <c r="B20" s="54">
        <v>17</v>
      </c>
      <c r="C20" s="54" t="str">
        <f>C$4</f>
        <v>A</v>
      </c>
      <c r="D20" s="55" t="s">
        <v>72</v>
      </c>
      <c r="E20" s="151"/>
      <c r="F20" s="62" t="str">
        <f>'A - výsledky'!B45</f>
        <v>T.J. SOKOL Holice</v>
      </c>
      <c r="G20" s="63" t="s">
        <v>5</v>
      </c>
      <c r="H20" s="58" t="str">
        <f>'A - výsledky'!E45</f>
        <v>TJ Peklo nad Zdobnicí "B"</v>
      </c>
      <c r="I20" s="56" t="s">
        <v>183</v>
      </c>
    </row>
    <row r="21" spans="2:9" ht="15.6" customHeight="1" x14ac:dyDescent="0.25">
      <c r="B21" s="54">
        <v>18</v>
      </c>
      <c r="C21" s="54" t="str">
        <f>C$5</f>
        <v>B</v>
      </c>
      <c r="D21" s="55" t="s">
        <v>72</v>
      </c>
      <c r="E21" s="151"/>
      <c r="F21" s="62" t="str">
        <f>'B - výsledky'!B45</f>
        <v>TJ Peklo nad Zdobnicí "A"</v>
      </c>
      <c r="G21" s="63" t="s">
        <v>5</v>
      </c>
      <c r="H21" s="58" t="str">
        <f>'B - výsledky'!E45</f>
        <v>TJ SLAVOJ Český Brod "B"</v>
      </c>
      <c r="I21" s="56" t="s">
        <v>185</v>
      </c>
    </row>
    <row r="22" spans="2:9" ht="15.6" customHeight="1" x14ac:dyDescent="0.25">
      <c r="B22" s="54">
        <v>19</v>
      </c>
      <c r="C22" s="54" t="str">
        <f>C$4</f>
        <v>A</v>
      </c>
      <c r="D22" s="55" t="s">
        <v>73</v>
      </c>
      <c r="E22" s="151"/>
      <c r="F22" s="62" t="str">
        <f>'A - výsledky'!B47</f>
        <v>SK Liapor - Witte Karlovy Vary</v>
      </c>
      <c r="G22" s="63" t="s">
        <v>5</v>
      </c>
      <c r="H22" s="58" t="str">
        <f>'A - výsledky'!E47</f>
        <v>TJ SLAVOJ Český Brod "A"</v>
      </c>
      <c r="I22" s="56" t="s">
        <v>184</v>
      </c>
    </row>
    <row r="23" spans="2:9" ht="14.4" customHeight="1" x14ac:dyDescent="0.25">
      <c r="B23" s="54">
        <v>20</v>
      </c>
      <c r="C23" s="54" t="str">
        <f>C$5</f>
        <v>B</v>
      </c>
      <c r="D23" s="55" t="s">
        <v>73</v>
      </c>
      <c r="E23" s="151"/>
      <c r="F23" s="62" t="str">
        <f>'B - výsledky'!B47</f>
        <v>UNITOP SKP Žďár nad Sázavou</v>
      </c>
      <c r="G23" s="63" t="s">
        <v>5</v>
      </c>
      <c r="H23" s="58" t="str">
        <f>'B - výsledky'!E47</f>
        <v>MNK Modřice</v>
      </c>
      <c r="I23" s="56" t="s">
        <v>182</v>
      </c>
    </row>
    <row r="24" spans="2:9" ht="14.4" customHeight="1" x14ac:dyDescent="0.25">
      <c r="I24" s="170"/>
    </row>
    <row r="25" spans="2:9" ht="22.95" customHeight="1" x14ac:dyDescent="0.25">
      <c r="B25" s="398" t="s">
        <v>31</v>
      </c>
      <c r="C25" s="398"/>
      <c r="D25" s="398"/>
      <c r="E25" s="398"/>
      <c r="F25" s="398"/>
      <c r="G25" s="398"/>
      <c r="H25" s="398"/>
      <c r="I25" s="171"/>
    </row>
    <row r="26" spans="2:9" ht="14.4" customHeight="1" x14ac:dyDescent="0.25">
      <c r="B26" s="54">
        <v>21</v>
      </c>
      <c r="C26" s="396" t="s">
        <v>14</v>
      </c>
      <c r="D26" s="397"/>
      <c r="E26" s="175"/>
      <c r="F26" s="68" t="str">
        <f>KO!B13</f>
        <v>UNITOP SKP Žďár nad Sázavou</v>
      </c>
      <c r="G26" s="63" t="s">
        <v>5</v>
      </c>
      <c r="H26" s="69" t="str">
        <f>KO!B15</f>
        <v xml:space="preserve">Sokol Dolní Počernice </v>
      </c>
      <c r="I26" s="56" t="s">
        <v>183</v>
      </c>
    </row>
    <row r="27" spans="2:9" ht="14.4" customHeight="1" x14ac:dyDescent="0.25">
      <c r="B27" s="54">
        <v>22</v>
      </c>
      <c r="C27" s="396" t="s">
        <v>15</v>
      </c>
      <c r="D27" s="397"/>
      <c r="E27" s="175"/>
      <c r="F27" s="68" t="str">
        <f>KO!B29</f>
        <v>SK Liapor - Witte Karlovy Vary</v>
      </c>
      <c r="G27" s="63" t="s">
        <v>5</v>
      </c>
      <c r="H27" s="69" t="str">
        <f>KO!B31</f>
        <v>TJ Peklo nad Zdobnicí "A"</v>
      </c>
      <c r="I27" s="56" t="s">
        <v>183</v>
      </c>
    </row>
    <row r="28" spans="2:9" ht="14.4" customHeight="1" x14ac:dyDescent="0.25">
      <c r="B28" s="54">
        <v>23</v>
      </c>
      <c r="C28" s="396" t="s">
        <v>16</v>
      </c>
      <c r="D28" s="397"/>
      <c r="E28" s="175"/>
      <c r="F28" s="68" t="str">
        <f>KO!C6</f>
        <v>TJ SLAVOJ Český Brod "A"</v>
      </c>
      <c r="G28" s="63" t="s">
        <v>5</v>
      </c>
      <c r="H28" s="69" t="str">
        <f>KO!C14</f>
        <v>UNITOP SKP Žďár nad Sázavou</v>
      </c>
      <c r="I28" s="56" t="s">
        <v>182</v>
      </c>
    </row>
    <row r="29" spans="2:9" ht="14.4" customHeight="1" x14ac:dyDescent="0.25">
      <c r="B29" s="54">
        <v>24</v>
      </c>
      <c r="C29" s="396" t="s">
        <v>17</v>
      </c>
      <c r="D29" s="397"/>
      <c r="E29" s="175"/>
      <c r="F29" s="68" t="str">
        <f>KO!C22</f>
        <v>MNK Modřice</v>
      </c>
      <c r="G29" s="63" t="s">
        <v>5</v>
      </c>
      <c r="H29" s="69" t="str">
        <f>KO!C30</f>
        <v>SK Liapor - Witte Karlovy Vary</v>
      </c>
      <c r="I29" s="56" t="s">
        <v>185</v>
      </c>
    </row>
    <row r="30" spans="2:9" ht="14.4" customHeight="1" x14ac:dyDescent="0.25">
      <c r="B30" s="54">
        <v>25</v>
      </c>
      <c r="C30" s="396" t="s">
        <v>74</v>
      </c>
      <c r="D30" s="397"/>
      <c r="E30" s="175"/>
      <c r="F30" s="68" t="str">
        <f>KO!D31</f>
        <v>TJ SLAVOJ Český Brod "A"</v>
      </c>
      <c r="G30" s="63" t="s">
        <v>5</v>
      </c>
      <c r="H30" s="69" t="str">
        <f>KO!D35</f>
        <v>SK Liapor - Witte Karlovy Vary</v>
      </c>
      <c r="I30" s="56" t="s">
        <v>183</v>
      </c>
    </row>
    <row r="31" spans="2:9" ht="14.4" customHeight="1" x14ac:dyDescent="0.25">
      <c r="B31" s="54">
        <v>26</v>
      </c>
      <c r="C31" s="396" t="s">
        <v>29</v>
      </c>
      <c r="D31" s="397"/>
      <c r="E31" s="175"/>
      <c r="F31" s="68" t="str">
        <f>KO!D10</f>
        <v>UNITOP SKP Žďár nad Sázavou</v>
      </c>
      <c r="G31" s="63" t="s">
        <v>5</v>
      </c>
      <c r="H31" s="69" t="str">
        <f>KO!D26</f>
        <v>MNK Modřice</v>
      </c>
      <c r="I31" s="56"/>
    </row>
    <row r="32" spans="2:9" ht="16.2" customHeight="1" x14ac:dyDescent="0.25">
      <c r="B32" s="40"/>
      <c r="C32" s="40"/>
      <c r="D32" s="40"/>
      <c r="E32" s="40"/>
      <c r="F32" s="40"/>
      <c r="G32" s="40"/>
      <c r="H32" s="40"/>
      <c r="I32" s="40"/>
    </row>
    <row r="33" spans="2:9" ht="16.2" customHeight="1" x14ac:dyDescent="0.25">
      <c r="B33" s="40"/>
      <c r="C33" s="40"/>
      <c r="D33" s="40"/>
      <c r="E33" s="40"/>
      <c r="F33" s="40"/>
      <c r="G33" s="40"/>
      <c r="H33" s="40"/>
      <c r="I33" s="40"/>
    </row>
    <row r="34" spans="2:9" ht="16.2" customHeight="1" x14ac:dyDescent="0.25">
      <c r="B34" s="40"/>
      <c r="C34" s="40"/>
      <c r="D34" s="40"/>
      <c r="E34" s="40"/>
      <c r="F34" s="40"/>
      <c r="G34" s="40"/>
      <c r="H34" s="40"/>
      <c r="I34" s="40"/>
    </row>
    <row r="35" spans="2:9" ht="16.2" customHeight="1" x14ac:dyDescent="0.25">
      <c r="B35" s="40"/>
      <c r="C35" s="40"/>
      <c r="D35" s="40"/>
      <c r="E35" s="40"/>
      <c r="F35" s="40"/>
      <c r="G35" s="40"/>
      <c r="H35" s="40"/>
      <c r="I35" s="40"/>
    </row>
    <row r="36" spans="2:9" ht="16.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6.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6.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6.2" customHeight="1" x14ac:dyDescent="0.25">
      <c r="B39" s="40"/>
      <c r="C39" s="40"/>
      <c r="D39" s="40"/>
      <c r="E39" s="40"/>
      <c r="F39" s="40"/>
      <c r="G39" s="40"/>
      <c r="H39" s="40"/>
      <c r="I39" s="40"/>
    </row>
  </sheetData>
  <mergeCells count="7">
    <mergeCell ref="C31:D31"/>
    <mergeCell ref="C29:D29"/>
    <mergeCell ref="C27:D27"/>
    <mergeCell ref="C26:D26"/>
    <mergeCell ref="B25:H25"/>
    <mergeCell ref="C28:D28"/>
    <mergeCell ref="C30:D30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34"/>
  <sheetViews>
    <sheetView showGridLines="0" tabSelected="1" topLeftCell="A7" workbookViewId="0">
      <selection activeCell="H16" sqref="H16"/>
    </sheetView>
  </sheetViews>
  <sheetFormatPr defaultRowHeight="13.2" x14ac:dyDescent="0.25"/>
  <cols>
    <col min="1" max="1" width="5.5546875" style="8" customWidth="1"/>
    <col min="2" max="2" width="29.88671875" style="8" customWidth="1"/>
    <col min="3" max="3" width="32.44140625" style="8" customWidth="1"/>
    <col min="4" max="4" width="30.44140625" style="8" customWidth="1"/>
    <col min="5" max="5" width="21.109375" style="8" customWidth="1"/>
    <col min="6" max="256" width="9.109375" style="8"/>
    <col min="257" max="257" width="28.44140625" style="8" customWidth="1"/>
    <col min="258" max="258" width="33.109375" style="8" customWidth="1"/>
    <col min="259" max="259" width="32.44140625" style="8" customWidth="1"/>
    <col min="260" max="260" width="28" style="8" customWidth="1"/>
    <col min="261" max="512" width="9.109375" style="8"/>
    <col min="513" max="513" width="28.44140625" style="8" customWidth="1"/>
    <col min="514" max="514" width="33.109375" style="8" customWidth="1"/>
    <col min="515" max="515" width="32.44140625" style="8" customWidth="1"/>
    <col min="516" max="516" width="28" style="8" customWidth="1"/>
    <col min="517" max="768" width="9.109375" style="8"/>
    <col min="769" max="769" width="28.44140625" style="8" customWidth="1"/>
    <col min="770" max="770" width="33.109375" style="8" customWidth="1"/>
    <col min="771" max="771" width="32.44140625" style="8" customWidth="1"/>
    <col min="772" max="772" width="28" style="8" customWidth="1"/>
    <col min="773" max="1024" width="9.109375" style="8"/>
    <col min="1025" max="1025" width="28.44140625" style="8" customWidth="1"/>
    <col min="1026" max="1026" width="33.109375" style="8" customWidth="1"/>
    <col min="1027" max="1027" width="32.44140625" style="8" customWidth="1"/>
    <col min="1028" max="1028" width="28" style="8" customWidth="1"/>
    <col min="1029" max="1280" width="9.109375" style="8"/>
    <col min="1281" max="1281" width="28.44140625" style="8" customWidth="1"/>
    <col min="1282" max="1282" width="33.109375" style="8" customWidth="1"/>
    <col min="1283" max="1283" width="32.44140625" style="8" customWidth="1"/>
    <col min="1284" max="1284" width="28" style="8" customWidth="1"/>
    <col min="1285" max="1536" width="9.109375" style="8"/>
    <col min="1537" max="1537" width="28.44140625" style="8" customWidth="1"/>
    <col min="1538" max="1538" width="33.109375" style="8" customWidth="1"/>
    <col min="1539" max="1539" width="32.44140625" style="8" customWidth="1"/>
    <col min="1540" max="1540" width="28" style="8" customWidth="1"/>
    <col min="1541" max="1792" width="9.109375" style="8"/>
    <col min="1793" max="1793" width="28.44140625" style="8" customWidth="1"/>
    <col min="1794" max="1794" width="33.109375" style="8" customWidth="1"/>
    <col min="1795" max="1795" width="32.44140625" style="8" customWidth="1"/>
    <col min="1796" max="1796" width="28" style="8" customWidth="1"/>
    <col min="1797" max="2048" width="9.109375" style="8"/>
    <col min="2049" max="2049" width="28.44140625" style="8" customWidth="1"/>
    <col min="2050" max="2050" width="33.109375" style="8" customWidth="1"/>
    <col min="2051" max="2051" width="32.44140625" style="8" customWidth="1"/>
    <col min="2052" max="2052" width="28" style="8" customWidth="1"/>
    <col min="2053" max="2304" width="9.109375" style="8"/>
    <col min="2305" max="2305" width="28.44140625" style="8" customWidth="1"/>
    <col min="2306" max="2306" width="33.109375" style="8" customWidth="1"/>
    <col min="2307" max="2307" width="32.44140625" style="8" customWidth="1"/>
    <col min="2308" max="2308" width="28" style="8" customWidth="1"/>
    <col min="2309" max="2560" width="9.109375" style="8"/>
    <col min="2561" max="2561" width="28.44140625" style="8" customWidth="1"/>
    <col min="2562" max="2562" width="33.109375" style="8" customWidth="1"/>
    <col min="2563" max="2563" width="32.44140625" style="8" customWidth="1"/>
    <col min="2564" max="2564" width="28" style="8" customWidth="1"/>
    <col min="2565" max="2816" width="9.109375" style="8"/>
    <col min="2817" max="2817" width="28.44140625" style="8" customWidth="1"/>
    <col min="2818" max="2818" width="33.109375" style="8" customWidth="1"/>
    <col min="2819" max="2819" width="32.44140625" style="8" customWidth="1"/>
    <col min="2820" max="2820" width="28" style="8" customWidth="1"/>
    <col min="2821" max="3072" width="9.109375" style="8"/>
    <col min="3073" max="3073" width="28.44140625" style="8" customWidth="1"/>
    <col min="3074" max="3074" width="33.109375" style="8" customWidth="1"/>
    <col min="3075" max="3075" width="32.44140625" style="8" customWidth="1"/>
    <col min="3076" max="3076" width="28" style="8" customWidth="1"/>
    <col min="3077" max="3328" width="9.109375" style="8"/>
    <col min="3329" max="3329" width="28.44140625" style="8" customWidth="1"/>
    <col min="3330" max="3330" width="33.109375" style="8" customWidth="1"/>
    <col min="3331" max="3331" width="32.44140625" style="8" customWidth="1"/>
    <col min="3332" max="3332" width="28" style="8" customWidth="1"/>
    <col min="3333" max="3584" width="9.109375" style="8"/>
    <col min="3585" max="3585" width="28.44140625" style="8" customWidth="1"/>
    <col min="3586" max="3586" width="33.109375" style="8" customWidth="1"/>
    <col min="3587" max="3587" width="32.44140625" style="8" customWidth="1"/>
    <col min="3588" max="3588" width="28" style="8" customWidth="1"/>
    <col min="3589" max="3840" width="9.109375" style="8"/>
    <col min="3841" max="3841" width="28.44140625" style="8" customWidth="1"/>
    <col min="3842" max="3842" width="33.109375" style="8" customWidth="1"/>
    <col min="3843" max="3843" width="32.44140625" style="8" customWidth="1"/>
    <col min="3844" max="3844" width="28" style="8" customWidth="1"/>
    <col min="3845" max="4096" width="9.109375" style="8"/>
    <col min="4097" max="4097" width="28.44140625" style="8" customWidth="1"/>
    <col min="4098" max="4098" width="33.109375" style="8" customWidth="1"/>
    <col min="4099" max="4099" width="32.44140625" style="8" customWidth="1"/>
    <col min="4100" max="4100" width="28" style="8" customWidth="1"/>
    <col min="4101" max="4352" width="9.109375" style="8"/>
    <col min="4353" max="4353" width="28.44140625" style="8" customWidth="1"/>
    <col min="4354" max="4354" width="33.109375" style="8" customWidth="1"/>
    <col min="4355" max="4355" width="32.44140625" style="8" customWidth="1"/>
    <col min="4356" max="4356" width="28" style="8" customWidth="1"/>
    <col min="4357" max="4608" width="9.109375" style="8"/>
    <col min="4609" max="4609" width="28.44140625" style="8" customWidth="1"/>
    <col min="4610" max="4610" width="33.109375" style="8" customWidth="1"/>
    <col min="4611" max="4611" width="32.44140625" style="8" customWidth="1"/>
    <col min="4612" max="4612" width="28" style="8" customWidth="1"/>
    <col min="4613" max="4864" width="9.109375" style="8"/>
    <col min="4865" max="4865" width="28.44140625" style="8" customWidth="1"/>
    <col min="4866" max="4866" width="33.109375" style="8" customWidth="1"/>
    <col min="4867" max="4867" width="32.44140625" style="8" customWidth="1"/>
    <col min="4868" max="4868" width="28" style="8" customWidth="1"/>
    <col min="4869" max="5120" width="9.109375" style="8"/>
    <col min="5121" max="5121" width="28.44140625" style="8" customWidth="1"/>
    <col min="5122" max="5122" width="33.109375" style="8" customWidth="1"/>
    <col min="5123" max="5123" width="32.44140625" style="8" customWidth="1"/>
    <col min="5124" max="5124" width="28" style="8" customWidth="1"/>
    <col min="5125" max="5376" width="9.109375" style="8"/>
    <col min="5377" max="5377" width="28.44140625" style="8" customWidth="1"/>
    <col min="5378" max="5378" width="33.109375" style="8" customWidth="1"/>
    <col min="5379" max="5379" width="32.44140625" style="8" customWidth="1"/>
    <col min="5380" max="5380" width="28" style="8" customWidth="1"/>
    <col min="5381" max="5632" width="9.109375" style="8"/>
    <col min="5633" max="5633" width="28.44140625" style="8" customWidth="1"/>
    <col min="5634" max="5634" width="33.109375" style="8" customWidth="1"/>
    <col min="5635" max="5635" width="32.44140625" style="8" customWidth="1"/>
    <col min="5636" max="5636" width="28" style="8" customWidth="1"/>
    <col min="5637" max="5888" width="9.109375" style="8"/>
    <col min="5889" max="5889" width="28.44140625" style="8" customWidth="1"/>
    <col min="5890" max="5890" width="33.109375" style="8" customWidth="1"/>
    <col min="5891" max="5891" width="32.44140625" style="8" customWidth="1"/>
    <col min="5892" max="5892" width="28" style="8" customWidth="1"/>
    <col min="5893" max="6144" width="9.109375" style="8"/>
    <col min="6145" max="6145" width="28.44140625" style="8" customWidth="1"/>
    <col min="6146" max="6146" width="33.109375" style="8" customWidth="1"/>
    <col min="6147" max="6147" width="32.44140625" style="8" customWidth="1"/>
    <col min="6148" max="6148" width="28" style="8" customWidth="1"/>
    <col min="6149" max="6400" width="9.109375" style="8"/>
    <col min="6401" max="6401" width="28.44140625" style="8" customWidth="1"/>
    <col min="6402" max="6402" width="33.109375" style="8" customWidth="1"/>
    <col min="6403" max="6403" width="32.44140625" style="8" customWidth="1"/>
    <col min="6404" max="6404" width="28" style="8" customWidth="1"/>
    <col min="6405" max="6656" width="9.109375" style="8"/>
    <col min="6657" max="6657" width="28.44140625" style="8" customWidth="1"/>
    <col min="6658" max="6658" width="33.109375" style="8" customWidth="1"/>
    <col min="6659" max="6659" width="32.44140625" style="8" customWidth="1"/>
    <col min="6660" max="6660" width="28" style="8" customWidth="1"/>
    <col min="6661" max="6912" width="9.109375" style="8"/>
    <col min="6913" max="6913" width="28.44140625" style="8" customWidth="1"/>
    <col min="6914" max="6914" width="33.109375" style="8" customWidth="1"/>
    <col min="6915" max="6915" width="32.44140625" style="8" customWidth="1"/>
    <col min="6916" max="6916" width="28" style="8" customWidth="1"/>
    <col min="6917" max="7168" width="9.109375" style="8"/>
    <col min="7169" max="7169" width="28.44140625" style="8" customWidth="1"/>
    <col min="7170" max="7170" width="33.109375" style="8" customWidth="1"/>
    <col min="7171" max="7171" width="32.44140625" style="8" customWidth="1"/>
    <col min="7172" max="7172" width="28" style="8" customWidth="1"/>
    <col min="7173" max="7424" width="9.109375" style="8"/>
    <col min="7425" max="7425" width="28.44140625" style="8" customWidth="1"/>
    <col min="7426" max="7426" width="33.109375" style="8" customWidth="1"/>
    <col min="7427" max="7427" width="32.44140625" style="8" customWidth="1"/>
    <col min="7428" max="7428" width="28" style="8" customWidth="1"/>
    <col min="7429" max="7680" width="9.109375" style="8"/>
    <col min="7681" max="7681" width="28.44140625" style="8" customWidth="1"/>
    <col min="7682" max="7682" width="33.109375" style="8" customWidth="1"/>
    <col min="7683" max="7683" width="32.44140625" style="8" customWidth="1"/>
    <col min="7684" max="7684" width="28" style="8" customWidth="1"/>
    <col min="7685" max="7936" width="9.109375" style="8"/>
    <col min="7937" max="7937" width="28.44140625" style="8" customWidth="1"/>
    <col min="7938" max="7938" width="33.109375" style="8" customWidth="1"/>
    <col min="7939" max="7939" width="32.44140625" style="8" customWidth="1"/>
    <col min="7940" max="7940" width="28" style="8" customWidth="1"/>
    <col min="7941" max="8192" width="9.109375" style="8"/>
    <col min="8193" max="8193" width="28.44140625" style="8" customWidth="1"/>
    <col min="8194" max="8194" width="33.109375" style="8" customWidth="1"/>
    <col min="8195" max="8195" width="32.44140625" style="8" customWidth="1"/>
    <col min="8196" max="8196" width="28" style="8" customWidth="1"/>
    <col min="8197" max="8448" width="9.109375" style="8"/>
    <col min="8449" max="8449" width="28.44140625" style="8" customWidth="1"/>
    <col min="8450" max="8450" width="33.109375" style="8" customWidth="1"/>
    <col min="8451" max="8451" width="32.44140625" style="8" customWidth="1"/>
    <col min="8452" max="8452" width="28" style="8" customWidth="1"/>
    <col min="8453" max="8704" width="9.109375" style="8"/>
    <col min="8705" max="8705" width="28.44140625" style="8" customWidth="1"/>
    <col min="8706" max="8706" width="33.109375" style="8" customWidth="1"/>
    <col min="8707" max="8707" width="32.44140625" style="8" customWidth="1"/>
    <col min="8708" max="8708" width="28" style="8" customWidth="1"/>
    <col min="8709" max="8960" width="9.109375" style="8"/>
    <col min="8961" max="8961" width="28.44140625" style="8" customWidth="1"/>
    <col min="8962" max="8962" width="33.109375" style="8" customWidth="1"/>
    <col min="8963" max="8963" width="32.44140625" style="8" customWidth="1"/>
    <col min="8964" max="8964" width="28" style="8" customWidth="1"/>
    <col min="8965" max="9216" width="9.109375" style="8"/>
    <col min="9217" max="9217" width="28.44140625" style="8" customWidth="1"/>
    <col min="9218" max="9218" width="33.109375" style="8" customWidth="1"/>
    <col min="9219" max="9219" width="32.44140625" style="8" customWidth="1"/>
    <col min="9220" max="9220" width="28" style="8" customWidth="1"/>
    <col min="9221" max="9472" width="9.109375" style="8"/>
    <col min="9473" max="9473" width="28.44140625" style="8" customWidth="1"/>
    <col min="9474" max="9474" width="33.109375" style="8" customWidth="1"/>
    <col min="9475" max="9475" width="32.44140625" style="8" customWidth="1"/>
    <col min="9476" max="9476" width="28" style="8" customWidth="1"/>
    <col min="9477" max="9728" width="9.109375" style="8"/>
    <col min="9729" max="9729" width="28.44140625" style="8" customWidth="1"/>
    <col min="9730" max="9730" width="33.109375" style="8" customWidth="1"/>
    <col min="9731" max="9731" width="32.44140625" style="8" customWidth="1"/>
    <col min="9732" max="9732" width="28" style="8" customWidth="1"/>
    <col min="9733" max="9984" width="9.109375" style="8"/>
    <col min="9985" max="9985" width="28.44140625" style="8" customWidth="1"/>
    <col min="9986" max="9986" width="33.109375" style="8" customWidth="1"/>
    <col min="9987" max="9987" width="32.44140625" style="8" customWidth="1"/>
    <col min="9988" max="9988" width="28" style="8" customWidth="1"/>
    <col min="9989" max="10240" width="9.109375" style="8"/>
    <col min="10241" max="10241" width="28.44140625" style="8" customWidth="1"/>
    <col min="10242" max="10242" width="33.109375" style="8" customWidth="1"/>
    <col min="10243" max="10243" width="32.44140625" style="8" customWidth="1"/>
    <col min="10244" max="10244" width="28" style="8" customWidth="1"/>
    <col min="10245" max="10496" width="9.109375" style="8"/>
    <col min="10497" max="10497" width="28.44140625" style="8" customWidth="1"/>
    <col min="10498" max="10498" width="33.109375" style="8" customWidth="1"/>
    <col min="10499" max="10499" width="32.44140625" style="8" customWidth="1"/>
    <col min="10500" max="10500" width="28" style="8" customWidth="1"/>
    <col min="10501" max="10752" width="9.109375" style="8"/>
    <col min="10753" max="10753" width="28.44140625" style="8" customWidth="1"/>
    <col min="10754" max="10754" width="33.109375" style="8" customWidth="1"/>
    <col min="10755" max="10755" width="32.44140625" style="8" customWidth="1"/>
    <col min="10756" max="10756" width="28" style="8" customWidth="1"/>
    <col min="10757" max="11008" width="9.109375" style="8"/>
    <col min="11009" max="11009" width="28.44140625" style="8" customWidth="1"/>
    <col min="11010" max="11010" width="33.109375" style="8" customWidth="1"/>
    <col min="11011" max="11011" width="32.44140625" style="8" customWidth="1"/>
    <col min="11012" max="11012" width="28" style="8" customWidth="1"/>
    <col min="11013" max="11264" width="9.109375" style="8"/>
    <col min="11265" max="11265" width="28.44140625" style="8" customWidth="1"/>
    <col min="11266" max="11266" width="33.109375" style="8" customWidth="1"/>
    <col min="11267" max="11267" width="32.44140625" style="8" customWidth="1"/>
    <col min="11268" max="11268" width="28" style="8" customWidth="1"/>
    <col min="11269" max="11520" width="9.109375" style="8"/>
    <col min="11521" max="11521" width="28.44140625" style="8" customWidth="1"/>
    <col min="11522" max="11522" width="33.109375" style="8" customWidth="1"/>
    <col min="11523" max="11523" width="32.44140625" style="8" customWidth="1"/>
    <col min="11524" max="11524" width="28" style="8" customWidth="1"/>
    <col min="11525" max="11776" width="9.109375" style="8"/>
    <col min="11777" max="11777" width="28.44140625" style="8" customWidth="1"/>
    <col min="11778" max="11778" width="33.109375" style="8" customWidth="1"/>
    <col min="11779" max="11779" width="32.44140625" style="8" customWidth="1"/>
    <col min="11780" max="11780" width="28" style="8" customWidth="1"/>
    <col min="11781" max="12032" width="9.109375" style="8"/>
    <col min="12033" max="12033" width="28.44140625" style="8" customWidth="1"/>
    <col min="12034" max="12034" width="33.109375" style="8" customWidth="1"/>
    <col min="12035" max="12035" width="32.44140625" style="8" customWidth="1"/>
    <col min="12036" max="12036" width="28" style="8" customWidth="1"/>
    <col min="12037" max="12288" width="9.109375" style="8"/>
    <col min="12289" max="12289" width="28.44140625" style="8" customWidth="1"/>
    <col min="12290" max="12290" width="33.109375" style="8" customWidth="1"/>
    <col min="12291" max="12291" width="32.44140625" style="8" customWidth="1"/>
    <col min="12292" max="12292" width="28" style="8" customWidth="1"/>
    <col min="12293" max="12544" width="9.109375" style="8"/>
    <col min="12545" max="12545" width="28.44140625" style="8" customWidth="1"/>
    <col min="12546" max="12546" width="33.109375" style="8" customWidth="1"/>
    <col min="12547" max="12547" width="32.44140625" style="8" customWidth="1"/>
    <col min="12548" max="12548" width="28" style="8" customWidth="1"/>
    <col min="12549" max="12800" width="9.109375" style="8"/>
    <col min="12801" max="12801" width="28.44140625" style="8" customWidth="1"/>
    <col min="12802" max="12802" width="33.109375" style="8" customWidth="1"/>
    <col min="12803" max="12803" width="32.44140625" style="8" customWidth="1"/>
    <col min="12804" max="12804" width="28" style="8" customWidth="1"/>
    <col min="12805" max="13056" width="9.109375" style="8"/>
    <col min="13057" max="13057" width="28.44140625" style="8" customWidth="1"/>
    <col min="13058" max="13058" width="33.109375" style="8" customWidth="1"/>
    <col min="13059" max="13059" width="32.44140625" style="8" customWidth="1"/>
    <col min="13060" max="13060" width="28" style="8" customWidth="1"/>
    <col min="13061" max="13312" width="9.109375" style="8"/>
    <col min="13313" max="13313" width="28.44140625" style="8" customWidth="1"/>
    <col min="13314" max="13314" width="33.109375" style="8" customWidth="1"/>
    <col min="13315" max="13315" width="32.44140625" style="8" customWidth="1"/>
    <col min="13316" max="13316" width="28" style="8" customWidth="1"/>
    <col min="13317" max="13568" width="9.109375" style="8"/>
    <col min="13569" max="13569" width="28.44140625" style="8" customWidth="1"/>
    <col min="13570" max="13570" width="33.109375" style="8" customWidth="1"/>
    <col min="13571" max="13571" width="32.44140625" style="8" customWidth="1"/>
    <col min="13572" max="13572" width="28" style="8" customWidth="1"/>
    <col min="13573" max="13824" width="9.109375" style="8"/>
    <col min="13825" max="13825" width="28.44140625" style="8" customWidth="1"/>
    <col min="13826" max="13826" width="33.109375" style="8" customWidth="1"/>
    <col min="13827" max="13827" width="32.44140625" style="8" customWidth="1"/>
    <col min="13828" max="13828" width="28" style="8" customWidth="1"/>
    <col min="13829" max="14080" width="9.109375" style="8"/>
    <col min="14081" max="14081" width="28.44140625" style="8" customWidth="1"/>
    <col min="14082" max="14082" width="33.109375" style="8" customWidth="1"/>
    <col min="14083" max="14083" width="32.44140625" style="8" customWidth="1"/>
    <col min="14084" max="14084" width="28" style="8" customWidth="1"/>
    <col min="14085" max="14336" width="9.109375" style="8"/>
    <col min="14337" max="14337" width="28.44140625" style="8" customWidth="1"/>
    <col min="14338" max="14338" width="33.109375" style="8" customWidth="1"/>
    <col min="14339" max="14339" width="32.44140625" style="8" customWidth="1"/>
    <col min="14340" max="14340" width="28" style="8" customWidth="1"/>
    <col min="14341" max="14592" width="9.109375" style="8"/>
    <col min="14593" max="14593" width="28.44140625" style="8" customWidth="1"/>
    <col min="14594" max="14594" width="33.109375" style="8" customWidth="1"/>
    <col min="14595" max="14595" width="32.44140625" style="8" customWidth="1"/>
    <col min="14596" max="14596" width="28" style="8" customWidth="1"/>
    <col min="14597" max="14848" width="9.109375" style="8"/>
    <col min="14849" max="14849" width="28.44140625" style="8" customWidth="1"/>
    <col min="14850" max="14850" width="33.109375" style="8" customWidth="1"/>
    <col min="14851" max="14851" width="32.44140625" style="8" customWidth="1"/>
    <col min="14852" max="14852" width="28" style="8" customWidth="1"/>
    <col min="14853" max="15104" width="9.109375" style="8"/>
    <col min="15105" max="15105" width="28.44140625" style="8" customWidth="1"/>
    <col min="15106" max="15106" width="33.109375" style="8" customWidth="1"/>
    <col min="15107" max="15107" width="32.44140625" style="8" customWidth="1"/>
    <col min="15108" max="15108" width="28" style="8" customWidth="1"/>
    <col min="15109" max="15360" width="9.109375" style="8"/>
    <col min="15361" max="15361" width="28.44140625" style="8" customWidth="1"/>
    <col min="15362" max="15362" width="33.109375" style="8" customWidth="1"/>
    <col min="15363" max="15363" width="32.44140625" style="8" customWidth="1"/>
    <col min="15364" max="15364" width="28" style="8" customWidth="1"/>
    <col min="15365" max="15616" width="9.109375" style="8"/>
    <col min="15617" max="15617" width="28.44140625" style="8" customWidth="1"/>
    <col min="15618" max="15618" width="33.109375" style="8" customWidth="1"/>
    <col min="15619" max="15619" width="32.44140625" style="8" customWidth="1"/>
    <col min="15620" max="15620" width="28" style="8" customWidth="1"/>
    <col min="15621" max="15872" width="9.109375" style="8"/>
    <col min="15873" max="15873" width="28.44140625" style="8" customWidth="1"/>
    <col min="15874" max="15874" width="33.109375" style="8" customWidth="1"/>
    <col min="15875" max="15875" width="32.44140625" style="8" customWidth="1"/>
    <col min="15876" max="15876" width="28" style="8" customWidth="1"/>
    <col min="15877" max="16128" width="9.109375" style="8"/>
    <col min="16129" max="16129" width="28.44140625" style="8" customWidth="1"/>
    <col min="16130" max="16130" width="33.109375" style="8" customWidth="1"/>
    <col min="16131" max="16131" width="32.44140625" style="8" customWidth="1"/>
    <col min="16132" max="16132" width="28" style="8" customWidth="1"/>
    <col min="16133" max="16384" width="9.109375" style="8"/>
  </cols>
  <sheetData>
    <row r="1" spans="1:5" ht="13.8" x14ac:dyDescent="0.25">
      <c r="A1" s="9"/>
      <c r="B1" s="9" t="s">
        <v>181</v>
      </c>
      <c r="C1" s="9" t="s">
        <v>27</v>
      </c>
      <c r="D1" s="10" t="s">
        <v>28</v>
      </c>
      <c r="E1" s="10" t="s">
        <v>26</v>
      </c>
    </row>
    <row r="2" spans="1:5" x14ac:dyDescent="0.25">
      <c r="A2" s="11"/>
    </row>
    <row r="3" spans="1:5" ht="18.75" customHeight="1" x14ac:dyDescent="0.3">
      <c r="A3" s="11"/>
      <c r="B3" s="159"/>
    </row>
    <row r="4" spans="1:5" ht="18.75" customHeight="1" x14ac:dyDescent="0.3">
      <c r="A4" s="160"/>
      <c r="B4" s="161"/>
      <c r="C4" s="12"/>
      <c r="D4" s="13"/>
      <c r="E4" s="14"/>
    </row>
    <row r="5" spans="1:5" ht="18.75" customHeight="1" x14ac:dyDescent="0.3">
      <c r="A5" s="11"/>
      <c r="B5" s="162"/>
      <c r="C5" s="12"/>
      <c r="D5" s="15"/>
      <c r="E5" s="14"/>
    </row>
    <row r="6" spans="1:5" ht="18.75" customHeight="1" thickBot="1" x14ac:dyDescent="0.3">
      <c r="A6" s="172" t="s">
        <v>84</v>
      </c>
      <c r="B6" s="11"/>
      <c r="C6" s="31" t="str">
        <f>'Prezence 30.8.'!B5</f>
        <v>TJ SLAVOJ Český Brod "A"</v>
      </c>
      <c r="D6" s="15"/>
      <c r="E6" s="14"/>
    </row>
    <row r="7" spans="1:5" ht="18.75" customHeight="1" x14ac:dyDescent="0.25">
      <c r="A7" s="11"/>
      <c r="C7" s="18"/>
      <c r="D7" s="19"/>
      <c r="E7" s="14"/>
    </row>
    <row r="8" spans="1:5" ht="18.75" customHeight="1" x14ac:dyDescent="0.25">
      <c r="A8" s="11"/>
      <c r="B8" s="163"/>
      <c r="C8" s="18"/>
      <c r="D8" s="19"/>
      <c r="E8" s="14"/>
    </row>
    <row r="9" spans="1:5" ht="18.75" customHeight="1" x14ac:dyDescent="0.3">
      <c r="A9" s="11"/>
      <c r="B9" s="162"/>
      <c r="C9" s="18"/>
      <c r="D9" s="19"/>
      <c r="E9" s="14"/>
    </row>
    <row r="10" spans="1:5" ht="18.75" customHeight="1" thickBot="1" x14ac:dyDescent="0.3">
      <c r="A10" s="11"/>
      <c r="B10" s="161"/>
      <c r="C10" s="16" t="s">
        <v>188</v>
      </c>
      <c r="D10" s="17" t="str">
        <f>C14</f>
        <v>UNITOP SKP Žďár nad Sázavou</v>
      </c>
      <c r="E10" s="21"/>
    </row>
    <row r="11" spans="1:5" ht="18.75" customHeight="1" x14ac:dyDescent="0.3">
      <c r="A11" s="11"/>
      <c r="B11" s="162"/>
      <c r="C11" s="18"/>
      <c r="D11" s="166"/>
      <c r="E11" s="22"/>
    </row>
    <row r="12" spans="1:5" ht="18.75" customHeight="1" x14ac:dyDescent="0.25">
      <c r="A12" s="172"/>
      <c r="B12" s="163"/>
      <c r="C12" s="18"/>
      <c r="D12" s="23"/>
      <c r="E12" s="22"/>
    </row>
    <row r="13" spans="1:5" ht="18.75" customHeight="1" thickBot="1" x14ac:dyDescent="0.35">
      <c r="A13" s="11" t="s">
        <v>81</v>
      </c>
      <c r="B13" s="164" t="str">
        <f>'Prezence 30.8.'!B12</f>
        <v>UNITOP SKP Žďár nad Sázavou</v>
      </c>
      <c r="C13" s="18"/>
      <c r="D13" s="23"/>
      <c r="E13" s="22"/>
    </row>
    <row r="14" spans="1:5" ht="18.75" customHeight="1" thickBot="1" x14ac:dyDescent="0.3">
      <c r="A14" s="11"/>
      <c r="B14" s="202" t="s">
        <v>186</v>
      </c>
      <c r="C14" s="24" t="str">
        <f>B13</f>
        <v>UNITOP SKP Žďár nad Sázavou</v>
      </c>
      <c r="D14" s="23"/>
      <c r="E14" s="22"/>
    </row>
    <row r="15" spans="1:5" ht="18.75" customHeight="1" thickBot="1" x14ac:dyDescent="0.35">
      <c r="A15" s="11" t="s">
        <v>82</v>
      </c>
      <c r="B15" s="165" t="str">
        <f>'Prezence 30.8.'!B14</f>
        <v xml:space="preserve">Sokol Dolní Počernice </v>
      </c>
      <c r="C15" s="12"/>
      <c r="D15" s="23"/>
      <c r="E15" s="22"/>
    </row>
    <row r="16" spans="1:5" ht="18.75" customHeight="1" x14ac:dyDescent="0.25">
      <c r="A16" s="11"/>
      <c r="C16" s="12"/>
      <c r="D16" s="23"/>
      <c r="E16" s="22"/>
    </row>
    <row r="17" spans="1:10" ht="18.75" customHeight="1" x14ac:dyDescent="0.25">
      <c r="A17" s="11"/>
      <c r="C17" s="25"/>
      <c r="D17" s="23"/>
      <c r="E17" s="22"/>
    </row>
    <row r="18" spans="1:10" ht="18.75" customHeight="1" thickBot="1" x14ac:dyDescent="0.3">
      <c r="A18" s="11"/>
      <c r="B18" s="163"/>
      <c r="C18" s="25"/>
      <c r="D18" s="89" t="s">
        <v>191</v>
      </c>
      <c r="E18" s="26" t="str">
        <f>D26</f>
        <v>MNK Modřice</v>
      </c>
    </row>
    <row r="19" spans="1:10" ht="18.75" customHeight="1" x14ac:dyDescent="0.3">
      <c r="A19" s="11"/>
      <c r="B19" s="162"/>
      <c r="C19" s="12"/>
      <c r="D19" s="13"/>
      <c r="E19" s="27"/>
    </row>
    <row r="20" spans="1:10" ht="18.75" customHeight="1" x14ac:dyDescent="0.25">
      <c r="A20" s="172"/>
      <c r="B20" s="167"/>
      <c r="C20" s="12"/>
      <c r="D20" s="13"/>
      <c r="E20" s="27"/>
    </row>
    <row r="21" spans="1:10" ht="18.75" customHeight="1" x14ac:dyDescent="0.3">
      <c r="A21" s="11"/>
      <c r="B21" s="162"/>
      <c r="C21" s="12"/>
      <c r="D21" s="15"/>
      <c r="E21" s="27"/>
    </row>
    <row r="22" spans="1:10" ht="18.75" customHeight="1" thickBot="1" x14ac:dyDescent="0.3">
      <c r="A22" s="172" t="s">
        <v>83</v>
      </c>
      <c r="B22" s="161"/>
      <c r="C22" s="31" t="str">
        <f>'Prezence 30.8.'!B9</f>
        <v>MNK Modřice</v>
      </c>
      <c r="D22" s="15"/>
      <c r="E22" s="27"/>
    </row>
    <row r="23" spans="1:10" ht="18.75" customHeight="1" x14ac:dyDescent="0.3">
      <c r="A23" s="11"/>
      <c r="B23" s="162"/>
      <c r="C23" s="18"/>
      <c r="D23" s="19"/>
      <c r="E23" s="27"/>
    </row>
    <row r="24" spans="1:10" ht="18.75" customHeight="1" x14ac:dyDescent="0.25">
      <c r="A24" s="11"/>
      <c r="B24" s="161"/>
      <c r="C24" s="18"/>
      <c r="D24" s="19"/>
      <c r="E24" s="27"/>
    </row>
    <row r="25" spans="1:10" ht="18.75" customHeight="1" x14ac:dyDescent="0.3">
      <c r="A25" s="11"/>
      <c r="B25" s="162"/>
      <c r="C25" s="18"/>
      <c r="D25" s="19"/>
      <c r="E25" s="27"/>
    </row>
    <row r="26" spans="1:10" ht="18.75" customHeight="1" thickBot="1" x14ac:dyDescent="0.3">
      <c r="A26" s="11"/>
      <c r="B26" s="163"/>
      <c r="C26" s="89" t="s">
        <v>189</v>
      </c>
      <c r="D26" s="17" t="str">
        <f>C22</f>
        <v>MNK Modřice</v>
      </c>
      <c r="E26" s="28"/>
    </row>
    <row r="27" spans="1:10" ht="18.75" customHeight="1" x14ac:dyDescent="0.3">
      <c r="A27" s="11"/>
      <c r="B27" s="162"/>
      <c r="C27" s="18"/>
      <c r="D27" s="166"/>
      <c r="E27" s="29"/>
      <c r="J27" s="11"/>
    </row>
    <row r="28" spans="1:10" ht="18.75" customHeight="1" x14ac:dyDescent="0.25">
      <c r="A28" s="172"/>
      <c r="B28" s="161"/>
      <c r="C28" s="18"/>
      <c r="D28" s="23"/>
      <c r="E28" s="29"/>
    </row>
    <row r="29" spans="1:10" ht="18.75" customHeight="1" thickBot="1" x14ac:dyDescent="0.35">
      <c r="A29" s="11" t="s">
        <v>79</v>
      </c>
      <c r="B29" s="162" t="str">
        <f>'Prezence 30.8.'!B11</f>
        <v>SK Liapor - Witte Karlovy Vary</v>
      </c>
      <c r="C29" s="18"/>
      <c r="D29" s="23"/>
      <c r="E29" s="29"/>
    </row>
    <row r="30" spans="1:10" ht="18.75" customHeight="1" thickBot="1" x14ac:dyDescent="0.3">
      <c r="A30" s="11"/>
      <c r="B30" s="203" t="s">
        <v>187</v>
      </c>
      <c r="C30" s="24" t="str">
        <f>B29</f>
        <v>SK Liapor - Witte Karlovy Vary</v>
      </c>
      <c r="D30" s="30"/>
      <c r="E30" s="29"/>
    </row>
    <row r="31" spans="1:10" ht="18.75" customHeight="1" thickBot="1" x14ac:dyDescent="0.35">
      <c r="A31" s="11" t="s">
        <v>80</v>
      </c>
      <c r="B31" s="165" t="str">
        <f>'Prezence 30.8.'!B7</f>
        <v>TJ Peklo nad Zdobnicí "A"</v>
      </c>
      <c r="C31" s="12"/>
      <c r="D31" s="31" t="str">
        <f>C6</f>
        <v>TJ SLAVOJ Český Brod "A"</v>
      </c>
      <c r="E31" s="21"/>
    </row>
    <row r="32" spans="1:10" ht="18.75" customHeight="1" x14ac:dyDescent="0.25">
      <c r="A32" s="11"/>
      <c r="B32" s="201"/>
      <c r="C32" s="12"/>
      <c r="D32" s="168"/>
      <c r="E32" s="21"/>
    </row>
    <row r="33" spans="1:15" ht="18.75" customHeight="1" thickBot="1" x14ac:dyDescent="0.35">
      <c r="A33" s="11"/>
      <c r="B33" s="162"/>
      <c r="C33" s="32"/>
      <c r="D33" s="90" t="s">
        <v>190</v>
      </c>
      <c r="E33" s="33" t="str">
        <f>D31</f>
        <v>TJ SLAVOJ Český Brod "A"</v>
      </c>
    </row>
    <row r="34" spans="1:15" ht="18.75" customHeight="1" x14ac:dyDescent="0.25">
      <c r="A34" s="11"/>
      <c r="C34" s="12"/>
      <c r="D34" s="34"/>
      <c r="E34" s="21"/>
    </row>
    <row r="35" spans="1:15" ht="24" customHeight="1" thickBot="1" x14ac:dyDescent="0.3">
      <c r="D35" s="35" t="str">
        <f>C30</f>
        <v>SK Liapor - Witte Karlovy Vary</v>
      </c>
    </row>
    <row r="36" spans="1:15" x14ac:dyDescent="0.25">
      <c r="B36" s="20"/>
      <c r="C36" s="12"/>
      <c r="D36" s="21"/>
      <c r="E36" s="21"/>
    </row>
    <row r="37" spans="1:15" x14ac:dyDescent="0.25">
      <c r="B37" s="8" t="s">
        <v>97</v>
      </c>
    </row>
    <row r="38" spans="1:15" x14ac:dyDescent="0.25">
      <c r="A38" s="20"/>
      <c r="B38" s="20"/>
    </row>
    <row r="39" spans="1:15" x14ac:dyDescent="0.25">
      <c r="B39" s="8" t="s">
        <v>98</v>
      </c>
    </row>
    <row r="40" spans="1:15" x14ac:dyDescent="0.25">
      <c r="B40" s="8" t="s">
        <v>99</v>
      </c>
    </row>
    <row r="41" spans="1:15" x14ac:dyDescent="0.25">
      <c r="B41" s="8" t="s">
        <v>100</v>
      </c>
    </row>
    <row r="42" spans="1:15" x14ac:dyDescent="0.25">
      <c r="B42" s="8" t="s">
        <v>101</v>
      </c>
    </row>
    <row r="46" spans="1:1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</sheetData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Přihlášky MŽ3</vt:lpstr>
      <vt:lpstr>Prezence 30.8.</vt:lpstr>
      <vt:lpstr>Nasazení do skupin</vt:lpstr>
      <vt:lpstr>sk A</vt:lpstr>
      <vt:lpstr>A - výsledky</vt:lpstr>
      <vt:lpstr>sk B</vt:lpstr>
      <vt:lpstr>B - výsledky</vt:lpstr>
      <vt:lpstr>Zápasy</vt:lpstr>
      <vt:lpstr>KO</vt:lpstr>
      <vt:lpstr>Zápisy</vt:lpstr>
      <vt:lpstr>'A - výsledky'!Oblast_tisku</vt:lpstr>
      <vt:lpstr>'B - výsledky'!Oblast_tisku</vt:lpstr>
      <vt:lpstr>KO!Oblast_tisku</vt:lpstr>
      <vt:lpstr>'sk A'!Oblast_tisku</vt:lpstr>
      <vt:lpstr>'sk B'!Oblast_tisku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Škoda Ivan</cp:lastModifiedBy>
  <cp:lastPrinted>2020-08-30T11:30:25Z</cp:lastPrinted>
  <dcterms:created xsi:type="dcterms:W3CDTF">2014-08-25T11:10:33Z</dcterms:created>
  <dcterms:modified xsi:type="dcterms:W3CDTF">2020-09-07T08:17:54Z</dcterms:modified>
</cp:coreProperties>
</file>