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1520" windowHeight="8220" tabRatio="908" activeTab="12"/>
  </bookViews>
  <sheets>
    <sheet name="Přihlášky MŽ3" sheetId="48" r:id="rId1"/>
    <sheet name="Prezence 19.5.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Zápasy!$B$2:$I$2</definedName>
    <definedName name="contacted">[1]Pomucky!$C$2:$C$3</definedName>
    <definedName name="_xlnm.Print_Area" localSheetId="4">'A - výsledky'!$A$1:$R$36</definedName>
    <definedName name="_xlnm.Print_Area" localSheetId="6">'B - výsledky'!$A$1:$R$30</definedName>
    <definedName name="_xlnm.Print_Area" localSheetId="8">'C - výsledky'!$A$1:$R$30</definedName>
    <definedName name="_xlnm.Print_Area" localSheetId="10">'D - výsledky'!$A$1:$R$30</definedName>
    <definedName name="_xlnm.Print_Area" localSheetId="3">'sk A'!$A$2:$R$36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1">Zápasy!$B$2:$I$32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25725"/>
</workbook>
</file>

<file path=xl/calcChain.xml><?xml version="1.0" encoding="utf-8"?>
<calcChain xmlns="http://schemas.openxmlformats.org/spreadsheetml/2006/main">
  <c r="F18" i="21"/>
  <c r="F33"/>
  <c r="E35"/>
  <c r="E26"/>
  <c r="E31"/>
  <c r="E10"/>
  <c r="F28" i="20"/>
  <c r="D6" i="21"/>
  <c r="B7"/>
  <c r="C12"/>
  <c r="C24"/>
  <c r="C20"/>
  <c r="B17"/>
  <c r="B9"/>
  <c r="B15"/>
  <c r="C28"/>
  <c r="B33"/>
  <c r="B23"/>
  <c r="C4"/>
  <c r="B25"/>
  <c r="B31"/>
  <c r="C5" i="4"/>
  <c r="D5"/>
  <c r="E5"/>
  <c r="F5"/>
  <c r="G5"/>
  <c r="H5"/>
  <c r="I5"/>
  <c r="J5"/>
  <c r="K5"/>
  <c r="L5"/>
  <c r="M5"/>
  <c r="N5"/>
  <c r="O5"/>
  <c r="P5"/>
  <c r="Q5"/>
  <c r="R5"/>
  <c r="S5"/>
  <c r="C6"/>
  <c r="D6"/>
  <c r="E6"/>
  <c r="F6"/>
  <c r="G6"/>
  <c r="H6"/>
  <c r="I6"/>
  <c r="J6"/>
  <c r="K6"/>
  <c r="L6"/>
  <c r="M6"/>
  <c r="N6"/>
  <c r="O6"/>
  <c r="P6"/>
  <c r="Q6"/>
  <c r="R6"/>
  <c r="S6"/>
  <c r="C7"/>
  <c r="D7"/>
  <c r="E7"/>
  <c r="F7"/>
  <c r="G7"/>
  <c r="H7"/>
  <c r="I7"/>
  <c r="J7"/>
  <c r="K7"/>
  <c r="L7"/>
  <c r="M7"/>
  <c r="N7"/>
  <c r="O7"/>
  <c r="P7"/>
  <c r="Q7"/>
  <c r="R7"/>
  <c r="S7"/>
  <c r="C8"/>
  <c r="D8"/>
  <c r="E8"/>
  <c r="F8"/>
  <c r="G8"/>
  <c r="H8"/>
  <c r="I8"/>
  <c r="J8"/>
  <c r="K8"/>
  <c r="L8"/>
  <c r="M8"/>
  <c r="N8"/>
  <c r="O8"/>
  <c r="P8"/>
  <c r="Q8"/>
  <c r="R8"/>
  <c r="S8"/>
  <c r="C9"/>
  <c r="D9"/>
  <c r="E9"/>
  <c r="F9"/>
  <c r="G9"/>
  <c r="H9"/>
  <c r="I9"/>
  <c r="J9"/>
  <c r="K9"/>
  <c r="L9"/>
  <c r="M9"/>
  <c r="N9"/>
  <c r="O9"/>
  <c r="P9"/>
  <c r="Q9"/>
  <c r="R9"/>
  <c r="S9"/>
  <c r="C10"/>
  <c r="D10"/>
  <c r="E10"/>
  <c r="F10"/>
  <c r="G10"/>
  <c r="H10"/>
  <c r="I10"/>
  <c r="J10"/>
  <c r="K10"/>
  <c r="L10"/>
  <c r="M10"/>
  <c r="N10"/>
  <c r="O10"/>
  <c r="P10"/>
  <c r="Q10"/>
  <c r="R10"/>
  <c r="S10"/>
  <c r="C11"/>
  <c r="D11"/>
  <c r="E11"/>
  <c r="F11"/>
  <c r="G11"/>
  <c r="H11"/>
  <c r="I11"/>
  <c r="J11"/>
  <c r="K11"/>
  <c r="L11"/>
  <c r="M11"/>
  <c r="N11"/>
  <c r="O11"/>
  <c r="P11"/>
  <c r="Q11"/>
  <c r="R11"/>
  <c r="S11"/>
  <c r="C12"/>
  <c r="D12"/>
  <c r="E12"/>
  <c r="F12"/>
  <c r="G12"/>
  <c r="H12"/>
  <c r="I12"/>
  <c r="J12"/>
  <c r="K12"/>
  <c r="L12"/>
  <c r="M12"/>
  <c r="N12"/>
  <c r="O12"/>
  <c r="P12"/>
  <c r="Q12"/>
  <c r="R12"/>
  <c r="S12"/>
  <c r="C13"/>
  <c r="D13"/>
  <c r="E13"/>
  <c r="F13"/>
  <c r="G13"/>
  <c r="H13"/>
  <c r="I13"/>
  <c r="J13"/>
  <c r="K13"/>
  <c r="L13"/>
  <c r="M13"/>
  <c r="N13"/>
  <c r="O13"/>
  <c r="P13"/>
  <c r="Q13"/>
  <c r="R13"/>
  <c r="S13"/>
  <c r="C14"/>
  <c r="D14"/>
  <c r="E14"/>
  <c r="F14"/>
  <c r="G14"/>
  <c r="H14"/>
  <c r="I14"/>
  <c r="J14"/>
  <c r="K14"/>
  <c r="L14"/>
  <c r="M14"/>
  <c r="N14"/>
  <c r="O14"/>
  <c r="P14"/>
  <c r="Q14"/>
  <c r="R14"/>
  <c r="S14"/>
  <c r="C15"/>
  <c r="D15"/>
  <c r="E15"/>
  <c r="F15"/>
  <c r="G15"/>
  <c r="H15"/>
  <c r="I15"/>
  <c r="J15"/>
  <c r="K15"/>
  <c r="L15"/>
  <c r="M15"/>
  <c r="N15"/>
  <c r="O15"/>
  <c r="P15"/>
  <c r="Q15"/>
  <c r="R15"/>
  <c r="S15"/>
  <c r="C16"/>
  <c r="D16"/>
  <c r="E16"/>
  <c r="F16"/>
  <c r="G16"/>
  <c r="H16"/>
  <c r="I16"/>
  <c r="J16"/>
  <c r="K16"/>
  <c r="L16"/>
  <c r="M16"/>
  <c r="N16"/>
  <c r="O16"/>
  <c r="P16"/>
  <c r="Q16"/>
  <c r="R16"/>
  <c r="S16"/>
  <c r="C17"/>
  <c r="D17"/>
  <c r="E17"/>
  <c r="F17"/>
  <c r="G17"/>
  <c r="H17"/>
  <c r="I17"/>
  <c r="J17"/>
  <c r="K17"/>
  <c r="L17"/>
  <c r="M17"/>
  <c r="N17"/>
  <c r="O17"/>
  <c r="P17"/>
  <c r="Q17"/>
  <c r="R17"/>
  <c r="S17"/>
  <c r="B17"/>
  <c r="B16"/>
  <c r="B15"/>
  <c r="B14"/>
  <c r="B13"/>
  <c r="B12"/>
  <c r="B11"/>
  <c r="B10"/>
  <c r="B9"/>
  <c r="B8"/>
  <c r="B7"/>
  <c r="B6"/>
  <c r="B5"/>
  <c r="D11" i="48"/>
  <c r="C11"/>
  <c r="B15" i="18" l="1"/>
  <c r="B25" s="1"/>
  <c r="B11"/>
  <c r="E29" s="1"/>
  <c r="B7"/>
  <c r="E25" s="1"/>
  <c r="B15" i="17"/>
  <c r="B25" s="1"/>
  <c r="B11"/>
  <c r="E29" s="1"/>
  <c r="B7"/>
  <c r="E25" s="1"/>
  <c r="E17" i="18"/>
  <c r="I9" s="1"/>
  <c r="C17"/>
  <c r="E15"/>
  <c r="I7" s="1"/>
  <c r="C15"/>
  <c r="K13"/>
  <c r="F17" s="1"/>
  <c r="I13"/>
  <c r="H17" s="1"/>
  <c r="K11"/>
  <c r="F15" s="1"/>
  <c r="I11"/>
  <c r="H15" s="1"/>
  <c r="H9"/>
  <c r="C13" s="1"/>
  <c r="F9"/>
  <c r="K7"/>
  <c r="H7"/>
  <c r="C11" s="1"/>
  <c r="F7"/>
  <c r="E11" s="1"/>
  <c r="C4"/>
  <c r="A2"/>
  <c r="E17" i="17"/>
  <c r="C17"/>
  <c r="K9" s="1"/>
  <c r="E15"/>
  <c r="I7" s="1"/>
  <c r="C15"/>
  <c r="K13"/>
  <c r="F17" s="1"/>
  <c r="I13"/>
  <c r="H17" s="1"/>
  <c r="K11"/>
  <c r="F15" s="1"/>
  <c r="I11"/>
  <c r="H15" s="1"/>
  <c r="I9"/>
  <c r="H9"/>
  <c r="C13" s="1"/>
  <c r="F9"/>
  <c r="E13" s="1"/>
  <c r="H7"/>
  <c r="C11" s="1"/>
  <c r="F7"/>
  <c r="C4"/>
  <c r="A2"/>
  <c r="B15" i="16"/>
  <c r="E27" s="1"/>
  <c r="B11"/>
  <c r="E29" s="1"/>
  <c r="B7"/>
  <c r="E25" s="1"/>
  <c r="C4"/>
  <c r="A2"/>
  <c r="E17"/>
  <c r="I9" s="1"/>
  <c r="C17"/>
  <c r="K9" s="1"/>
  <c r="H15"/>
  <c r="E15"/>
  <c r="C15"/>
  <c r="K7" s="1"/>
  <c r="K13"/>
  <c r="F17" s="1"/>
  <c r="I13"/>
  <c r="H17" s="1"/>
  <c r="K11"/>
  <c r="F15" s="1"/>
  <c r="I11"/>
  <c r="H9"/>
  <c r="C13" s="1"/>
  <c r="F9"/>
  <c r="E13" s="1"/>
  <c r="I7"/>
  <c r="H7"/>
  <c r="C11" s="1"/>
  <c r="O11" s="1"/>
  <c r="F7"/>
  <c r="E11" s="1"/>
  <c r="Q11" s="1"/>
  <c r="Q13" i="17" l="1"/>
  <c r="O13"/>
  <c r="O15"/>
  <c r="O11"/>
  <c r="Q11" i="18"/>
  <c r="O11"/>
  <c r="Q13" i="16"/>
  <c r="O9" i="17"/>
  <c r="O7"/>
  <c r="O9" i="18"/>
  <c r="O15"/>
  <c r="O13"/>
  <c r="E13"/>
  <c r="Q13" s="1"/>
  <c r="Q15"/>
  <c r="Q15" i="17"/>
  <c r="K7"/>
  <c r="O17" i="18"/>
  <c r="Q17"/>
  <c r="Q7"/>
  <c r="K9"/>
  <c r="Q9" s="1"/>
  <c r="E27"/>
  <c r="O7"/>
  <c r="B29"/>
  <c r="B27"/>
  <c r="Q17" i="17"/>
  <c r="Q7"/>
  <c r="E27"/>
  <c r="E11"/>
  <c r="Q11" s="1"/>
  <c r="B29"/>
  <c r="O17"/>
  <c r="B27"/>
  <c r="Q9"/>
  <c r="O9" i="16"/>
  <c r="O13"/>
  <c r="Q15"/>
  <c r="O17"/>
  <c r="O15"/>
  <c r="Q17"/>
  <c r="O7"/>
  <c r="B27"/>
  <c r="Q7"/>
  <c r="B25"/>
  <c r="B29"/>
  <c r="Q9"/>
  <c r="C4" i="15"/>
  <c r="A2"/>
  <c r="B15" i="9" l="1"/>
  <c r="B15" i="8"/>
  <c r="B15" i="7"/>
  <c r="B19" i="15"/>
  <c r="B15"/>
  <c r="B11"/>
  <c r="B7"/>
  <c r="B29" l="1"/>
  <c r="F9" i="20" s="1"/>
  <c r="E31" i="15"/>
  <c r="H10" i="20" s="1"/>
  <c r="N17" i="15"/>
  <c r="I21" s="1"/>
  <c r="L17"/>
  <c r="K21" s="1"/>
  <c r="E17"/>
  <c r="N15"/>
  <c r="I19" s="1"/>
  <c r="L15"/>
  <c r="K19" s="1"/>
  <c r="E27"/>
  <c r="H5" i="20" s="1"/>
  <c r="N13" i="15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E11"/>
  <c r="E35"/>
  <c r="H15" i="20" s="1"/>
  <c r="N9" i="15"/>
  <c r="C21" s="1"/>
  <c r="L9"/>
  <c r="E21" s="1"/>
  <c r="K9"/>
  <c r="C17" s="1"/>
  <c r="I9"/>
  <c r="H9"/>
  <c r="C13" s="1"/>
  <c r="F9"/>
  <c r="E13" s="1"/>
  <c r="Q13" s="1"/>
  <c r="N7"/>
  <c r="C19" s="1"/>
  <c r="L7"/>
  <c r="E19" s="1"/>
  <c r="Q19" s="1"/>
  <c r="K7"/>
  <c r="C15" s="1"/>
  <c r="O15" s="1"/>
  <c r="I7"/>
  <c r="E15" s="1"/>
  <c r="H7"/>
  <c r="C11" s="1"/>
  <c r="F7"/>
  <c r="B35"/>
  <c r="F15" i="20" s="1"/>
  <c r="O9" i="15" l="1"/>
  <c r="O21"/>
  <c r="O19"/>
  <c r="O13"/>
  <c r="Q11"/>
  <c r="O11"/>
  <c r="Q15"/>
  <c r="O7"/>
  <c r="B33"/>
  <c r="F14" i="20" s="1"/>
  <c r="Q17" i="15"/>
  <c r="O17"/>
  <c r="Q21"/>
  <c r="Q7"/>
  <c r="Q9"/>
  <c r="B25"/>
  <c r="E25"/>
  <c r="E29"/>
  <c r="H9" i="20" s="1"/>
  <c r="E33" i="15"/>
  <c r="H14" i="20" s="1"/>
  <c r="B27" i="15"/>
  <c r="F5" i="20" s="1"/>
  <c r="B31" i="15"/>
  <c r="F10" i="20" s="1"/>
  <c r="B19" i="5" l="1"/>
  <c r="S23" i="25" l="1"/>
  <c r="J25"/>
  <c r="J23"/>
  <c r="S4"/>
  <c r="J6"/>
  <c r="J4"/>
  <c r="B25"/>
  <c r="B6"/>
  <c r="H24" i="20" l="1"/>
  <c r="F24"/>
  <c r="H23"/>
  <c r="F23"/>
  <c r="H22"/>
  <c r="F22"/>
  <c r="H21"/>
  <c r="F21"/>
  <c r="C13" l="1"/>
  <c r="C16"/>
  <c r="C14"/>
  <c r="C11"/>
  <c r="C9"/>
  <c r="H32" l="1"/>
  <c r="F32"/>
  <c r="H31"/>
  <c r="F31"/>
  <c r="H30"/>
  <c r="F30"/>
  <c r="H29"/>
  <c r="F29"/>
  <c r="H28"/>
  <c r="H27"/>
  <c r="F27"/>
  <c r="H25"/>
  <c r="F26"/>
  <c r="F25"/>
  <c r="C4" i="9" l="1"/>
  <c r="A2"/>
  <c r="C4" i="8"/>
  <c r="A2"/>
  <c r="C4" i="7"/>
  <c r="A2"/>
  <c r="B15" i="5"/>
  <c r="C4"/>
  <c r="A2"/>
  <c r="B11"/>
  <c r="B7"/>
  <c r="B11" i="9"/>
  <c r="H17" i="20"/>
  <c r="F17"/>
  <c r="F11" l="1"/>
  <c r="H16"/>
  <c r="H11"/>
  <c r="F16"/>
  <c r="H13"/>
  <c r="F18"/>
  <c r="B11" i="7"/>
  <c r="B11" i="8"/>
  <c r="B7" i="7"/>
  <c r="B7" i="8"/>
  <c r="B7" i="9"/>
  <c r="F13" i="20" l="1"/>
  <c r="C18" l="1"/>
  <c r="C17"/>
  <c r="C12"/>
  <c r="H8"/>
  <c r="H4"/>
  <c r="H13" i="25" s="1"/>
  <c r="L19" l="1"/>
  <c r="K18"/>
  <c r="J17"/>
  <c r="L18"/>
  <c r="K17"/>
  <c r="I19"/>
  <c r="L17"/>
  <c r="J19"/>
  <c r="I18"/>
  <c r="K19"/>
  <c r="J18"/>
  <c r="I17"/>
  <c r="H17"/>
  <c r="H18"/>
  <c r="H19"/>
  <c r="P10"/>
  <c r="I10"/>
  <c r="H18" i="20"/>
  <c r="H7"/>
  <c r="H6"/>
  <c r="H32" i="25" s="1"/>
  <c r="H38" l="1"/>
  <c r="L36"/>
  <c r="J37"/>
  <c r="I36"/>
  <c r="K38"/>
  <c r="I38"/>
  <c r="K36"/>
  <c r="I37"/>
  <c r="L37"/>
  <c r="J38"/>
  <c r="L38"/>
  <c r="H36"/>
  <c r="K37"/>
  <c r="P29"/>
  <c r="J36"/>
  <c r="H37"/>
  <c r="I29"/>
  <c r="F8" i="20"/>
  <c r="F7"/>
  <c r="F6"/>
  <c r="B32" i="25" s="1"/>
  <c r="H12" i="20"/>
  <c r="F12"/>
  <c r="F4"/>
  <c r="B13" i="25" s="1"/>
  <c r="AS110" i="8"/>
  <c r="AO127"/>
  <c r="AO127" i="7"/>
  <c r="AS110"/>
  <c r="B37" i="25" l="1"/>
  <c r="F36"/>
  <c r="C37"/>
  <c r="E38"/>
  <c r="C36"/>
  <c r="D38"/>
  <c r="D37"/>
  <c r="C38"/>
  <c r="E37"/>
  <c r="P27"/>
  <c r="E36"/>
  <c r="F38"/>
  <c r="I27"/>
  <c r="B36"/>
  <c r="F37"/>
  <c r="B38"/>
  <c r="D36"/>
  <c r="F19"/>
  <c r="E18"/>
  <c r="D17"/>
  <c r="F18"/>
  <c r="E17"/>
  <c r="C18"/>
  <c r="F17"/>
  <c r="D19"/>
  <c r="C17"/>
  <c r="E19"/>
  <c r="D18"/>
  <c r="C19"/>
  <c r="B17"/>
  <c r="B19"/>
  <c r="B18"/>
  <c r="P8"/>
  <c r="I8"/>
  <c r="AA108" i="8"/>
  <c r="AS129"/>
  <c r="AA127"/>
  <c r="AS129" i="7"/>
  <c r="AA127"/>
  <c r="AA108"/>
  <c r="AO108" i="8"/>
  <c r="AA110"/>
  <c r="AA129"/>
  <c r="AO108" i="7"/>
  <c r="AA110"/>
  <c r="AA129"/>
</calcChain>
</file>

<file path=xl/sharedStrings.xml><?xml version="1.0" encoding="utf-8"?>
<sst xmlns="http://schemas.openxmlformats.org/spreadsheetml/2006/main" count="635" uniqueCount="218">
  <si>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</si>
  <si>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</si>
  <si>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</si>
  <si>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</si>
  <si>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</si>
  <si>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</si>
  <si>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</si>
  <si>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</si>
  <si>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</si>
  <si>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</si>
  <si>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</si>
  <si>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</si>
  <si>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</si>
  <si>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</si>
  <si>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</si>
  <si>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</si>
  <si>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</si>
  <si>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</si>
  <si>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</si>
  <si>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</si>
  <si>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</si>
  <si>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</si>
  <si>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</si>
  <si>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</si>
  <si>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</si>
  <si>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</si>
  <si>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</si>
  <si>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</si>
  <si>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</si>
  <si>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</si>
  <si>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</si>
  <si>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</si>
  <si>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</si>
  <si>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</si>
  <si>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</si>
  <si>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</si>
  <si>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</si>
  <si>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</si>
  <si>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</si>
  <si>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</si>
  <si>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VÍTĚZ</t>
  </si>
  <si>
    <t>Čtvrtfinále</t>
  </si>
  <si>
    <t>Semifinále</t>
  </si>
  <si>
    <t>Finále</t>
  </si>
  <si>
    <t>F</t>
  </si>
  <si>
    <t>H</t>
  </si>
  <si>
    <t>Osmifinále</t>
  </si>
  <si>
    <t>OF1</t>
  </si>
  <si>
    <t>OF2</t>
  </si>
  <si>
    <t>OF3</t>
  </si>
  <si>
    <t>OF4</t>
  </si>
  <si>
    <t>Play-off</t>
  </si>
  <si>
    <t>Městský nohejbalový klub Modřice, z.s.</t>
  </si>
  <si>
    <t>přijato</t>
  </si>
  <si>
    <t>MČR</t>
  </si>
  <si>
    <t>T</t>
  </si>
  <si>
    <t>TJ SLAVOJ Český Brod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</si>
  <si>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</si>
  <si>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</si>
  <si>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</si>
  <si>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</si>
  <si>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</si>
  <si>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</si>
  <si>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</si>
  <si>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</si>
  <si>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</si>
  <si>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</si>
  <si>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</si>
  <si>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</si>
  <si>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</si>
  <si>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</si>
  <si>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</si>
  <si>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</si>
  <si>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</si>
  <si>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</si>
  <si>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</si>
  <si>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</si>
  <si>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</si>
  <si>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</si>
  <si>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</si>
  <si>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</si>
  <si>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</si>
  <si>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</si>
  <si>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</si>
  <si>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</si>
  <si>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</si>
  <si>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TJ Baník Stříbro</t>
  </si>
  <si>
    <t>Petr Tolar</t>
  </si>
  <si>
    <t>UNITOP SKP Žďár nad Sázavou - oddíl nohejbalu</t>
  </si>
  <si>
    <t>Michal Hostinský</t>
  </si>
  <si>
    <t>3M</t>
  </si>
  <si>
    <t>MŽ3</t>
  </si>
  <si>
    <t>Vladimír Sommer</t>
  </si>
  <si>
    <t>TJ Peklo nad Zdobnicí</t>
  </si>
  <si>
    <t>Přijaty všechny přihlášené sestavy.</t>
  </si>
  <si>
    <t>skupina A až D</t>
  </si>
  <si>
    <t>C2</t>
  </si>
  <si>
    <t>D3</t>
  </si>
  <si>
    <t>D2</t>
  </si>
  <si>
    <t>C3</t>
  </si>
  <si>
    <t>A2</t>
  </si>
  <si>
    <t>B3</t>
  </si>
  <si>
    <t>B2</t>
  </si>
  <si>
    <t>A3</t>
  </si>
  <si>
    <t>A1</t>
  </si>
  <si>
    <t>B1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</si>
  <si>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</si>
  <si>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</si>
  <si>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</si>
  <si>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</si>
  <si>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</si>
  <si>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</si>
  <si>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</si>
  <si>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</si>
  <si>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</si>
  <si>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</si>
  <si>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</si>
  <si>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</si>
  <si>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</si>
  <si>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</si>
  <si>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IV.</t>
  </si>
  <si>
    <t>V.</t>
  </si>
  <si>
    <t>VI.</t>
  </si>
  <si>
    <t>NASAZENÍ</t>
  </si>
  <si>
    <t>1. A</t>
  </si>
  <si>
    <t>2. D</t>
  </si>
  <si>
    <t>3. C</t>
  </si>
  <si>
    <t>4. B</t>
  </si>
  <si>
    <t>MČR mladší žáci trojice Karlovy Vary 19.5.2019</t>
  </si>
  <si>
    <t>Lukáš Červenka</t>
  </si>
  <si>
    <t>Karel Hron</t>
  </si>
  <si>
    <t>Tělovýchovná jednota Radomyšl, z.s.</t>
  </si>
  <si>
    <t>Milan Koubovský</t>
  </si>
  <si>
    <t>T.J. SOKOL Holice</t>
  </si>
  <si>
    <t>Marek Líbal</t>
  </si>
  <si>
    <t xml:space="preserve">Přihlášky do 3.5.2019 dle Termínového kalendáře </t>
  </si>
  <si>
    <t>Přihláška TJ. SOKOL Holice přišla s 8 hodinovým zpožděním, ale vzhledem k tomu, že se jedná o nejmladší</t>
  </si>
  <si>
    <t>kategorii, byla se souhlasem Komise mládeže dodatečně přijata 1 sestava po termínu daném TK.</t>
  </si>
  <si>
    <t>V Praze dne 7.5.2019</t>
  </si>
  <si>
    <t>Prezence MČR mladší žáci trojice Karlovy Vary 19.5.2019</t>
  </si>
  <si>
    <t>Karlovy Vary 19.5.2019</t>
  </si>
  <si>
    <t xml:space="preserve">Karlovy Vary </t>
  </si>
  <si>
    <t>Městský nohejbalový klub Modřice, z.s. "A"</t>
  </si>
  <si>
    <t>Městský nohejbalový klub Modřice, z.s. "B"</t>
  </si>
  <si>
    <t>Městský nohejbalový klub Modřice, z.s. "C"</t>
  </si>
  <si>
    <t>SK LIAPOR - WITTE Karlovy Vary z.s. "A"</t>
  </si>
  <si>
    <t>SK LIAPOR - WITTE Karlovy Vary z.s. "B"</t>
  </si>
  <si>
    <t xml:space="preserve">SK LIAPOR - WITTE Karlovy Vary z.s. </t>
  </si>
  <si>
    <t>UNITOP SKP Žďár nad Sázavou "A"</t>
  </si>
  <si>
    <t>UNITOP SKP Žďár nad Sázavou "B"</t>
  </si>
  <si>
    <t>TJ Peklo nad Zdobnicí "B"</t>
  </si>
  <si>
    <t>TJ Peklo nad Zdobnicí "A"</t>
  </si>
  <si>
    <t>12. GALA MČR mladších žáků trojice</t>
  </si>
  <si>
    <t>Gregor Tobiáš</t>
  </si>
  <si>
    <t>Lebeda Marek</t>
  </si>
  <si>
    <t>Stýblo Petr</t>
  </si>
  <si>
    <t>Hron Karel</t>
  </si>
  <si>
    <t>Sunek Matěj</t>
  </si>
  <si>
    <t>Malý Jiří</t>
  </si>
  <si>
    <t>Novotný Dominik</t>
  </si>
  <si>
    <t>Dutka Jiří</t>
  </si>
  <si>
    <t>Červenka Michal</t>
  </si>
  <si>
    <t>Baloun Richard</t>
  </si>
  <si>
    <t>Blažek Antonín</t>
  </si>
  <si>
    <t>Bálek Jan</t>
  </si>
  <si>
    <t>Mach Štěpán</t>
  </si>
  <si>
    <t>Koubek Filip</t>
  </si>
  <si>
    <t>Mandl Šimon</t>
  </si>
  <si>
    <t>Červenka</t>
  </si>
  <si>
    <t>Svoboda</t>
  </si>
  <si>
    <t>Jarkovský Pavel</t>
  </si>
  <si>
    <t>Teplý Matěj</t>
  </si>
  <si>
    <t>Pavlišta Josef</t>
  </si>
  <si>
    <t>Čižinský František</t>
  </si>
  <si>
    <t>Prachař Vojtěch</t>
  </si>
  <si>
    <t>Kopecký Adam</t>
  </si>
  <si>
    <t>Prachař</t>
  </si>
  <si>
    <t>Hostinský</t>
  </si>
  <si>
    <t>Svoboda Michael</t>
  </si>
  <si>
    <t>Jahoda Tomáš</t>
  </si>
  <si>
    <t>Iláš Patrik</t>
  </si>
  <si>
    <t>Dlabka František</t>
  </si>
  <si>
    <t>Trávníček Lukáš</t>
  </si>
  <si>
    <t>Mrňa Antonín</t>
  </si>
  <si>
    <t>Eremiáš Adam</t>
  </si>
  <si>
    <t>Běloševič Igor</t>
  </si>
  <si>
    <t>Dlabka Roman</t>
  </si>
  <si>
    <t>Tolar Ondřej</t>
  </si>
  <si>
    <t>Sobotka Lukáš</t>
  </si>
  <si>
    <t>Beneš Petr</t>
  </si>
  <si>
    <t>Tolar</t>
  </si>
  <si>
    <t>Jirka Ota</t>
  </si>
  <si>
    <t>Uhlíř Samuel</t>
  </si>
  <si>
    <t>Zadrobílek Jan</t>
  </si>
  <si>
    <t>Zadrobílek Jakub</t>
  </si>
  <si>
    <t>Líbal</t>
  </si>
  <si>
    <t>Bukáček Adam</t>
  </si>
  <si>
    <t>Sobotka Matěj</t>
  </si>
  <si>
    <t>Zapletal Marek</t>
  </si>
  <si>
    <t>Sládek</t>
  </si>
  <si>
    <t>Sládek František</t>
  </si>
  <si>
    <t>Zapletalová Anna</t>
  </si>
  <si>
    <t>Sobotková Natálie</t>
  </si>
  <si>
    <t>2 : 0</t>
  </si>
  <si>
    <t>0 : 2</t>
  </si>
  <si>
    <t>1 : 2</t>
  </si>
  <si>
    <t>10:1, 10:5</t>
  </si>
  <si>
    <t>2 : 1</t>
  </si>
  <si>
    <t xml:space="preserve">10:6, 10:2 </t>
  </si>
  <si>
    <t>10:9, 8:10, 10:6</t>
  </si>
  <si>
    <t>10:9, 8:10, 5:10</t>
  </si>
  <si>
    <t>10:7, 8:10, 10:7</t>
  </si>
  <si>
    <t>10:2, 10:5</t>
  </si>
  <si>
    <t>10:6, 10:7</t>
  </si>
  <si>
    <t>10:3, 10:7</t>
  </si>
  <si>
    <t>10:3, 9:10, 10:7</t>
  </si>
  <si>
    <t>6:10, 5:10</t>
  </si>
  <si>
    <t>10:6, 10:1</t>
  </si>
</sst>
</file>

<file path=xl/styles.xml><?xml version="1.0" encoding="utf-8"?>
<styleSheet xmlns="http://schemas.openxmlformats.org/spreadsheetml/2006/main">
  <fonts count="69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sz val="6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36"/>
      <color theme="1"/>
      <name val="Tahoma"/>
      <family val="2"/>
      <charset val="238"/>
    </font>
    <font>
      <sz val="9"/>
      <name val="Arial CE"/>
      <charset val="238"/>
    </font>
    <font>
      <sz val="9"/>
      <color rgb="FF000000"/>
      <name val="Calibri"/>
      <family val="2"/>
      <charset val="238"/>
    </font>
    <font>
      <sz val="8"/>
      <name val="Arial"/>
      <family val="2"/>
      <charset val="238"/>
    </font>
    <font>
      <sz val="1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auto="1"/>
      </right>
      <top/>
      <bottom style="medium">
        <color indexed="8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5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3" xfId="1" applyFont="1" applyBorder="1" applyAlignment="1">
      <alignment shrinkToFit="1"/>
    </xf>
    <xf numFmtId="0" fontId="4" fillId="0" borderId="5" xfId="1" applyFont="1" applyBorder="1" applyAlignment="1">
      <alignment vertical="top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2" fillId="0" borderId="0" xfId="1" applyFont="1"/>
    <xf numFmtId="0" fontId="41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3" fillId="3" borderId="28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1" fillId="3" borderId="13" xfId="0" applyFont="1" applyFill="1" applyBorder="1" applyAlignment="1">
      <alignment horizontal="center"/>
    </xf>
    <xf numFmtId="0" fontId="42" fillId="0" borderId="30" xfId="1" applyFont="1" applyBorder="1" applyAlignment="1">
      <alignment horizontal="center" vertical="center"/>
    </xf>
    <xf numFmtId="0" fontId="42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2" fillId="3" borderId="26" xfId="1" applyFont="1" applyFill="1" applyBorder="1" applyAlignment="1">
      <alignment vertical="center"/>
    </xf>
    <xf numFmtId="0" fontId="42" fillId="0" borderId="29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2" fillId="0" borderId="29" xfId="1" applyFont="1" applyBorder="1" applyAlignment="1">
      <alignment horizontal="center"/>
    </xf>
    <xf numFmtId="0" fontId="42" fillId="0" borderId="30" xfId="1" applyFont="1" applyBorder="1" applyAlignment="1">
      <alignment horizontal="center"/>
    </xf>
    <xf numFmtId="0" fontId="52" fillId="2" borderId="39" xfId="1" applyFont="1" applyFill="1" applyBorder="1"/>
    <xf numFmtId="0" fontId="52" fillId="2" borderId="31" xfId="1" applyFont="1" applyFill="1" applyBorder="1" applyAlignment="1"/>
    <xf numFmtId="0" fontId="52" fillId="2" borderId="28" xfId="1" applyFont="1" applyFill="1" applyBorder="1" applyAlignment="1">
      <alignment horizontal="center"/>
    </xf>
    <xf numFmtId="0" fontId="52" fillId="2" borderId="41" xfId="1" applyFont="1" applyFill="1" applyBorder="1" applyAlignment="1">
      <alignment horizontal="center"/>
    </xf>
    <xf numFmtId="0" fontId="52" fillId="2" borderId="30" xfId="1" applyFont="1" applyFill="1" applyBorder="1" applyAlignment="1">
      <alignment horizontal="center"/>
    </xf>
    <xf numFmtId="0" fontId="52" fillId="2" borderId="42" xfId="1" applyFont="1" applyFill="1" applyBorder="1" applyAlignment="1">
      <alignment horizontal="center"/>
    </xf>
    <xf numFmtId="0" fontId="52" fillId="2" borderId="34" xfId="1" applyFont="1" applyFill="1" applyBorder="1" applyAlignment="1">
      <alignment horizontal="center"/>
    </xf>
    <xf numFmtId="0" fontId="53" fillId="2" borderId="40" xfId="1" applyFont="1" applyFill="1" applyBorder="1"/>
    <xf numFmtId="0" fontId="2" fillId="0" borderId="41" xfId="3" applyBorder="1"/>
    <xf numFmtId="0" fontId="54" fillId="2" borderId="0" xfId="1" applyFont="1" applyFill="1"/>
    <xf numFmtId="0" fontId="2" fillId="0" borderId="26" xfId="3" applyBorder="1"/>
    <xf numFmtId="0" fontId="53" fillId="2" borderId="26" xfId="1" applyFont="1" applyFill="1" applyBorder="1" applyAlignment="1">
      <alignment horizontal="center"/>
    </xf>
    <xf numFmtId="0" fontId="53" fillId="2" borderId="0" xfId="1" applyFont="1" applyFill="1" applyBorder="1" applyAlignment="1">
      <alignment horizontal="center"/>
    </xf>
    <xf numFmtId="0" fontId="40" fillId="5" borderId="0" xfId="0" applyFont="1" applyFill="1" applyBorder="1" applyAlignment="1">
      <alignment horizontal="left"/>
    </xf>
    <xf numFmtId="0" fontId="56" fillId="0" borderId="51" xfId="0" applyFont="1" applyBorder="1" applyAlignment="1">
      <alignment horizontal="left" wrapText="1"/>
    </xf>
    <xf numFmtId="0" fontId="55" fillId="0" borderId="52" xfId="0" applyFont="1" applyBorder="1" applyAlignment="1">
      <alignment horizontal="left"/>
    </xf>
    <xf numFmtId="0" fontId="56" fillId="0" borderId="0" xfId="0" applyFont="1" applyAlignment="1">
      <alignment horizontal="left" wrapText="1"/>
    </xf>
    <xf numFmtId="49" fontId="56" fillId="0" borderId="51" xfId="0" applyNumberFormat="1" applyFont="1" applyBorder="1" applyAlignment="1">
      <alignment horizontal="left" wrapText="1"/>
    </xf>
    <xf numFmtId="0" fontId="55" fillId="0" borderId="50" xfId="0" applyFont="1" applyBorder="1" applyAlignment="1">
      <alignment horizontal="left"/>
    </xf>
    <xf numFmtId="49" fontId="5" fillId="0" borderId="2" xfId="1" applyNumberFormat="1" applyFont="1" applyBorder="1" applyAlignment="1">
      <alignment horizontal="center" shrinkToFit="1"/>
    </xf>
    <xf numFmtId="0" fontId="39" fillId="0" borderId="56" xfId="0" applyFont="1" applyBorder="1" applyAlignment="1">
      <alignment horizontal="left" wrapText="1"/>
    </xf>
    <xf numFmtId="0" fontId="1" fillId="0" borderId="57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8" fillId="0" borderId="0" xfId="0" applyFont="1"/>
    <xf numFmtId="0" fontId="58" fillId="0" borderId="58" xfId="0" applyFont="1" applyBorder="1"/>
    <xf numFmtId="0" fontId="9" fillId="0" borderId="55" xfId="0" applyFont="1" applyBorder="1"/>
    <xf numFmtId="0" fontId="60" fillId="0" borderId="45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0" borderId="0" xfId="0" applyFont="1"/>
    <xf numFmtId="0" fontId="58" fillId="0" borderId="19" xfId="0" applyFont="1" applyBorder="1" applyAlignment="1">
      <alignment horizontal="center" vertical="center"/>
    </xf>
    <xf numFmtId="0" fontId="60" fillId="0" borderId="46" xfId="0" applyFont="1" applyBorder="1"/>
    <xf numFmtId="0" fontId="60" fillId="3" borderId="20" xfId="0" applyFont="1" applyFill="1" applyBorder="1"/>
    <xf numFmtId="0" fontId="60" fillId="3" borderId="59" xfId="0" applyFont="1" applyFill="1" applyBorder="1"/>
    <xf numFmtId="0" fontId="60" fillId="0" borderId="60" xfId="0" applyFont="1" applyBorder="1"/>
    <xf numFmtId="0" fontId="58" fillId="0" borderId="61" xfId="0" applyFont="1" applyBorder="1" applyAlignment="1">
      <alignment horizontal="center" vertical="center"/>
    </xf>
    <xf numFmtId="0" fontId="60" fillId="0" borderId="42" xfId="0" applyFont="1" applyBorder="1"/>
    <xf numFmtId="0" fontId="60" fillId="0" borderId="28" xfId="0" applyFont="1" applyBorder="1"/>
    <xf numFmtId="0" fontId="60" fillId="0" borderId="41" xfId="0" applyFont="1" applyBorder="1"/>
    <xf numFmtId="0" fontId="60" fillId="3" borderId="24" xfId="0" applyFont="1" applyFill="1" applyBorder="1"/>
    <xf numFmtId="0" fontId="60" fillId="3" borderId="62" xfId="0" applyFont="1" applyFill="1" applyBorder="1"/>
    <xf numFmtId="0" fontId="60" fillId="0" borderId="30" xfId="0" applyFont="1" applyBorder="1"/>
    <xf numFmtId="0" fontId="58" fillId="0" borderId="65" xfId="0" applyFont="1" applyBorder="1" applyAlignment="1">
      <alignment horizontal="center" vertical="center"/>
    </xf>
    <xf numFmtId="0" fontId="60" fillId="0" borderId="45" xfId="0" applyFont="1" applyBorder="1"/>
    <xf numFmtId="0" fontId="60" fillId="0" borderId="33" xfId="0" applyFont="1" applyBorder="1"/>
    <xf numFmtId="0" fontId="60" fillId="0" borderId="44" xfId="0" applyFont="1" applyBorder="1"/>
    <xf numFmtId="0" fontId="60" fillId="3" borderId="26" xfId="0" applyFont="1" applyFill="1" applyBorder="1"/>
    <xf numFmtId="0" fontId="60" fillId="3" borderId="66" xfId="0" applyFont="1" applyFill="1" applyBorder="1"/>
    <xf numFmtId="0" fontId="60" fillId="0" borderId="67" xfId="0" applyFont="1" applyBorder="1"/>
    <xf numFmtId="0" fontId="60" fillId="0" borderId="47" xfId="0" applyFont="1" applyBorder="1"/>
    <xf numFmtId="0" fontId="58" fillId="0" borderId="22" xfId="0" applyFont="1" applyBorder="1" applyAlignment="1">
      <alignment horizontal="center"/>
    </xf>
    <xf numFmtId="0" fontId="58" fillId="0" borderId="0" xfId="0" applyFont="1" applyBorder="1" applyAlignment="1">
      <alignment horizontal="left" vertical="top" indent="1"/>
    </xf>
    <xf numFmtId="0" fontId="60" fillId="0" borderId="0" xfId="0" applyFont="1" applyBorder="1"/>
    <xf numFmtId="0" fontId="60" fillId="0" borderId="4" xfId="0" applyFont="1" applyBorder="1"/>
    <xf numFmtId="0" fontId="60" fillId="0" borderId="48" xfId="0" applyFont="1" applyBorder="1" applyAlignment="1">
      <alignment horizontal="center" vertical="center" textRotation="90"/>
    </xf>
    <xf numFmtId="0" fontId="60" fillId="3" borderId="70" xfId="0" applyFont="1" applyFill="1" applyBorder="1"/>
    <xf numFmtId="0" fontId="58" fillId="0" borderId="71" xfId="0" applyFont="1" applyBorder="1"/>
    <xf numFmtId="0" fontId="60" fillId="0" borderId="72" xfId="0" applyFont="1" applyBorder="1" applyAlignment="1">
      <alignment horizontal="center" vertical="center" textRotation="90"/>
    </xf>
    <xf numFmtId="0" fontId="60" fillId="3" borderId="71" xfId="0" applyFont="1" applyFill="1" applyBorder="1" applyAlignment="1">
      <alignment horizontal="center" vertical="center"/>
    </xf>
    <xf numFmtId="0" fontId="60" fillId="3" borderId="71" xfId="0" applyFont="1" applyFill="1" applyBorder="1"/>
    <xf numFmtId="0" fontId="60" fillId="0" borderId="9" xfId="0" applyFont="1" applyBorder="1"/>
    <xf numFmtId="0" fontId="60" fillId="0" borderId="13" xfId="0" applyFont="1" applyBorder="1"/>
    <xf numFmtId="0" fontId="61" fillId="0" borderId="60" xfId="0" applyFont="1" applyBorder="1"/>
    <xf numFmtId="0" fontId="60" fillId="0" borderId="73" xfId="0" applyFont="1" applyBorder="1"/>
    <xf numFmtId="0" fontId="58" fillId="0" borderId="0" xfId="0" applyFont="1" applyBorder="1"/>
    <xf numFmtId="0" fontId="60" fillId="0" borderId="0" xfId="0" applyFont="1" applyBorder="1" applyAlignment="1">
      <alignment horizontal="center" vertical="center" textRotation="90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textRotation="90"/>
    </xf>
    <xf numFmtId="0" fontId="60" fillId="0" borderId="0" xfId="0" applyFont="1" applyFill="1" applyBorder="1"/>
    <xf numFmtId="0" fontId="60" fillId="3" borderId="59" xfId="0" applyFont="1" applyFill="1" applyBorder="1" applyAlignment="1">
      <alignment horizontal="center" vertical="center"/>
    </xf>
    <xf numFmtId="0" fontId="60" fillId="3" borderId="66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2" fillId="0" borderId="29" xfId="3" applyFont="1" applyBorder="1" applyAlignment="1">
      <alignment horizontal="left"/>
    </xf>
    <xf numFmtId="0" fontId="2" fillId="0" borderId="31" xfId="3" applyBorder="1"/>
    <xf numFmtId="0" fontId="2" fillId="0" borderId="76" xfId="3" applyBorder="1"/>
    <xf numFmtId="0" fontId="2" fillId="0" borderId="32" xfId="3" applyBorder="1"/>
    <xf numFmtId="0" fontId="43" fillId="3" borderId="29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NumberFormat="1" applyFont="1" applyBorder="1" applyAlignment="1">
      <alignment horizontal="left"/>
    </xf>
    <xf numFmtId="0" fontId="56" fillId="0" borderId="0" xfId="0" applyFont="1" applyBorder="1" applyAlignment="1">
      <alignment horizontal="left" wrapText="1"/>
    </xf>
    <xf numFmtId="0" fontId="55" fillId="0" borderId="0" xfId="0" applyFont="1" applyBorder="1" applyAlignment="1">
      <alignment horizontal="left"/>
    </xf>
    <xf numFmtId="49" fontId="56" fillId="0" borderId="0" xfId="0" applyNumberFormat="1" applyFont="1" applyBorder="1" applyAlignment="1">
      <alignment horizontal="left" wrapText="1"/>
    </xf>
    <xf numFmtId="0" fontId="2" fillId="0" borderId="78" xfId="3" applyBorder="1"/>
    <xf numFmtId="49" fontId="42" fillId="0" borderId="0" xfId="1" applyNumberFormat="1" applyFont="1"/>
    <xf numFmtId="49" fontId="42" fillId="3" borderId="30" xfId="1" applyNumberFormat="1" applyFont="1" applyFill="1" applyBorder="1" applyAlignment="1">
      <alignment vertical="center"/>
    </xf>
    <xf numFmtId="0" fontId="63" fillId="0" borderId="50" xfId="0" applyFont="1" applyBorder="1" applyAlignment="1">
      <alignment horizontal="left"/>
    </xf>
    <xf numFmtId="0" fontId="2" fillId="0" borderId="29" xfId="3" applyFont="1" applyFill="1" applyBorder="1"/>
    <xf numFmtId="0" fontId="2" fillId="0" borderId="42" xfId="3" applyFont="1" applyBorder="1"/>
    <xf numFmtId="0" fontId="2" fillId="0" borderId="28" xfId="3" applyFont="1" applyBorder="1"/>
    <xf numFmtId="0" fontId="2" fillId="0" borderId="41" xfId="3" applyFont="1" applyBorder="1"/>
    <xf numFmtId="0" fontId="2" fillId="0" borderId="30" xfId="3" applyFont="1" applyBorder="1"/>
    <xf numFmtId="0" fontId="2" fillId="0" borderId="42" xfId="3" applyFont="1" applyFill="1" applyBorder="1"/>
    <xf numFmtId="0" fontId="2" fillId="0" borderId="28" xfId="3" applyFont="1" applyFill="1" applyBorder="1"/>
    <xf numFmtId="0" fontId="2" fillId="0" borderId="41" xfId="3" applyFont="1" applyFill="1" applyBorder="1"/>
    <xf numFmtId="0" fontId="2" fillId="0" borderId="30" xfId="3" applyFont="1" applyFill="1" applyBorder="1"/>
    <xf numFmtId="0" fontId="2" fillId="2" borderId="41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0" borderId="41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left"/>
    </xf>
    <xf numFmtId="0" fontId="2" fillId="0" borderId="28" xfId="3" applyFont="1" applyBorder="1" applyAlignment="1">
      <alignment horizontal="left"/>
    </xf>
    <xf numFmtId="0" fontId="18" fillId="0" borderId="0" xfId="1" applyFont="1" applyBorder="1"/>
    <xf numFmtId="0" fontId="5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0" fillId="0" borderId="77" xfId="0" applyFont="1" applyBorder="1"/>
    <xf numFmtId="0" fontId="5" fillId="0" borderId="77" xfId="0" applyFont="1" applyBorder="1" applyAlignment="1">
      <alignment horizontal="center" vertical="center" textRotation="90"/>
    </xf>
    <xf numFmtId="0" fontId="36" fillId="3" borderId="8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87" xfId="0" applyFont="1" applyFill="1" applyBorder="1" applyAlignment="1">
      <alignment horizontal="center"/>
    </xf>
    <xf numFmtId="14" fontId="0" fillId="8" borderId="0" xfId="0" applyNumberFormat="1" applyFont="1" applyFill="1" applyAlignment="1">
      <alignment horizontal="center" vertical="center"/>
    </xf>
    <xf numFmtId="0" fontId="0" fillId="0" borderId="41" xfId="0" applyBorder="1"/>
    <xf numFmtId="0" fontId="0" fillId="0" borderId="41" xfId="0" applyFont="1" applyBorder="1" applyAlignment="1">
      <alignment horizontal="left"/>
    </xf>
    <xf numFmtId="0" fontId="2" fillId="0" borderId="28" xfId="1" applyFont="1" applyFill="1" applyBorder="1" applyAlignment="1">
      <alignment horizontal="left"/>
    </xf>
    <xf numFmtId="49" fontId="18" fillId="0" borderId="38" xfId="1" applyNumberFormat="1" applyFont="1" applyBorder="1" applyAlignment="1">
      <alignment horizontal="center" vertical="center"/>
    </xf>
    <xf numFmtId="49" fontId="18" fillId="0" borderId="28" xfId="1" applyNumberFormat="1" applyFont="1" applyBorder="1" applyAlignment="1">
      <alignment horizontal="center" vertical="center"/>
    </xf>
    <xf numFmtId="49" fontId="19" fillId="0" borderId="0" xfId="1" applyNumberFormat="1" applyFont="1" applyAlignment="1">
      <alignment horizontal="center" vertical="center" shrinkToFit="1"/>
    </xf>
    <xf numFmtId="49" fontId="5" fillId="0" borderId="0" xfId="1" applyNumberFormat="1"/>
    <xf numFmtId="49" fontId="5" fillId="0" borderId="0" xfId="1" applyNumberFormat="1" applyFont="1" applyAlignment="1">
      <alignment horizontal="left" shrinkToFit="1"/>
    </xf>
    <xf numFmtId="49" fontId="5" fillId="0" borderId="53" xfId="1" applyNumberFormat="1" applyFont="1" applyBorder="1" applyAlignment="1">
      <alignment horizontal="left" shrinkToFit="1"/>
    </xf>
    <xf numFmtId="49" fontId="2" fillId="0" borderId="36" xfId="1" applyNumberFormat="1" applyFont="1" applyBorder="1" applyAlignment="1">
      <alignment horizontal="left" shrinkToFit="1"/>
    </xf>
    <xf numFmtId="49" fontId="5" fillId="0" borderId="0" xfId="1" applyNumberFormat="1" applyAlignment="1">
      <alignment horizontal="left" shrinkToFit="1"/>
    </xf>
    <xf numFmtId="49" fontId="5" fillId="0" borderId="2" xfId="1" applyNumberFormat="1" applyFont="1" applyBorder="1" applyAlignment="1">
      <alignment horizontal="left" shrinkToFit="1"/>
    </xf>
    <xf numFmtId="49" fontId="5" fillId="0" borderId="0" xfId="1" applyNumberFormat="1" applyBorder="1"/>
    <xf numFmtId="49" fontId="19" fillId="0" borderId="28" xfId="1" applyNumberFormat="1" applyFont="1" applyBorder="1" applyAlignment="1">
      <alignment horizontal="center" vertical="center"/>
    </xf>
    <xf numFmtId="0" fontId="0" fillId="0" borderId="41" xfId="0" applyBorder="1" applyAlignment="1">
      <alignment horizontal="left"/>
    </xf>
    <xf numFmtId="0" fontId="66" fillId="0" borderId="52" xfId="0" applyFont="1" applyBorder="1" applyAlignment="1">
      <alignment horizontal="left"/>
    </xf>
    <xf numFmtId="0" fontId="66" fillId="0" borderId="50" xfId="0" applyFont="1" applyBorder="1" applyAlignment="1">
      <alignment horizontal="left"/>
    </xf>
    <xf numFmtId="49" fontId="65" fillId="0" borderId="0" xfId="1" applyNumberFormat="1" applyFont="1" applyAlignment="1">
      <alignment horizontal="left" shrinkToFit="1"/>
    </xf>
    <xf numFmtId="49" fontId="3" fillId="0" borderId="36" xfId="1" applyNumberFormat="1" applyFont="1" applyBorder="1" applyAlignment="1">
      <alignment horizontal="left" shrinkToFit="1"/>
    </xf>
    <xf numFmtId="49" fontId="42" fillId="0" borderId="0" xfId="1" applyNumberFormat="1" applyFont="1" applyAlignment="1">
      <alignment horizontal="left" shrinkToFit="1"/>
    </xf>
    <xf numFmtId="49" fontId="67" fillId="0" borderId="36" xfId="1" applyNumberFormat="1" applyFont="1" applyBorder="1" applyAlignment="1">
      <alignment horizontal="left" shrinkToFit="1"/>
    </xf>
    <xf numFmtId="0" fontId="0" fillId="0" borderId="4" xfId="0" applyBorder="1"/>
    <xf numFmtId="0" fontId="0" fillId="0" borderId="89" xfId="0" applyBorder="1"/>
    <xf numFmtId="49" fontId="5" fillId="0" borderId="0" xfId="1" applyNumberFormat="1" applyFont="1" applyAlignment="1">
      <alignment horizontal="center" shrinkToFit="1"/>
    </xf>
    <xf numFmtId="49" fontId="5" fillId="0" borderId="3" xfId="1" applyNumberFormat="1" applyFont="1" applyBorder="1" applyAlignment="1">
      <alignment shrinkToFit="1"/>
    </xf>
    <xf numFmtId="49" fontId="5" fillId="0" borderId="4" xfId="1" applyNumberFormat="1" applyFont="1" applyBorder="1" applyAlignment="1">
      <alignment horizontal="center" shrinkToFit="1"/>
    </xf>
    <xf numFmtId="49" fontId="5" fillId="0" borderId="7" xfId="1" applyNumberFormat="1" applyFont="1" applyBorder="1" applyAlignment="1">
      <alignment shrinkToFit="1"/>
    </xf>
    <xf numFmtId="49" fontId="5" fillId="0" borderId="0" xfId="1" applyNumberFormat="1" applyFont="1" applyBorder="1" applyAlignment="1">
      <alignment horizontal="center" shrinkToFit="1"/>
    </xf>
    <xf numFmtId="49" fontId="5" fillId="0" borderId="0" xfId="1" applyNumberFormat="1" applyFont="1" applyBorder="1" applyAlignment="1">
      <alignment horizontal="right" shrinkToFit="1"/>
    </xf>
    <xf numFmtId="49" fontId="2" fillId="0" borderId="54" xfId="1" applyNumberFormat="1" applyFont="1" applyBorder="1" applyAlignment="1">
      <alignment horizontal="center" shrinkToFit="1"/>
    </xf>
    <xf numFmtId="49" fontId="42" fillId="0" borderId="29" xfId="1" applyNumberFormat="1" applyFont="1" applyBorder="1" applyAlignment="1">
      <alignment horizontal="center"/>
    </xf>
    <xf numFmtId="49" fontId="5" fillId="0" borderId="55" xfId="1" applyNumberFormat="1" applyBorder="1" applyAlignment="1">
      <alignment horizontal="center" shrinkToFit="1"/>
    </xf>
    <xf numFmtId="0" fontId="5" fillId="0" borderId="55" xfId="1" applyBorder="1" applyAlignment="1">
      <alignment horizontal="center" shrinkToFit="1"/>
    </xf>
    <xf numFmtId="49" fontId="5" fillId="0" borderId="0" xfId="1" applyNumberFormat="1" applyAlignment="1">
      <alignment horizontal="center" shrinkToFit="1"/>
    </xf>
    <xf numFmtId="0" fontId="68" fillId="0" borderId="8" xfId="1" applyFont="1" applyFill="1" applyBorder="1" applyAlignment="1">
      <alignment shrinkToFit="1"/>
    </xf>
    <xf numFmtId="49" fontId="5" fillId="0" borderId="5" xfId="1" applyNumberFormat="1" applyFont="1" applyBorder="1" applyAlignment="1">
      <alignment horizontal="center" shrinkToFit="1"/>
    </xf>
    <xf numFmtId="0" fontId="16" fillId="0" borderId="0" xfId="0" applyFont="1" applyBorder="1" applyAlignment="1">
      <alignment horizontal="center"/>
    </xf>
    <xf numFmtId="0" fontId="14" fillId="6" borderId="31" xfId="1" applyFont="1" applyFill="1" applyBorder="1" applyAlignment="1">
      <alignment horizontal="center" vertical="center" wrapText="1"/>
    </xf>
    <xf numFmtId="0" fontId="14" fillId="6" borderId="26" xfId="1" applyFont="1" applyFill="1" applyBorder="1" applyAlignment="1">
      <alignment horizontal="center" vertical="center" wrapText="1"/>
    </xf>
    <xf numFmtId="0" fontId="14" fillId="6" borderId="37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32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28" fillId="3" borderId="88" xfId="0" applyFont="1" applyFill="1" applyBorder="1" applyAlignment="1">
      <alignment horizontal="center" vertical="center" wrapText="1"/>
    </xf>
    <xf numFmtId="0" fontId="29" fillId="3" borderId="80" xfId="0" applyFont="1" applyFill="1" applyBorder="1" applyAlignment="1">
      <alignment horizontal="center" vertical="center"/>
    </xf>
    <xf numFmtId="0" fontId="29" fillId="3" borderId="81" xfId="0" applyFont="1" applyFill="1" applyBorder="1" applyAlignment="1">
      <alignment horizontal="center" vertical="center"/>
    </xf>
    <xf numFmtId="0" fontId="29" fillId="3" borderId="82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9" fillId="4" borderId="80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81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82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8" fillId="4" borderId="88" xfId="0" applyFont="1" applyFill="1" applyBorder="1" applyAlignment="1">
      <alignment horizontal="center" vertical="center"/>
    </xf>
    <xf numFmtId="0" fontId="48" fillId="4" borderId="11" xfId="0" applyFont="1" applyFill="1" applyBorder="1" applyAlignment="1">
      <alignment horizontal="center" vertical="center"/>
    </xf>
    <xf numFmtId="0" fontId="44" fillId="3" borderId="88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50" fillId="3" borderId="88" xfId="0" applyFont="1" applyFill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31" fillId="3" borderId="80" xfId="0" applyFont="1" applyFill="1" applyBorder="1" applyAlignment="1">
      <alignment horizontal="center" vertical="center"/>
    </xf>
    <xf numFmtId="0" fontId="64" fillId="3" borderId="81" xfId="0" applyFont="1" applyFill="1" applyBorder="1"/>
    <xf numFmtId="0" fontId="64" fillId="3" borderId="82" xfId="0" applyFont="1" applyFill="1" applyBorder="1"/>
    <xf numFmtId="0" fontId="64" fillId="3" borderId="5" xfId="0" applyFont="1" applyFill="1" applyBorder="1"/>
    <xf numFmtId="0" fontId="64" fillId="3" borderId="0" xfId="0" applyFont="1" applyFill="1" applyBorder="1"/>
    <xf numFmtId="0" fontId="64" fillId="3" borderId="4" xfId="0" applyFont="1" applyFill="1" applyBorder="1"/>
    <xf numFmtId="0" fontId="64" fillId="3" borderId="8" xfId="0" applyFont="1" applyFill="1" applyBorder="1"/>
    <xf numFmtId="0" fontId="64" fillId="3" borderId="9" xfId="0" applyFont="1" applyFill="1" applyBorder="1"/>
    <xf numFmtId="0" fontId="64" fillId="3" borderId="13" xfId="0" applyFont="1" applyFill="1" applyBorder="1"/>
    <xf numFmtId="0" fontId="30" fillId="3" borderId="80" xfId="0" applyFont="1" applyFill="1" applyBorder="1" applyAlignment="1">
      <alignment horizontal="center" vertical="center"/>
    </xf>
    <xf numFmtId="0" fontId="30" fillId="3" borderId="82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83" xfId="0" applyFont="1" applyFill="1" applyBorder="1" applyAlignment="1">
      <alignment horizontal="center" vertical="center"/>
    </xf>
    <xf numFmtId="0" fontId="29" fillId="3" borderId="84" xfId="0" applyFont="1" applyFill="1" applyBorder="1" applyAlignment="1">
      <alignment horizontal="center" vertical="center"/>
    </xf>
    <xf numFmtId="0" fontId="36" fillId="3" borderId="85" xfId="0" applyFont="1" applyFill="1" applyBorder="1" applyAlignment="1">
      <alignment horizontal="center"/>
    </xf>
    <xf numFmtId="0" fontId="36" fillId="3" borderId="86" xfId="0" applyFont="1" applyFill="1" applyBorder="1" applyAlignment="1">
      <alignment horizontal="center"/>
    </xf>
    <xf numFmtId="0" fontId="36" fillId="3" borderId="87" xfId="0" applyFont="1" applyFill="1" applyBorder="1" applyAlignment="1">
      <alignment horizontal="center"/>
    </xf>
    <xf numFmtId="0" fontId="49" fillId="3" borderId="88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32" fillId="3" borderId="14" xfId="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32" fillId="3" borderId="18" xfId="0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27" fillId="3" borderId="24" xfId="0" applyFont="1" applyFill="1" applyBorder="1" applyAlignment="1">
      <alignment horizontal="center"/>
    </xf>
    <xf numFmtId="0" fontId="27" fillId="3" borderId="26" xfId="0" applyFont="1" applyFill="1" applyBorder="1" applyAlignment="1">
      <alignment horizont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7" fillId="3" borderId="27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2" fillId="3" borderId="87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46" fillId="3" borderId="24" xfId="0" applyFont="1" applyFill="1" applyBorder="1" applyAlignment="1">
      <alignment horizontal="center" vertical="center"/>
    </xf>
    <xf numFmtId="0" fontId="46" fillId="3" borderId="26" xfId="0" applyFont="1" applyFill="1" applyBorder="1" applyAlignment="1">
      <alignment horizontal="center" vertical="center"/>
    </xf>
    <xf numFmtId="0" fontId="46" fillId="3" borderId="25" xfId="0" applyFont="1" applyFill="1" applyBorder="1" applyAlignment="1">
      <alignment horizontal="center" vertical="center"/>
    </xf>
    <xf numFmtId="0" fontId="46" fillId="3" borderId="27" xfId="0" applyFont="1" applyFill="1" applyBorder="1" applyAlignment="1">
      <alignment horizontal="center" vertical="center"/>
    </xf>
    <xf numFmtId="0" fontId="46" fillId="3" borderId="4" xfId="0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8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32" fillId="3" borderId="80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1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82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1" fillId="3" borderId="81" xfId="0" applyFont="1" applyFill="1" applyBorder="1" applyAlignment="1">
      <alignment horizontal="center" vertical="center"/>
    </xf>
    <xf numFmtId="0" fontId="31" fillId="3" borderId="82" xfId="0" applyFont="1" applyFill="1" applyBorder="1" applyAlignment="1">
      <alignment horizontal="center" vertical="center"/>
    </xf>
    <xf numFmtId="0" fontId="32" fillId="3" borderId="86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48" fillId="3" borderId="88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7" fillId="3" borderId="9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5" fillId="3" borderId="80" xfId="0" applyFont="1" applyFill="1" applyBorder="1" applyAlignment="1">
      <alignment horizontal="center" vertical="center"/>
    </xf>
    <xf numFmtId="0" fontId="35" fillId="3" borderId="81" xfId="0" applyFont="1" applyFill="1" applyBorder="1" applyAlignment="1">
      <alignment horizontal="center" vertical="center"/>
    </xf>
    <xf numFmtId="0" fontId="35" fillId="3" borderId="82" xfId="0" applyFont="1" applyFill="1" applyBorder="1" applyAlignment="1">
      <alignment horizontal="center" vertical="center"/>
    </xf>
    <xf numFmtId="0" fontId="28" fillId="3" borderId="80" xfId="0" applyFont="1" applyFill="1" applyBorder="1" applyAlignment="1">
      <alignment horizontal="center" vertical="center"/>
    </xf>
    <xf numFmtId="0" fontId="28" fillId="3" borderId="81" xfId="0" applyFont="1" applyFill="1" applyBorder="1" applyAlignment="1">
      <alignment horizontal="center" vertical="center"/>
    </xf>
    <xf numFmtId="0" fontId="28" fillId="3" borderId="82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58" xfId="0" applyFont="1" applyBorder="1" applyAlignment="1">
      <alignment horizontal="left"/>
    </xf>
    <xf numFmtId="0" fontId="58" fillId="0" borderId="55" xfId="0" applyFont="1" applyBorder="1" applyAlignment="1">
      <alignment horizontal="left"/>
    </xf>
    <xf numFmtId="0" fontId="58" fillId="0" borderId="56" xfId="0" applyFont="1" applyBorder="1" applyAlignment="1">
      <alignment horizontal="left"/>
    </xf>
    <xf numFmtId="0" fontId="58" fillId="3" borderId="55" xfId="0" applyFont="1" applyFill="1" applyBorder="1" applyAlignment="1">
      <alignment horizontal="center" vertical="center"/>
    </xf>
    <xf numFmtId="0" fontId="58" fillId="3" borderId="9" xfId="0" applyFont="1" applyFill="1" applyBorder="1" applyAlignment="1">
      <alignment horizontal="center" vertical="center"/>
    </xf>
    <xf numFmtId="0" fontId="58" fillId="0" borderId="77" xfId="0" applyFont="1" applyBorder="1" applyAlignment="1">
      <alignment horizontal="center"/>
    </xf>
    <xf numFmtId="0" fontId="58" fillId="0" borderId="60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0" fillId="0" borderId="74" xfId="0" applyFont="1" applyBorder="1" applyAlignment="1">
      <alignment horizontal="center"/>
    </xf>
    <xf numFmtId="0" fontId="60" fillId="0" borderId="63" xfId="0" applyFont="1" applyBorder="1" applyAlignment="1">
      <alignment horizontal="center"/>
    </xf>
    <xf numFmtId="0" fontId="60" fillId="0" borderId="68" xfId="0" applyFont="1" applyBorder="1" applyAlignment="1">
      <alignment horizontal="center"/>
    </xf>
    <xf numFmtId="0" fontId="60" fillId="0" borderId="75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60" fillId="0" borderId="69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7" borderId="5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2" fillId="0" borderId="58" xfId="0" applyFont="1" applyBorder="1" applyAlignment="1">
      <alignment horizontal="left" vertical="center"/>
    </xf>
    <xf numFmtId="0" fontId="62" fillId="0" borderId="55" xfId="0" applyFont="1" applyBorder="1" applyAlignment="1">
      <alignment horizontal="left"/>
    </xf>
    <xf numFmtId="0" fontId="62" fillId="0" borderId="8" xfId="0" applyFont="1" applyBorder="1" applyAlignment="1">
      <alignment horizontal="left"/>
    </xf>
    <xf numFmtId="0" fontId="62" fillId="0" borderId="9" xfId="0" applyFont="1" applyBorder="1" applyAlignment="1">
      <alignment horizontal="left"/>
    </xf>
    <xf numFmtId="0" fontId="58" fillId="0" borderId="58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8" fillId="0" borderId="58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8" fillId="0" borderId="55" xfId="0" applyFont="1" applyBorder="1" applyAlignment="1">
      <alignment horizontal="left" vertical="center"/>
    </xf>
    <xf numFmtId="0" fontId="58" fillId="0" borderId="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8" fillId="0" borderId="55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14" fontId="11" fillId="0" borderId="55" xfId="0" applyNumberFormat="1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83820</xdr:colOff>
      <xdr:row>18</xdr:row>
      <xdr:rowOff>121920</xdr:rowOff>
    </xdr:from>
    <xdr:to>
      <xdr:col>13</xdr:col>
      <xdr:colOff>251177</xdr:colOff>
      <xdr:row>21</xdr:row>
      <xdr:rowOff>76797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3794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6</xdr:row>
      <xdr:rowOff>114300</xdr:rowOff>
    </xdr:from>
    <xdr:to>
      <xdr:col>4</xdr:col>
      <xdr:colOff>258797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91440</xdr:rowOff>
    </xdr:from>
    <xdr:to>
      <xdr:col>4</xdr:col>
      <xdr:colOff>228317</xdr:colOff>
      <xdr:row>9</xdr:row>
      <xdr:rowOff>46317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114300</xdr:rowOff>
    </xdr:from>
    <xdr:to>
      <xdr:col>10</xdr:col>
      <xdr:colOff>235937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83820</xdr:rowOff>
    </xdr:from>
    <xdr:to>
      <xdr:col>10</xdr:col>
      <xdr:colOff>228317</xdr:colOff>
      <xdr:row>17</xdr:row>
      <xdr:rowOff>38697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79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E10" sqref="E10"/>
    </sheetView>
  </sheetViews>
  <sheetFormatPr defaultRowHeight="1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3.7109375" bestFit="1" customWidth="1"/>
    <col min="6" max="6" width="16.140625" customWidth="1"/>
    <col min="7" max="7" width="19.4257812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3.7109375" bestFit="1" customWidth="1"/>
    <col min="262" max="262" width="16.140625" customWidth="1"/>
    <col min="263" max="263" width="19.4257812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3.7109375" bestFit="1" customWidth="1"/>
    <col min="518" max="518" width="16.140625" customWidth="1"/>
    <col min="519" max="519" width="19.4257812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3.7109375" bestFit="1" customWidth="1"/>
    <col min="774" max="774" width="16.140625" customWidth="1"/>
    <col min="775" max="775" width="19.4257812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3.7109375" bestFit="1" customWidth="1"/>
    <col min="1030" max="1030" width="16.140625" customWidth="1"/>
    <col min="1031" max="1031" width="19.4257812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3.7109375" bestFit="1" customWidth="1"/>
    <col min="1286" max="1286" width="16.140625" customWidth="1"/>
    <col min="1287" max="1287" width="19.4257812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3.7109375" bestFit="1" customWidth="1"/>
    <col min="1542" max="1542" width="16.140625" customWidth="1"/>
    <col min="1543" max="1543" width="19.4257812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3.7109375" bestFit="1" customWidth="1"/>
    <col min="1798" max="1798" width="16.140625" customWidth="1"/>
    <col min="1799" max="1799" width="19.4257812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3.7109375" bestFit="1" customWidth="1"/>
    <col min="2054" max="2054" width="16.140625" customWidth="1"/>
    <col min="2055" max="2055" width="19.4257812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3.7109375" bestFit="1" customWidth="1"/>
    <col min="2310" max="2310" width="16.140625" customWidth="1"/>
    <col min="2311" max="2311" width="19.4257812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3.7109375" bestFit="1" customWidth="1"/>
    <col min="2566" max="2566" width="16.140625" customWidth="1"/>
    <col min="2567" max="2567" width="19.4257812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3.7109375" bestFit="1" customWidth="1"/>
    <col min="2822" max="2822" width="16.140625" customWidth="1"/>
    <col min="2823" max="2823" width="19.4257812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3.7109375" bestFit="1" customWidth="1"/>
    <col min="3078" max="3078" width="16.140625" customWidth="1"/>
    <col min="3079" max="3079" width="19.4257812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3.7109375" bestFit="1" customWidth="1"/>
    <col min="3334" max="3334" width="16.140625" customWidth="1"/>
    <col min="3335" max="3335" width="19.4257812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3.7109375" bestFit="1" customWidth="1"/>
    <col min="3590" max="3590" width="16.140625" customWidth="1"/>
    <col min="3591" max="3591" width="19.4257812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3.7109375" bestFit="1" customWidth="1"/>
    <col min="3846" max="3846" width="16.140625" customWidth="1"/>
    <col min="3847" max="3847" width="19.4257812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3.7109375" bestFit="1" customWidth="1"/>
    <col min="4102" max="4102" width="16.140625" customWidth="1"/>
    <col min="4103" max="4103" width="19.4257812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3.7109375" bestFit="1" customWidth="1"/>
    <col min="4358" max="4358" width="16.140625" customWidth="1"/>
    <col min="4359" max="4359" width="19.4257812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3.7109375" bestFit="1" customWidth="1"/>
    <col min="4614" max="4614" width="16.140625" customWidth="1"/>
    <col min="4615" max="4615" width="19.4257812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3.7109375" bestFit="1" customWidth="1"/>
    <col min="4870" max="4870" width="16.140625" customWidth="1"/>
    <col min="4871" max="4871" width="19.4257812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3.7109375" bestFit="1" customWidth="1"/>
    <col min="5126" max="5126" width="16.140625" customWidth="1"/>
    <col min="5127" max="5127" width="19.4257812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3.7109375" bestFit="1" customWidth="1"/>
    <col min="5382" max="5382" width="16.140625" customWidth="1"/>
    <col min="5383" max="5383" width="19.4257812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3.7109375" bestFit="1" customWidth="1"/>
    <col min="5638" max="5638" width="16.140625" customWidth="1"/>
    <col min="5639" max="5639" width="19.4257812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3.7109375" bestFit="1" customWidth="1"/>
    <col min="5894" max="5894" width="16.140625" customWidth="1"/>
    <col min="5895" max="5895" width="19.4257812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3.7109375" bestFit="1" customWidth="1"/>
    <col min="6150" max="6150" width="16.140625" customWidth="1"/>
    <col min="6151" max="6151" width="19.4257812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3.7109375" bestFit="1" customWidth="1"/>
    <col min="6406" max="6406" width="16.140625" customWidth="1"/>
    <col min="6407" max="6407" width="19.4257812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3.7109375" bestFit="1" customWidth="1"/>
    <col min="6662" max="6662" width="16.140625" customWidth="1"/>
    <col min="6663" max="6663" width="19.4257812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3.7109375" bestFit="1" customWidth="1"/>
    <col min="6918" max="6918" width="16.140625" customWidth="1"/>
    <col min="6919" max="6919" width="19.4257812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3.7109375" bestFit="1" customWidth="1"/>
    <col min="7174" max="7174" width="16.140625" customWidth="1"/>
    <col min="7175" max="7175" width="19.4257812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3.7109375" bestFit="1" customWidth="1"/>
    <col min="7430" max="7430" width="16.140625" customWidth="1"/>
    <col min="7431" max="7431" width="19.4257812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3.7109375" bestFit="1" customWidth="1"/>
    <col min="7686" max="7686" width="16.140625" customWidth="1"/>
    <col min="7687" max="7687" width="19.4257812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3.7109375" bestFit="1" customWidth="1"/>
    <col min="7942" max="7942" width="16.140625" customWidth="1"/>
    <col min="7943" max="7943" width="19.4257812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3.7109375" bestFit="1" customWidth="1"/>
    <col min="8198" max="8198" width="16.140625" customWidth="1"/>
    <col min="8199" max="8199" width="19.4257812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3.7109375" bestFit="1" customWidth="1"/>
    <col min="8454" max="8454" width="16.140625" customWidth="1"/>
    <col min="8455" max="8455" width="19.4257812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3.7109375" bestFit="1" customWidth="1"/>
    <col min="8710" max="8710" width="16.140625" customWidth="1"/>
    <col min="8711" max="8711" width="19.4257812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3.7109375" bestFit="1" customWidth="1"/>
    <col min="8966" max="8966" width="16.140625" customWidth="1"/>
    <col min="8967" max="8967" width="19.4257812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3.7109375" bestFit="1" customWidth="1"/>
    <col min="9222" max="9222" width="16.140625" customWidth="1"/>
    <col min="9223" max="9223" width="19.4257812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3.7109375" bestFit="1" customWidth="1"/>
    <col min="9478" max="9478" width="16.140625" customWidth="1"/>
    <col min="9479" max="9479" width="19.4257812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3.7109375" bestFit="1" customWidth="1"/>
    <col min="9734" max="9734" width="16.140625" customWidth="1"/>
    <col min="9735" max="9735" width="19.4257812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3.7109375" bestFit="1" customWidth="1"/>
    <col min="9990" max="9990" width="16.140625" customWidth="1"/>
    <col min="9991" max="9991" width="19.4257812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3.7109375" bestFit="1" customWidth="1"/>
    <col min="10246" max="10246" width="16.140625" customWidth="1"/>
    <col min="10247" max="10247" width="19.4257812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3.7109375" bestFit="1" customWidth="1"/>
    <col min="10502" max="10502" width="16.140625" customWidth="1"/>
    <col min="10503" max="10503" width="19.4257812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3.7109375" bestFit="1" customWidth="1"/>
    <col min="10758" max="10758" width="16.140625" customWidth="1"/>
    <col min="10759" max="10759" width="19.4257812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3.7109375" bestFit="1" customWidth="1"/>
    <col min="11014" max="11014" width="16.140625" customWidth="1"/>
    <col min="11015" max="11015" width="19.4257812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3.7109375" bestFit="1" customWidth="1"/>
    <col min="11270" max="11270" width="16.140625" customWidth="1"/>
    <col min="11271" max="11271" width="19.4257812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3.7109375" bestFit="1" customWidth="1"/>
    <col min="11526" max="11526" width="16.140625" customWidth="1"/>
    <col min="11527" max="11527" width="19.4257812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3.7109375" bestFit="1" customWidth="1"/>
    <col min="11782" max="11782" width="16.140625" customWidth="1"/>
    <col min="11783" max="11783" width="19.4257812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3.7109375" bestFit="1" customWidth="1"/>
    <col min="12038" max="12038" width="16.140625" customWidth="1"/>
    <col min="12039" max="12039" width="19.4257812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3.7109375" bestFit="1" customWidth="1"/>
    <col min="12294" max="12294" width="16.140625" customWidth="1"/>
    <col min="12295" max="12295" width="19.4257812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3.7109375" bestFit="1" customWidth="1"/>
    <col min="12550" max="12550" width="16.140625" customWidth="1"/>
    <col min="12551" max="12551" width="19.4257812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3.7109375" bestFit="1" customWidth="1"/>
    <col min="12806" max="12806" width="16.140625" customWidth="1"/>
    <col min="12807" max="12807" width="19.4257812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3.7109375" bestFit="1" customWidth="1"/>
    <col min="13062" max="13062" width="16.140625" customWidth="1"/>
    <col min="13063" max="13063" width="19.4257812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3.7109375" bestFit="1" customWidth="1"/>
    <col min="13318" max="13318" width="16.140625" customWidth="1"/>
    <col min="13319" max="13319" width="19.4257812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3.7109375" bestFit="1" customWidth="1"/>
    <col min="13574" max="13574" width="16.140625" customWidth="1"/>
    <col min="13575" max="13575" width="19.4257812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3.7109375" bestFit="1" customWidth="1"/>
    <col min="13830" max="13830" width="16.140625" customWidth="1"/>
    <col min="13831" max="13831" width="19.4257812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3.7109375" bestFit="1" customWidth="1"/>
    <col min="14086" max="14086" width="16.140625" customWidth="1"/>
    <col min="14087" max="14087" width="19.4257812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3.7109375" bestFit="1" customWidth="1"/>
    <col min="14342" max="14342" width="16.140625" customWidth="1"/>
    <col min="14343" max="14343" width="19.4257812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3.7109375" bestFit="1" customWidth="1"/>
    <col min="14598" max="14598" width="16.140625" customWidth="1"/>
    <col min="14599" max="14599" width="19.4257812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3.7109375" bestFit="1" customWidth="1"/>
    <col min="14854" max="14854" width="16.140625" customWidth="1"/>
    <col min="14855" max="14855" width="19.4257812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3.7109375" bestFit="1" customWidth="1"/>
    <col min="15110" max="15110" width="16.140625" customWidth="1"/>
    <col min="15111" max="15111" width="19.4257812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3.7109375" bestFit="1" customWidth="1"/>
    <col min="15366" max="15366" width="16.140625" customWidth="1"/>
    <col min="15367" max="15367" width="19.4257812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3.7109375" bestFit="1" customWidth="1"/>
    <col min="15622" max="15622" width="16.140625" customWidth="1"/>
    <col min="15623" max="15623" width="19.4257812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3.7109375" bestFit="1" customWidth="1"/>
    <col min="15878" max="15878" width="16.140625" customWidth="1"/>
    <col min="15879" max="15879" width="19.4257812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3.7109375" bestFit="1" customWidth="1"/>
    <col min="16134" max="16134" width="16.140625" customWidth="1"/>
    <col min="16135" max="16135" width="19.42578125" customWidth="1"/>
    <col min="16137" max="16137" width="15.5703125" customWidth="1"/>
    <col min="16138" max="16138" width="11.140625" customWidth="1"/>
  </cols>
  <sheetData>
    <row r="1" spans="1:10" ht="20.25">
      <c r="A1" s="228" t="s">
        <v>128</v>
      </c>
      <c r="B1" s="228"/>
      <c r="C1" s="228"/>
      <c r="D1" s="228"/>
      <c r="E1" s="228"/>
      <c r="F1" s="228"/>
      <c r="G1" s="228"/>
    </row>
    <row r="2" spans="1:10">
      <c r="A2" s="64"/>
      <c r="B2" s="64" t="s">
        <v>84</v>
      </c>
      <c r="C2" s="64" t="s">
        <v>33</v>
      </c>
      <c r="D2" s="64" t="s">
        <v>53</v>
      </c>
      <c r="E2" s="64" t="s">
        <v>34</v>
      </c>
      <c r="F2" s="64" t="s">
        <v>85</v>
      </c>
      <c r="G2" s="64"/>
    </row>
    <row r="3" spans="1:10">
      <c r="A3" s="65">
        <v>1</v>
      </c>
      <c r="B3" s="67">
        <v>43581</v>
      </c>
      <c r="C3" s="68">
        <v>1</v>
      </c>
      <c r="D3" s="69">
        <v>1</v>
      </c>
      <c r="E3" t="s">
        <v>56</v>
      </c>
      <c r="F3" t="s">
        <v>129</v>
      </c>
      <c r="G3" s="70"/>
      <c r="H3" s="70"/>
    </row>
    <row r="4" spans="1:10">
      <c r="A4" s="65">
        <v>2</v>
      </c>
      <c r="B4" s="67">
        <v>43584</v>
      </c>
      <c r="C4" s="68">
        <v>3</v>
      </c>
      <c r="D4" s="69">
        <v>3</v>
      </c>
      <c r="E4" s="66" t="s">
        <v>52</v>
      </c>
      <c r="F4" t="s">
        <v>35</v>
      </c>
    </row>
    <row r="5" spans="1:10" s="72" customFormat="1">
      <c r="A5" s="65">
        <v>3</v>
      </c>
      <c r="B5" s="67">
        <v>43586</v>
      </c>
      <c r="C5" s="68">
        <v>2</v>
      </c>
      <c r="D5" s="69">
        <v>2</v>
      </c>
      <c r="E5" t="s">
        <v>147</v>
      </c>
      <c r="F5" t="s">
        <v>130</v>
      </c>
      <c r="G5"/>
      <c r="I5"/>
      <c r="J5"/>
    </row>
    <row r="6" spans="1:10">
      <c r="A6" s="65">
        <v>4</v>
      </c>
      <c r="B6" s="67">
        <v>43587</v>
      </c>
      <c r="C6" s="68">
        <v>2</v>
      </c>
      <c r="D6" s="69">
        <v>2</v>
      </c>
      <c r="E6" t="s">
        <v>88</v>
      </c>
      <c r="F6" t="s">
        <v>92</v>
      </c>
    </row>
    <row r="7" spans="1:10">
      <c r="A7" s="65">
        <v>5</v>
      </c>
      <c r="B7" s="67">
        <v>43588</v>
      </c>
      <c r="C7" s="68">
        <v>1</v>
      </c>
      <c r="D7" s="69">
        <v>1</v>
      </c>
      <c r="E7" t="s">
        <v>131</v>
      </c>
      <c r="F7" t="s">
        <v>132</v>
      </c>
    </row>
    <row r="8" spans="1:10" ht="15" customHeight="1">
      <c r="A8" s="65">
        <v>6</v>
      </c>
      <c r="B8" s="67">
        <v>43588</v>
      </c>
      <c r="C8" s="68">
        <v>1</v>
      </c>
      <c r="D8" s="69">
        <v>1</v>
      </c>
      <c r="E8" t="s">
        <v>86</v>
      </c>
      <c r="F8" t="s">
        <v>87</v>
      </c>
    </row>
    <row r="9" spans="1:10">
      <c r="A9" s="65">
        <v>7</v>
      </c>
      <c r="B9" s="67">
        <v>43588</v>
      </c>
      <c r="C9" s="68">
        <v>2</v>
      </c>
      <c r="D9" s="69">
        <v>2</v>
      </c>
      <c r="E9" t="s">
        <v>93</v>
      </c>
      <c r="F9" t="s">
        <v>89</v>
      </c>
      <c r="G9" s="72"/>
    </row>
    <row r="10" spans="1:10">
      <c r="A10" s="65">
        <v>8</v>
      </c>
      <c r="B10" s="191">
        <v>43589</v>
      </c>
      <c r="C10" s="68">
        <v>1</v>
      </c>
      <c r="D10" s="69">
        <v>1</v>
      </c>
      <c r="E10" t="s">
        <v>133</v>
      </c>
      <c r="F10" t="s">
        <v>134</v>
      </c>
      <c r="G10" s="72"/>
    </row>
    <row r="11" spans="1:10">
      <c r="A11" s="71"/>
      <c r="B11" s="71"/>
      <c r="C11" s="149">
        <f>SUM(C3:C10)</f>
        <v>13</v>
      </c>
      <c r="D11" s="73">
        <f>SUM(D3:D10)</f>
        <v>13</v>
      </c>
      <c r="E11" s="71"/>
    </row>
    <row r="13" spans="1:10">
      <c r="A13" s="75"/>
      <c r="B13" s="75" t="s">
        <v>135</v>
      </c>
      <c r="C13" s="75"/>
      <c r="D13" s="75"/>
      <c r="E13" s="75"/>
      <c r="F13" s="75"/>
    </row>
    <row r="14" spans="1:10" ht="13.5" customHeight="1">
      <c r="A14" s="75"/>
      <c r="B14" s="75"/>
      <c r="C14" s="75"/>
      <c r="D14" s="75"/>
      <c r="E14" s="75"/>
      <c r="F14" s="75"/>
    </row>
    <row r="15" spans="1:10" ht="13.15" customHeight="1">
      <c r="A15" s="155"/>
      <c r="B15" s="75" t="s">
        <v>136</v>
      </c>
      <c r="C15" s="75"/>
      <c r="D15" s="75"/>
      <c r="E15" s="75"/>
      <c r="F15" s="75"/>
    </row>
    <row r="16" spans="1:10">
      <c r="A16" s="75"/>
      <c r="B16" t="s">
        <v>137</v>
      </c>
    </row>
    <row r="17" spans="1:6">
      <c r="A17" s="74"/>
    </row>
    <row r="18" spans="1:6">
      <c r="A18" s="74"/>
      <c r="B18" s="155" t="s">
        <v>94</v>
      </c>
      <c r="C18" s="75"/>
      <c r="D18" s="75"/>
      <c r="E18" s="75"/>
      <c r="F18" s="75"/>
    </row>
    <row r="19" spans="1:6">
      <c r="B19" s="75"/>
      <c r="C19" s="75"/>
      <c r="D19" s="75"/>
      <c r="E19" s="75"/>
      <c r="F19" s="75"/>
    </row>
    <row r="20" spans="1:6" ht="13.15" customHeight="1">
      <c r="B20" s="74" t="s">
        <v>60</v>
      </c>
      <c r="C20" s="75"/>
      <c r="D20" s="75"/>
      <c r="E20" s="75"/>
      <c r="F20" s="75"/>
    </row>
    <row r="21" spans="1:6">
      <c r="B21" s="74" t="s">
        <v>61</v>
      </c>
      <c r="C21" s="75"/>
      <c r="D21" s="75"/>
      <c r="E21" s="75"/>
      <c r="F21" s="75" t="s">
        <v>138</v>
      </c>
    </row>
  </sheetData>
  <sheetProtection selectLockedCells="1" selectUnlockedCells="1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BB90"/>
  <sheetViews>
    <sheetView showGridLines="0" zoomScaleNormal="100" workbookViewId="0">
      <selection activeCell="U7" sqref="U7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332" t="str">
        <f>'Nasazení do skupin'!B2</f>
        <v>12. GALA MČR mladších žáků trojice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6" ht="15.75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26" ht="32.25" customHeight="1" thickBot="1">
      <c r="A4" s="336" t="s">
        <v>0</v>
      </c>
      <c r="B4" s="337"/>
      <c r="C4" s="342" t="str">
        <f>'Nasazení do skupin'!B3</f>
        <v>Karlovy Vary 19.5.2019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4"/>
    </row>
    <row r="5" spans="1:26">
      <c r="A5" s="338"/>
      <c r="B5" s="339"/>
      <c r="C5" s="332">
        <v>1</v>
      </c>
      <c r="D5" s="328"/>
      <c r="E5" s="329"/>
      <c r="F5" s="332">
        <v>2</v>
      </c>
      <c r="G5" s="328"/>
      <c r="H5" s="329"/>
      <c r="I5" s="332">
        <v>3</v>
      </c>
      <c r="J5" s="328"/>
      <c r="K5" s="329"/>
      <c r="L5" s="332"/>
      <c r="M5" s="328"/>
      <c r="N5" s="329"/>
      <c r="O5" s="345" t="s">
        <v>1</v>
      </c>
      <c r="P5" s="346"/>
      <c r="Q5" s="347"/>
      <c r="R5" s="45" t="s">
        <v>2</v>
      </c>
    </row>
    <row r="6" spans="1:26" ht="15.75" thickBot="1">
      <c r="A6" s="340"/>
      <c r="B6" s="341"/>
      <c r="C6" s="364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46" t="s">
        <v>4</v>
      </c>
    </row>
    <row r="7" spans="1:26" ht="15" customHeight="1">
      <c r="A7" s="285">
        <v>1</v>
      </c>
      <c r="B7" s="288" t="str">
        <f>'Nasazení do skupin'!B15</f>
        <v>UNITOP SKP Žďár nad Sázavou "A"</v>
      </c>
      <c r="C7" s="304"/>
      <c r="D7" s="305"/>
      <c r="E7" s="306"/>
      <c r="F7" s="280"/>
      <c r="G7" s="280"/>
      <c r="H7" s="276"/>
      <c r="I7" s="278"/>
      <c r="J7" s="280"/>
      <c r="K7" s="276"/>
      <c r="L7" s="438"/>
      <c r="M7" s="440"/>
      <c r="N7" s="434"/>
      <c r="O7" s="326"/>
      <c r="P7" s="261"/>
      <c r="Q7" s="265"/>
      <c r="R7" s="268"/>
      <c r="Y7" s="36"/>
    </row>
    <row r="8" spans="1:26" ht="15.75" customHeight="1" thickBot="1">
      <c r="A8" s="286"/>
      <c r="B8" s="289"/>
      <c r="C8" s="307"/>
      <c r="D8" s="308"/>
      <c r="E8" s="309"/>
      <c r="F8" s="281"/>
      <c r="G8" s="281"/>
      <c r="H8" s="277"/>
      <c r="I8" s="279"/>
      <c r="J8" s="281"/>
      <c r="K8" s="277"/>
      <c r="L8" s="439"/>
      <c r="M8" s="441"/>
      <c r="N8" s="435"/>
      <c r="O8" s="327"/>
      <c r="P8" s="262"/>
      <c r="Q8" s="266"/>
      <c r="R8" s="269"/>
    </row>
    <row r="9" spans="1:26" ht="15" customHeight="1">
      <c r="A9" s="286"/>
      <c r="B9" s="289"/>
      <c r="C9" s="307"/>
      <c r="D9" s="308"/>
      <c r="E9" s="309"/>
      <c r="F9" s="254"/>
      <c r="G9" s="254"/>
      <c r="H9" s="260"/>
      <c r="I9" s="258"/>
      <c r="J9" s="254"/>
      <c r="K9" s="260"/>
      <c r="L9" s="436"/>
      <c r="M9" s="430"/>
      <c r="N9" s="432"/>
      <c r="O9" s="324"/>
      <c r="P9" s="250"/>
      <c r="Q9" s="252"/>
      <c r="R9" s="270"/>
      <c r="X9" s="36"/>
      <c r="Y9" s="36"/>
      <c r="Z9" s="36"/>
    </row>
    <row r="10" spans="1:26" ht="15.75" customHeight="1" thickBot="1">
      <c r="A10" s="287"/>
      <c r="B10" s="290"/>
      <c r="C10" s="310"/>
      <c r="D10" s="311"/>
      <c r="E10" s="312"/>
      <c r="F10" s="254"/>
      <c r="G10" s="254"/>
      <c r="H10" s="260"/>
      <c r="I10" s="259"/>
      <c r="J10" s="255"/>
      <c r="K10" s="275"/>
      <c r="L10" s="437"/>
      <c r="M10" s="431"/>
      <c r="N10" s="433"/>
      <c r="O10" s="325"/>
      <c r="P10" s="251"/>
      <c r="Q10" s="253"/>
      <c r="R10" s="271"/>
      <c r="X10" s="36"/>
      <c r="Y10" s="36"/>
      <c r="Z10" s="36"/>
    </row>
    <row r="11" spans="1:26" ht="15" customHeight="1">
      <c r="A11" s="285">
        <v>2</v>
      </c>
      <c r="B11" s="288" t="str">
        <f>'Nasazení do skupin'!B16</f>
        <v>TJ Baník Stříbro</v>
      </c>
      <c r="C11" s="300"/>
      <c r="D11" s="301"/>
      <c r="E11" s="301"/>
      <c r="F11" s="291" t="s">
        <v>54</v>
      </c>
      <c r="G11" s="292"/>
      <c r="H11" s="293"/>
      <c r="I11" s="280"/>
      <c r="J11" s="280"/>
      <c r="K11" s="276"/>
      <c r="L11" s="438"/>
      <c r="M11" s="440"/>
      <c r="N11" s="434"/>
      <c r="O11" s="326"/>
      <c r="P11" s="261"/>
      <c r="Q11" s="265"/>
      <c r="R11" s="268"/>
    </row>
    <row r="12" spans="1:26" ht="15.75" customHeight="1" thickBot="1">
      <c r="A12" s="286"/>
      <c r="B12" s="289"/>
      <c r="C12" s="279"/>
      <c r="D12" s="281"/>
      <c r="E12" s="281"/>
      <c r="F12" s="294"/>
      <c r="G12" s="295"/>
      <c r="H12" s="296"/>
      <c r="I12" s="281"/>
      <c r="J12" s="281"/>
      <c r="K12" s="277"/>
      <c r="L12" s="439"/>
      <c r="M12" s="441"/>
      <c r="N12" s="435"/>
      <c r="O12" s="327"/>
      <c r="P12" s="262"/>
      <c r="Q12" s="266"/>
      <c r="R12" s="269"/>
    </row>
    <row r="13" spans="1:26" ht="15" customHeight="1">
      <c r="A13" s="286"/>
      <c r="B13" s="289"/>
      <c r="C13" s="258"/>
      <c r="D13" s="254"/>
      <c r="E13" s="254"/>
      <c r="F13" s="294"/>
      <c r="G13" s="295"/>
      <c r="H13" s="296"/>
      <c r="I13" s="254"/>
      <c r="J13" s="254"/>
      <c r="K13" s="260"/>
      <c r="L13" s="436"/>
      <c r="M13" s="430"/>
      <c r="N13" s="432"/>
      <c r="O13" s="324"/>
      <c r="P13" s="250"/>
      <c r="Q13" s="252"/>
      <c r="R13" s="270"/>
    </row>
    <row r="14" spans="1:26" ht="15.75" customHeight="1" thickBot="1">
      <c r="A14" s="287"/>
      <c r="B14" s="290"/>
      <c r="C14" s="259"/>
      <c r="D14" s="255"/>
      <c r="E14" s="255"/>
      <c r="F14" s="297"/>
      <c r="G14" s="298"/>
      <c r="H14" s="299"/>
      <c r="I14" s="254"/>
      <c r="J14" s="254"/>
      <c r="K14" s="260"/>
      <c r="L14" s="437"/>
      <c r="M14" s="431"/>
      <c r="N14" s="433"/>
      <c r="O14" s="325"/>
      <c r="P14" s="251"/>
      <c r="Q14" s="253"/>
      <c r="R14" s="271"/>
    </row>
    <row r="15" spans="1:26" ht="15" customHeight="1">
      <c r="A15" s="285">
        <v>3</v>
      </c>
      <c r="B15" s="288" t="str">
        <f>'Nasazení do skupin'!B17</f>
        <v>Městský nohejbalový klub Modřice, z.s. "C"</v>
      </c>
      <c r="C15" s="278"/>
      <c r="D15" s="280"/>
      <c r="E15" s="276"/>
      <c r="F15" s="300"/>
      <c r="G15" s="301"/>
      <c r="H15" s="301"/>
      <c r="I15" s="446"/>
      <c r="J15" s="447"/>
      <c r="K15" s="448"/>
      <c r="L15" s="459"/>
      <c r="M15" s="459"/>
      <c r="N15" s="461"/>
      <c r="O15" s="326"/>
      <c r="P15" s="261"/>
      <c r="Q15" s="265"/>
      <c r="R15" s="268"/>
    </row>
    <row r="16" spans="1:26" ht="15.75" customHeight="1" thickBot="1">
      <c r="A16" s="286"/>
      <c r="B16" s="289"/>
      <c r="C16" s="279"/>
      <c r="D16" s="281"/>
      <c r="E16" s="277"/>
      <c r="F16" s="279"/>
      <c r="G16" s="281"/>
      <c r="H16" s="281"/>
      <c r="I16" s="449"/>
      <c r="J16" s="450"/>
      <c r="K16" s="451"/>
      <c r="L16" s="460"/>
      <c r="M16" s="460"/>
      <c r="N16" s="462"/>
      <c r="O16" s="327"/>
      <c r="P16" s="262"/>
      <c r="Q16" s="266"/>
      <c r="R16" s="269"/>
    </row>
    <row r="17" spans="1:28" ht="15" customHeight="1">
      <c r="A17" s="286"/>
      <c r="B17" s="289"/>
      <c r="C17" s="258"/>
      <c r="D17" s="254"/>
      <c r="E17" s="260"/>
      <c r="F17" s="258"/>
      <c r="G17" s="254"/>
      <c r="H17" s="254"/>
      <c r="I17" s="449"/>
      <c r="J17" s="450"/>
      <c r="K17" s="451"/>
      <c r="L17" s="444"/>
      <c r="M17" s="444"/>
      <c r="N17" s="463"/>
      <c r="O17" s="324"/>
      <c r="P17" s="250"/>
      <c r="Q17" s="252"/>
      <c r="R17" s="270"/>
    </row>
    <row r="18" spans="1:28" ht="15.75" customHeight="1" thickBot="1">
      <c r="A18" s="287"/>
      <c r="B18" s="290"/>
      <c r="C18" s="259"/>
      <c r="D18" s="255"/>
      <c r="E18" s="275"/>
      <c r="F18" s="259"/>
      <c r="G18" s="255"/>
      <c r="H18" s="255"/>
      <c r="I18" s="452"/>
      <c r="J18" s="453"/>
      <c r="K18" s="454"/>
      <c r="L18" s="445"/>
      <c r="M18" s="445"/>
      <c r="N18" s="464"/>
      <c r="O18" s="325"/>
      <c r="P18" s="251"/>
      <c r="Q18" s="253"/>
      <c r="R18" s="271"/>
    </row>
    <row r="19" spans="1:28" ht="15" customHeight="1">
      <c r="A19" s="285"/>
      <c r="B19" s="288"/>
      <c r="C19" s="438"/>
      <c r="D19" s="440"/>
      <c r="E19" s="434"/>
      <c r="F19" s="438"/>
      <c r="G19" s="440"/>
      <c r="H19" s="434"/>
      <c r="I19" s="465"/>
      <c r="J19" s="466"/>
      <c r="K19" s="466"/>
      <c r="L19" s="313">
        <v>2019</v>
      </c>
      <c r="M19" s="314"/>
      <c r="N19" s="315"/>
      <c r="O19" s="440"/>
      <c r="P19" s="440"/>
      <c r="Q19" s="434"/>
      <c r="R19" s="442"/>
    </row>
    <row r="20" spans="1:28" ht="15.75" customHeight="1" thickBot="1">
      <c r="A20" s="286"/>
      <c r="B20" s="289"/>
      <c r="C20" s="439"/>
      <c r="D20" s="441"/>
      <c r="E20" s="435"/>
      <c r="F20" s="439"/>
      <c r="G20" s="441"/>
      <c r="H20" s="435"/>
      <c r="I20" s="439"/>
      <c r="J20" s="441"/>
      <c r="K20" s="441"/>
      <c r="L20" s="316"/>
      <c r="M20" s="317"/>
      <c r="N20" s="318"/>
      <c r="O20" s="441"/>
      <c r="P20" s="441"/>
      <c r="Q20" s="435"/>
      <c r="R20" s="443"/>
    </row>
    <row r="21" spans="1:28" ht="15" customHeight="1">
      <c r="A21" s="286"/>
      <c r="B21" s="289"/>
      <c r="C21" s="436"/>
      <c r="D21" s="430"/>
      <c r="E21" s="432"/>
      <c r="F21" s="436"/>
      <c r="G21" s="430"/>
      <c r="H21" s="432"/>
      <c r="I21" s="436"/>
      <c r="J21" s="430"/>
      <c r="K21" s="430"/>
      <c r="L21" s="316"/>
      <c r="M21" s="317"/>
      <c r="N21" s="318"/>
      <c r="O21" s="457"/>
      <c r="P21" s="430"/>
      <c r="Q21" s="455"/>
      <c r="R21" s="270"/>
    </row>
    <row r="22" spans="1:28" ht="15.75" customHeight="1" thickBot="1">
      <c r="A22" s="287"/>
      <c r="B22" s="290"/>
      <c r="C22" s="437"/>
      <c r="D22" s="431"/>
      <c r="E22" s="433"/>
      <c r="F22" s="437"/>
      <c r="G22" s="431"/>
      <c r="H22" s="433"/>
      <c r="I22" s="437"/>
      <c r="J22" s="431"/>
      <c r="K22" s="431"/>
      <c r="L22" s="319"/>
      <c r="M22" s="320"/>
      <c r="N22" s="321"/>
      <c r="O22" s="458"/>
      <c r="P22" s="431"/>
      <c r="Q22" s="456"/>
      <c r="R22" s="271"/>
    </row>
    <row r="24" spans="1:28" ht="24.95" customHeight="1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15" customHeight="1">
      <c r="A25" s="284"/>
      <c r="B25" s="272"/>
      <c r="C25" s="272"/>
      <c r="D25" s="273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37"/>
      <c r="P25" s="38"/>
      <c r="Q25" s="38"/>
      <c r="R25" s="39"/>
      <c r="S25" s="40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15" customHeight="1">
      <c r="A26" s="284"/>
      <c r="B26" s="272"/>
      <c r="C26" s="272"/>
      <c r="D26" s="273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41"/>
      <c r="P26" s="38"/>
      <c r="Q26" s="36"/>
      <c r="R26" s="39"/>
      <c r="S26" s="40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15" customHeight="1">
      <c r="A27" s="284"/>
      <c r="B27" s="272"/>
      <c r="C27" s="272"/>
      <c r="D27" s="273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37"/>
      <c r="P27" s="38"/>
      <c r="Q27" s="38"/>
      <c r="R27" s="39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15" customHeight="1">
      <c r="A28" s="284"/>
      <c r="B28" s="272"/>
      <c r="C28" s="272"/>
      <c r="D28" s="273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41"/>
      <c r="P28" s="38"/>
      <c r="Q28" s="36"/>
      <c r="R28" s="39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13.15" customHeight="1">
      <c r="A29" s="284"/>
      <c r="B29" s="272"/>
      <c r="C29" s="272"/>
      <c r="D29" s="273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37"/>
      <c r="P29" s="38"/>
      <c r="Q29" s="38"/>
      <c r="R29" s="39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13.15" customHeight="1">
      <c r="A30" s="284"/>
      <c r="B30" s="272"/>
      <c r="C30" s="272"/>
      <c r="D30" s="273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41"/>
      <c r="P30" s="38"/>
      <c r="Q30" s="36"/>
      <c r="R30" s="39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15" customHeight="1">
      <c r="A31" s="284"/>
      <c r="B31" s="272"/>
      <c r="C31" s="272"/>
      <c r="D31" s="273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37"/>
      <c r="P31" s="38"/>
      <c r="Q31" s="38"/>
      <c r="R31" s="39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1.75" customHeight="1">
      <c r="A32" s="284"/>
      <c r="B32" s="272"/>
      <c r="C32" s="272"/>
      <c r="D32" s="273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41"/>
      <c r="P32" s="38"/>
      <c r="Q32" s="36"/>
      <c r="R32" s="39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54" ht="15" customHeight="1">
      <c r="A33" s="284"/>
      <c r="B33" s="272"/>
      <c r="C33" s="272"/>
      <c r="D33" s="273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37"/>
      <c r="P33" s="38"/>
      <c r="Q33" s="38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54" ht="15" customHeight="1">
      <c r="A34" s="284"/>
      <c r="B34" s="272"/>
      <c r="C34" s="272"/>
      <c r="D34" s="273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41"/>
      <c r="P34" s="38"/>
      <c r="Q34" s="36"/>
      <c r="R34" s="39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54" ht="15" customHeight="1">
      <c r="A35" s="284"/>
      <c r="B35" s="272"/>
      <c r="C35" s="272"/>
      <c r="D35" s="273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37"/>
      <c r="P35" s="38"/>
      <c r="Q35" s="38"/>
      <c r="R35" s="39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54" ht="15" customHeight="1">
      <c r="A36" s="284"/>
      <c r="B36" s="272"/>
      <c r="C36" s="272"/>
      <c r="D36" s="273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41"/>
      <c r="P36" s="38"/>
      <c r="Q36" s="36"/>
      <c r="R36" s="39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54"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</row>
    <row r="38" spans="1:54"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</row>
    <row r="39" spans="1:54" ht="20.25">
      <c r="T39" s="245"/>
      <c r="U39" s="245"/>
      <c r="V39" s="245"/>
      <c r="W39" s="245"/>
      <c r="X39" s="245"/>
      <c r="Y39" s="245"/>
      <c r="Z39" s="245"/>
      <c r="AA39" s="247"/>
      <c r="AB39" s="247"/>
      <c r="AC39" s="247"/>
      <c r="AD39" s="247"/>
      <c r="AE39" s="247"/>
      <c r="AF39" s="247"/>
      <c r="AG39" s="3"/>
      <c r="AH39" s="3"/>
      <c r="AI39" s="245"/>
      <c r="AJ39" s="245"/>
      <c r="AK39" s="245"/>
      <c r="AL39" s="245"/>
      <c r="AM39" s="245"/>
      <c r="AN39" s="245"/>
      <c r="AO39" s="8"/>
      <c r="AP39" s="7"/>
      <c r="AQ39" s="7"/>
      <c r="AR39" s="7"/>
      <c r="AS39" s="7"/>
      <c r="AT39" s="7"/>
      <c r="AU39" s="245"/>
      <c r="AV39" s="245"/>
      <c r="AW39" s="245"/>
      <c r="AX39" s="245"/>
      <c r="AY39" s="3"/>
      <c r="AZ39" s="3"/>
      <c r="BA39" s="3"/>
      <c r="BB39" s="3"/>
    </row>
    <row r="41" spans="1:54" ht="20.25">
      <c r="T41" s="247"/>
      <c r="U41" s="247"/>
      <c r="V41" s="247"/>
      <c r="W41" s="247"/>
      <c r="X41" s="247"/>
      <c r="Y41" s="247"/>
      <c r="Z41" s="247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3"/>
      <c r="AL41" s="247"/>
      <c r="AM41" s="247"/>
      <c r="AN41" s="247"/>
      <c r="AO41" s="247"/>
      <c r="AP41" s="247"/>
      <c r="AQ41" s="247"/>
      <c r="AR41" s="247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</row>
    <row r="44" spans="1:54" ht="15.75">
      <c r="T44" s="249"/>
      <c r="U44" s="249"/>
      <c r="V44" s="249"/>
      <c r="W44" s="249"/>
      <c r="X44" s="249"/>
      <c r="Y44" s="249"/>
      <c r="Z44" s="4"/>
      <c r="AA44" s="249"/>
      <c r="AB44" s="249"/>
      <c r="AC44" s="4"/>
      <c r="AD44" s="4"/>
      <c r="AE44" s="4"/>
      <c r="AF44" s="249"/>
      <c r="AG44" s="249"/>
      <c r="AH44" s="249"/>
      <c r="AI44" s="249"/>
      <c r="AJ44" s="249"/>
      <c r="AK44" s="249"/>
      <c r="AL44" s="4"/>
      <c r="AM44" s="4"/>
      <c r="AN44" s="4"/>
      <c r="AO44" s="4"/>
      <c r="AP44" s="4"/>
      <c r="AQ44" s="4"/>
      <c r="AR44" s="249"/>
      <c r="AS44" s="249"/>
      <c r="AT44" s="249"/>
      <c r="AU44" s="249"/>
      <c r="AV44" s="249"/>
      <c r="AW44" s="249"/>
      <c r="AX44" s="4"/>
      <c r="AY44" s="4"/>
      <c r="AZ44" s="4"/>
      <c r="BA44" s="4"/>
      <c r="BB44" s="4"/>
    </row>
    <row r="47" spans="1:54" ht="15" customHeight="1"/>
    <row r="51" spans="20:54"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</row>
    <row r="52" spans="20:54"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</row>
    <row r="56" spans="20:54" ht="23.25"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</row>
    <row r="57" spans="20:54" ht="20.25">
      <c r="T57" s="245"/>
      <c r="U57" s="245"/>
      <c r="V57" s="245"/>
      <c r="W57" s="245"/>
      <c r="X57" s="245"/>
      <c r="Y57" s="245"/>
      <c r="Z57" s="245"/>
      <c r="AA57" s="247"/>
      <c r="AB57" s="247"/>
      <c r="AC57" s="247"/>
      <c r="AD57" s="247"/>
      <c r="AE57" s="247"/>
      <c r="AF57" s="247"/>
      <c r="AG57" s="3"/>
      <c r="AH57" s="3"/>
      <c r="AI57" s="245"/>
      <c r="AJ57" s="245"/>
      <c r="AK57" s="245"/>
      <c r="AL57" s="245"/>
      <c r="AM57" s="245"/>
      <c r="AN57" s="245"/>
      <c r="AO57" s="8"/>
      <c r="AP57" s="7"/>
      <c r="AQ57" s="7"/>
      <c r="AR57" s="7"/>
      <c r="AS57" s="7"/>
      <c r="AT57" s="7"/>
      <c r="AU57" s="245"/>
      <c r="AV57" s="245"/>
      <c r="AW57" s="245"/>
      <c r="AX57" s="245"/>
      <c r="AY57" s="3"/>
      <c r="AZ57" s="3"/>
      <c r="BA57" s="3"/>
      <c r="BB57" s="3"/>
    </row>
    <row r="59" spans="20:54" ht="20.25">
      <c r="T59" s="247"/>
      <c r="U59" s="247"/>
      <c r="V59" s="247"/>
      <c r="W59" s="247"/>
      <c r="X59" s="247"/>
      <c r="Y59" s="247"/>
      <c r="Z59" s="247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3"/>
      <c r="AL59" s="247"/>
      <c r="AM59" s="247"/>
      <c r="AN59" s="247"/>
      <c r="AO59" s="247"/>
      <c r="AP59" s="247"/>
      <c r="AQ59" s="247"/>
      <c r="AR59" s="247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</row>
    <row r="62" spans="20:54" ht="15.75">
      <c r="T62" s="249"/>
      <c r="U62" s="249"/>
      <c r="V62" s="249"/>
      <c r="W62" s="249"/>
      <c r="X62" s="249"/>
      <c r="Y62" s="249"/>
      <c r="Z62" s="4"/>
      <c r="AA62" s="249"/>
      <c r="AB62" s="249"/>
      <c r="AC62" s="4"/>
      <c r="AD62" s="4"/>
      <c r="AE62" s="4"/>
      <c r="AF62" s="249"/>
      <c r="AG62" s="249"/>
      <c r="AH62" s="249"/>
      <c r="AI62" s="249"/>
      <c r="AJ62" s="249"/>
      <c r="AK62" s="249"/>
      <c r="AL62" s="4"/>
      <c r="AM62" s="4"/>
      <c r="AN62" s="4"/>
      <c r="AO62" s="4"/>
      <c r="AP62" s="4"/>
      <c r="AQ62" s="4"/>
      <c r="AR62" s="249"/>
      <c r="AS62" s="249"/>
      <c r="AT62" s="249"/>
      <c r="AU62" s="249"/>
      <c r="AV62" s="249"/>
      <c r="AW62" s="249"/>
      <c r="AX62" s="4"/>
      <c r="AY62" s="4"/>
      <c r="AZ62" s="4"/>
      <c r="BA62" s="4"/>
      <c r="BB62" s="4"/>
    </row>
    <row r="65" spans="20:54" ht="15" customHeight="1"/>
    <row r="69" spans="20:54"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/>
    </row>
    <row r="70" spans="20:54"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5"/>
      <c r="AV70" s="245"/>
      <c r="AW70" s="245"/>
      <c r="AX70" s="245"/>
      <c r="AY70" s="245"/>
      <c r="AZ70" s="245"/>
      <c r="BA70" s="245"/>
      <c r="BB70" s="245"/>
    </row>
    <row r="76" spans="20:54" ht="23.25"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</row>
    <row r="77" spans="20:54" ht="20.25">
      <c r="T77" s="245"/>
      <c r="U77" s="245"/>
      <c r="V77" s="245"/>
      <c r="W77" s="245"/>
      <c r="X77" s="245"/>
      <c r="Y77" s="245"/>
      <c r="Z77" s="245"/>
      <c r="AA77" s="247"/>
      <c r="AB77" s="247"/>
      <c r="AC77" s="247"/>
      <c r="AD77" s="247"/>
      <c r="AE77" s="247"/>
      <c r="AF77" s="247"/>
      <c r="AG77" s="3"/>
      <c r="AH77" s="3"/>
      <c r="AI77" s="245"/>
      <c r="AJ77" s="245"/>
      <c r="AK77" s="245"/>
      <c r="AL77" s="245"/>
      <c r="AM77" s="245"/>
      <c r="AN77" s="245"/>
      <c r="AO77" s="8"/>
      <c r="AP77" s="7"/>
      <c r="AQ77" s="7"/>
      <c r="AR77" s="7"/>
      <c r="AS77" s="7"/>
      <c r="AT77" s="7"/>
      <c r="AU77" s="245"/>
      <c r="AV77" s="245"/>
      <c r="AW77" s="245"/>
      <c r="AX77" s="245"/>
      <c r="AY77" s="3"/>
      <c r="AZ77" s="3"/>
      <c r="BA77" s="3"/>
      <c r="BB77" s="3"/>
    </row>
    <row r="79" spans="20:54" ht="20.25">
      <c r="T79" s="247"/>
      <c r="U79" s="247"/>
      <c r="V79" s="247"/>
      <c r="W79" s="247"/>
      <c r="X79" s="247"/>
      <c r="Y79" s="247"/>
      <c r="Z79" s="247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3"/>
      <c r="AL79" s="247"/>
      <c r="AM79" s="247"/>
      <c r="AN79" s="247"/>
      <c r="AO79" s="247"/>
      <c r="AP79" s="247"/>
      <c r="AQ79" s="247"/>
      <c r="AR79" s="247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</row>
    <row r="82" spans="20:54" ht="15.75">
      <c r="T82" s="249"/>
      <c r="U82" s="249"/>
      <c r="V82" s="249"/>
      <c r="W82" s="249"/>
      <c r="X82" s="249"/>
      <c r="Y82" s="249"/>
      <c r="Z82" s="4"/>
      <c r="AA82" s="249"/>
      <c r="AB82" s="249"/>
      <c r="AC82" s="4"/>
      <c r="AD82" s="4"/>
      <c r="AE82" s="4"/>
      <c r="AF82" s="249"/>
      <c r="AG82" s="249"/>
      <c r="AH82" s="249"/>
      <c r="AI82" s="249"/>
      <c r="AJ82" s="249"/>
      <c r="AK82" s="249"/>
      <c r="AL82" s="4"/>
      <c r="AM82" s="4"/>
      <c r="AN82" s="4"/>
      <c r="AO82" s="4"/>
      <c r="AP82" s="4"/>
      <c r="AQ82" s="4"/>
      <c r="AR82" s="249"/>
      <c r="AS82" s="249"/>
      <c r="AT82" s="249"/>
      <c r="AU82" s="249"/>
      <c r="AV82" s="249"/>
      <c r="AW82" s="249"/>
      <c r="AX82" s="4"/>
      <c r="AY82" s="4"/>
      <c r="AZ82" s="4"/>
      <c r="BA82" s="4"/>
      <c r="BB82" s="4"/>
    </row>
    <row r="89" spans="20:54"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</row>
    <row r="90" spans="20:54"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70866141732283472" right="0.31496062992125984" top="0.78740157480314965" bottom="0.78740157480314965" header="0.31496062992125984" footer="0.31496062992125984"/>
  <pageSetup paperSize="9" scale="13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S86"/>
  <sheetViews>
    <sheetView showGridLines="0" zoomScaleNormal="100" workbookViewId="0">
      <selection activeCell="Z11" sqref="Z11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3" max="213" width="4" customWidth="1"/>
    <col min="214" max="214" width="35.28515625" bestFit="1" customWidth="1"/>
    <col min="215" max="215" width="4.28515625" customWidth="1"/>
    <col min="216" max="216" width="1.42578125" customWidth="1"/>
    <col min="217" max="218" width="4.28515625" customWidth="1"/>
    <col min="219" max="219" width="1.42578125" customWidth="1"/>
    <col min="220" max="221" width="4.28515625" customWidth="1"/>
    <col min="222" max="222" width="1.42578125" customWidth="1"/>
    <col min="223" max="224" width="4.28515625" customWidth="1"/>
    <col min="225" max="225" width="1.42578125" customWidth="1"/>
    <col min="226" max="226" width="4.28515625" customWidth="1"/>
    <col min="227" max="227" width="4.7109375" customWidth="1"/>
    <col min="228" max="228" width="1.42578125" customWidth="1"/>
    <col min="229" max="229" width="4.7109375" customWidth="1"/>
    <col min="230" max="230" width="6.7109375" bestFit="1" customWidth="1"/>
    <col min="469" max="469" width="4" customWidth="1"/>
    <col min="470" max="470" width="35.28515625" bestFit="1" customWidth="1"/>
    <col min="471" max="471" width="4.28515625" customWidth="1"/>
    <col min="472" max="472" width="1.42578125" customWidth="1"/>
    <col min="473" max="474" width="4.28515625" customWidth="1"/>
    <col min="475" max="475" width="1.42578125" customWidth="1"/>
    <col min="476" max="477" width="4.28515625" customWidth="1"/>
    <col min="478" max="478" width="1.42578125" customWidth="1"/>
    <col min="479" max="480" width="4.28515625" customWidth="1"/>
    <col min="481" max="481" width="1.42578125" customWidth="1"/>
    <col min="482" max="482" width="4.28515625" customWidth="1"/>
    <col min="483" max="483" width="4.7109375" customWidth="1"/>
    <col min="484" max="484" width="1.42578125" customWidth="1"/>
    <col min="485" max="485" width="4.7109375" customWidth="1"/>
    <col min="486" max="486" width="6.7109375" bestFit="1" customWidth="1"/>
    <col min="725" max="725" width="4" customWidth="1"/>
    <col min="726" max="726" width="35.28515625" bestFit="1" customWidth="1"/>
    <col min="727" max="727" width="4.28515625" customWidth="1"/>
    <col min="728" max="728" width="1.42578125" customWidth="1"/>
    <col min="729" max="730" width="4.28515625" customWidth="1"/>
    <col min="731" max="731" width="1.42578125" customWidth="1"/>
    <col min="732" max="733" width="4.28515625" customWidth="1"/>
    <col min="734" max="734" width="1.42578125" customWidth="1"/>
    <col min="735" max="736" width="4.28515625" customWidth="1"/>
    <col min="737" max="737" width="1.42578125" customWidth="1"/>
    <col min="738" max="738" width="4.28515625" customWidth="1"/>
    <col min="739" max="739" width="4.7109375" customWidth="1"/>
    <col min="740" max="740" width="1.42578125" customWidth="1"/>
    <col min="741" max="741" width="4.7109375" customWidth="1"/>
    <col min="742" max="742" width="6.7109375" bestFit="1" customWidth="1"/>
    <col min="981" max="981" width="4" customWidth="1"/>
    <col min="982" max="982" width="35.28515625" bestFit="1" customWidth="1"/>
    <col min="983" max="983" width="4.28515625" customWidth="1"/>
    <col min="984" max="984" width="1.42578125" customWidth="1"/>
    <col min="985" max="986" width="4.28515625" customWidth="1"/>
    <col min="987" max="987" width="1.42578125" customWidth="1"/>
    <col min="988" max="989" width="4.28515625" customWidth="1"/>
    <col min="990" max="990" width="1.42578125" customWidth="1"/>
    <col min="991" max="992" width="4.28515625" customWidth="1"/>
    <col min="993" max="993" width="1.42578125" customWidth="1"/>
    <col min="994" max="994" width="4.28515625" customWidth="1"/>
    <col min="995" max="995" width="4.7109375" customWidth="1"/>
    <col min="996" max="996" width="1.42578125" customWidth="1"/>
    <col min="997" max="997" width="4.7109375" customWidth="1"/>
    <col min="998" max="998" width="6.7109375" bestFit="1" customWidth="1"/>
    <col min="1237" max="1237" width="4" customWidth="1"/>
    <col min="1238" max="1238" width="35.28515625" bestFit="1" customWidth="1"/>
    <col min="1239" max="1239" width="4.28515625" customWidth="1"/>
    <col min="1240" max="1240" width="1.42578125" customWidth="1"/>
    <col min="1241" max="1242" width="4.28515625" customWidth="1"/>
    <col min="1243" max="1243" width="1.42578125" customWidth="1"/>
    <col min="1244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0" width="4.28515625" customWidth="1"/>
    <col min="1251" max="1251" width="4.7109375" customWidth="1"/>
    <col min="1252" max="1252" width="1.42578125" customWidth="1"/>
    <col min="1253" max="1253" width="4.7109375" customWidth="1"/>
    <col min="1254" max="1254" width="6.7109375" bestFit="1" customWidth="1"/>
    <col min="1493" max="1493" width="4" customWidth="1"/>
    <col min="1494" max="1494" width="35.28515625" bestFit="1" customWidth="1"/>
    <col min="1495" max="1495" width="4.28515625" customWidth="1"/>
    <col min="1496" max="1496" width="1.42578125" customWidth="1"/>
    <col min="1497" max="1498" width="4.28515625" customWidth="1"/>
    <col min="1499" max="1499" width="1.42578125" customWidth="1"/>
    <col min="1500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6" width="4.28515625" customWidth="1"/>
    <col min="1507" max="1507" width="4.7109375" customWidth="1"/>
    <col min="1508" max="1508" width="1.42578125" customWidth="1"/>
    <col min="1509" max="1509" width="4.7109375" customWidth="1"/>
    <col min="1510" max="1510" width="6.7109375" bestFit="1" customWidth="1"/>
    <col min="1749" max="1749" width="4" customWidth="1"/>
    <col min="1750" max="1750" width="35.28515625" bestFit="1" customWidth="1"/>
    <col min="1751" max="1751" width="4.28515625" customWidth="1"/>
    <col min="1752" max="1752" width="1.42578125" customWidth="1"/>
    <col min="1753" max="1754" width="4.28515625" customWidth="1"/>
    <col min="1755" max="1755" width="1.42578125" customWidth="1"/>
    <col min="1756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2" width="4.28515625" customWidth="1"/>
    <col min="1763" max="1763" width="4.7109375" customWidth="1"/>
    <col min="1764" max="1764" width="1.42578125" customWidth="1"/>
    <col min="1765" max="1765" width="4.7109375" customWidth="1"/>
    <col min="1766" max="1766" width="6.7109375" bestFit="1" customWidth="1"/>
    <col min="2005" max="2005" width="4" customWidth="1"/>
    <col min="2006" max="2006" width="35.28515625" bestFit="1" customWidth="1"/>
    <col min="2007" max="2007" width="4.28515625" customWidth="1"/>
    <col min="2008" max="2008" width="1.42578125" customWidth="1"/>
    <col min="2009" max="2010" width="4.28515625" customWidth="1"/>
    <col min="2011" max="2011" width="1.42578125" customWidth="1"/>
    <col min="2012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8" width="4.28515625" customWidth="1"/>
    <col min="2019" max="2019" width="4.7109375" customWidth="1"/>
    <col min="2020" max="2020" width="1.42578125" customWidth="1"/>
    <col min="2021" max="2021" width="4.7109375" customWidth="1"/>
    <col min="2022" max="2022" width="6.7109375" bestFit="1" customWidth="1"/>
    <col min="2261" max="2261" width="4" customWidth="1"/>
    <col min="2262" max="2262" width="35.28515625" bestFit="1" customWidth="1"/>
    <col min="2263" max="2263" width="4.28515625" customWidth="1"/>
    <col min="2264" max="2264" width="1.42578125" customWidth="1"/>
    <col min="2265" max="2266" width="4.28515625" customWidth="1"/>
    <col min="2267" max="2267" width="1.42578125" customWidth="1"/>
    <col min="2268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4" width="4.28515625" customWidth="1"/>
    <col min="2275" max="2275" width="4.7109375" customWidth="1"/>
    <col min="2276" max="2276" width="1.42578125" customWidth="1"/>
    <col min="2277" max="2277" width="4.7109375" customWidth="1"/>
    <col min="2278" max="2278" width="6.7109375" bestFit="1" customWidth="1"/>
    <col min="2517" max="2517" width="4" customWidth="1"/>
    <col min="2518" max="2518" width="35.28515625" bestFit="1" customWidth="1"/>
    <col min="2519" max="2519" width="4.28515625" customWidth="1"/>
    <col min="2520" max="2520" width="1.42578125" customWidth="1"/>
    <col min="2521" max="2522" width="4.28515625" customWidth="1"/>
    <col min="2523" max="2523" width="1.42578125" customWidth="1"/>
    <col min="2524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0" width="4.28515625" customWidth="1"/>
    <col min="2531" max="2531" width="4.7109375" customWidth="1"/>
    <col min="2532" max="2532" width="1.42578125" customWidth="1"/>
    <col min="2533" max="2533" width="4.7109375" customWidth="1"/>
    <col min="2534" max="2534" width="6.7109375" bestFit="1" customWidth="1"/>
    <col min="2773" max="2773" width="4" customWidth="1"/>
    <col min="2774" max="2774" width="35.28515625" bestFit="1" customWidth="1"/>
    <col min="2775" max="2775" width="4.28515625" customWidth="1"/>
    <col min="2776" max="2776" width="1.42578125" customWidth="1"/>
    <col min="2777" max="2778" width="4.28515625" customWidth="1"/>
    <col min="2779" max="2779" width="1.42578125" customWidth="1"/>
    <col min="2780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6" width="4.28515625" customWidth="1"/>
    <col min="2787" max="2787" width="4.7109375" customWidth="1"/>
    <col min="2788" max="2788" width="1.42578125" customWidth="1"/>
    <col min="2789" max="2789" width="4.7109375" customWidth="1"/>
    <col min="2790" max="2790" width="6.7109375" bestFit="1" customWidth="1"/>
    <col min="3029" max="3029" width="4" customWidth="1"/>
    <col min="3030" max="3030" width="35.28515625" bestFit="1" customWidth="1"/>
    <col min="3031" max="3031" width="4.28515625" customWidth="1"/>
    <col min="3032" max="3032" width="1.42578125" customWidth="1"/>
    <col min="3033" max="3034" width="4.28515625" customWidth="1"/>
    <col min="3035" max="3035" width="1.42578125" customWidth="1"/>
    <col min="3036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2" width="4.28515625" customWidth="1"/>
    <col min="3043" max="3043" width="4.7109375" customWidth="1"/>
    <col min="3044" max="3044" width="1.42578125" customWidth="1"/>
    <col min="3045" max="3045" width="4.7109375" customWidth="1"/>
    <col min="3046" max="3046" width="6.7109375" bestFit="1" customWidth="1"/>
    <col min="3285" max="3285" width="4" customWidth="1"/>
    <col min="3286" max="3286" width="35.28515625" bestFit="1" customWidth="1"/>
    <col min="3287" max="3287" width="4.28515625" customWidth="1"/>
    <col min="3288" max="3288" width="1.42578125" customWidth="1"/>
    <col min="3289" max="3290" width="4.28515625" customWidth="1"/>
    <col min="3291" max="3291" width="1.42578125" customWidth="1"/>
    <col min="3292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8" width="4.28515625" customWidth="1"/>
    <col min="3299" max="3299" width="4.7109375" customWidth="1"/>
    <col min="3300" max="3300" width="1.42578125" customWidth="1"/>
    <col min="3301" max="3301" width="4.7109375" customWidth="1"/>
    <col min="3302" max="3302" width="6.7109375" bestFit="1" customWidth="1"/>
    <col min="3541" max="3541" width="4" customWidth="1"/>
    <col min="3542" max="3542" width="35.28515625" bestFit="1" customWidth="1"/>
    <col min="3543" max="3543" width="4.28515625" customWidth="1"/>
    <col min="3544" max="3544" width="1.42578125" customWidth="1"/>
    <col min="3545" max="3546" width="4.28515625" customWidth="1"/>
    <col min="3547" max="3547" width="1.42578125" customWidth="1"/>
    <col min="3548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4" width="4.28515625" customWidth="1"/>
    <col min="3555" max="3555" width="4.7109375" customWidth="1"/>
    <col min="3556" max="3556" width="1.42578125" customWidth="1"/>
    <col min="3557" max="3557" width="4.7109375" customWidth="1"/>
    <col min="3558" max="3558" width="6.7109375" bestFit="1" customWidth="1"/>
    <col min="3797" max="3797" width="4" customWidth="1"/>
    <col min="3798" max="3798" width="35.28515625" bestFit="1" customWidth="1"/>
    <col min="3799" max="3799" width="4.28515625" customWidth="1"/>
    <col min="3800" max="3800" width="1.42578125" customWidth="1"/>
    <col min="3801" max="3802" width="4.28515625" customWidth="1"/>
    <col min="3803" max="3803" width="1.42578125" customWidth="1"/>
    <col min="3804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0" width="4.28515625" customWidth="1"/>
    <col min="3811" max="3811" width="4.7109375" customWidth="1"/>
    <col min="3812" max="3812" width="1.42578125" customWidth="1"/>
    <col min="3813" max="3813" width="4.7109375" customWidth="1"/>
    <col min="3814" max="3814" width="6.7109375" bestFit="1" customWidth="1"/>
    <col min="4053" max="4053" width="4" customWidth="1"/>
    <col min="4054" max="4054" width="35.28515625" bestFit="1" customWidth="1"/>
    <col min="4055" max="4055" width="4.28515625" customWidth="1"/>
    <col min="4056" max="4056" width="1.42578125" customWidth="1"/>
    <col min="4057" max="4058" width="4.28515625" customWidth="1"/>
    <col min="4059" max="4059" width="1.42578125" customWidth="1"/>
    <col min="4060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6" width="4.28515625" customWidth="1"/>
    <col min="4067" max="4067" width="4.7109375" customWidth="1"/>
    <col min="4068" max="4068" width="1.42578125" customWidth="1"/>
    <col min="4069" max="4069" width="4.7109375" customWidth="1"/>
    <col min="4070" max="4070" width="6.7109375" bestFit="1" customWidth="1"/>
    <col min="4309" max="4309" width="4" customWidth="1"/>
    <col min="4310" max="4310" width="35.28515625" bestFit="1" customWidth="1"/>
    <col min="4311" max="4311" width="4.28515625" customWidth="1"/>
    <col min="4312" max="4312" width="1.42578125" customWidth="1"/>
    <col min="4313" max="4314" width="4.28515625" customWidth="1"/>
    <col min="4315" max="4315" width="1.42578125" customWidth="1"/>
    <col min="4316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2" width="4.28515625" customWidth="1"/>
    <col min="4323" max="4323" width="4.7109375" customWidth="1"/>
    <col min="4324" max="4324" width="1.42578125" customWidth="1"/>
    <col min="4325" max="4325" width="4.7109375" customWidth="1"/>
    <col min="4326" max="4326" width="6.7109375" bestFit="1" customWidth="1"/>
    <col min="4565" max="4565" width="4" customWidth="1"/>
    <col min="4566" max="4566" width="35.28515625" bestFit="1" customWidth="1"/>
    <col min="4567" max="4567" width="4.28515625" customWidth="1"/>
    <col min="4568" max="4568" width="1.42578125" customWidth="1"/>
    <col min="4569" max="4570" width="4.28515625" customWidth="1"/>
    <col min="4571" max="4571" width="1.42578125" customWidth="1"/>
    <col min="4572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8" width="4.28515625" customWidth="1"/>
    <col min="4579" max="4579" width="4.7109375" customWidth="1"/>
    <col min="4580" max="4580" width="1.42578125" customWidth="1"/>
    <col min="4581" max="4581" width="4.7109375" customWidth="1"/>
    <col min="4582" max="4582" width="6.7109375" bestFit="1" customWidth="1"/>
    <col min="4821" max="4821" width="4" customWidth="1"/>
    <col min="4822" max="4822" width="35.28515625" bestFit="1" customWidth="1"/>
    <col min="4823" max="4823" width="4.28515625" customWidth="1"/>
    <col min="4824" max="4824" width="1.42578125" customWidth="1"/>
    <col min="4825" max="4826" width="4.28515625" customWidth="1"/>
    <col min="4827" max="4827" width="1.42578125" customWidth="1"/>
    <col min="4828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4" width="4.28515625" customWidth="1"/>
    <col min="4835" max="4835" width="4.7109375" customWidth="1"/>
    <col min="4836" max="4836" width="1.42578125" customWidth="1"/>
    <col min="4837" max="4837" width="4.7109375" customWidth="1"/>
    <col min="4838" max="4838" width="6.7109375" bestFit="1" customWidth="1"/>
    <col min="5077" max="5077" width="4" customWidth="1"/>
    <col min="5078" max="5078" width="35.28515625" bestFit="1" customWidth="1"/>
    <col min="5079" max="5079" width="4.28515625" customWidth="1"/>
    <col min="5080" max="5080" width="1.42578125" customWidth="1"/>
    <col min="5081" max="5082" width="4.28515625" customWidth="1"/>
    <col min="5083" max="5083" width="1.42578125" customWidth="1"/>
    <col min="5084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0" width="4.28515625" customWidth="1"/>
    <col min="5091" max="5091" width="4.7109375" customWidth="1"/>
    <col min="5092" max="5092" width="1.42578125" customWidth="1"/>
    <col min="5093" max="5093" width="4.7109375" customWidth="1"/>
    <col min="5094" max="5094" width="6.7109375" bestFit="1" customWidth="1"/>
    <col min="5333" max="5333" width="4" customWidth="1"/>
    <col min="5334" max="5334" width="35.28515625" bestFit="1" customWidth="1"/>
    <col min="5335" max="5335" width="4.28515625" customWidth="1"/>
    <col min="5336" max="5336" width="1.42578125" customWidth="1"/>
    <col min="5337" max="5338" width="4.28515625" customWidth="1"/>
    <col min="5339" max="5339" width="1.42578125" customWidth="1"/>
    <col min="5340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6" width="4.28515625" customWidth="1"/>
    <col min="5347" max="5347" width="4.7109375" customWidth="1"/>
    <col min="5348" max="5348" width="1.42578125" customWidth="1"/>
    <col min="5349" max="5349" width="4.7109375" customWidth="1"/>
    <col min="5350" max="5350" width="6.7109375" bestFit="1" customWidth="1"/>
    <col min="5589" max="5589" width="4" customWidth="1"/>
    <col min="5590" max="5590" width="35.28515625" bestFit="1" customWidth="1"/>
    <col min="5591" max="5591" width="4.28515625" customWidth="1"/>
    <col min="5592" max="5592" width="1.42578125" customWidth="1"/>
    <col min="5593" max="5594" width="4.28515625" customWidth="1"/>
    <col min="5595" max="5595" width="1.42578125" customWidth="1"/>
    <col min="5596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2" width="4.28515625" customWidth="1"/>
    <col min="5603" max="5603" width="4.7109375" customWidth="1"/>
    <col min="5604" max="5604" width="1.42578125" customWidth="1"/>
    <col min="5605" max="5605" width="4.7109375" customWidth="1"/>
    <col min="5606" max="5606" width="6.7109375" bestFit="1" customWidth="1"/>
    <col min="5845" max="5845" width="4" customWidth="1"/>
    <col min="5846" max="5846" width="35.28515625" bestFit="1" customWidth="1"/>
    <col min="5847" max="5847" width="4.28515625" customWidth="1"/>
    <col min="5848" max="5848" width="1.42578125" customWidth="1"/>
    <col min="5849" max="5850" width="4.28515625" customWidth="1"/>
    <col min="5851" max="5851" width="1.42578125" customWidth="1"/>
    <col min="5852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8" width="4.28515625" customWidth="1"/>
    <col min="5859" max="5859" width="4.7109375" customWidth="1"/>
    <col min="5860" max="5860" width="1.42578125" customWidth="1"/>
    <col min="5861" max="5861" width="4.7109375" customWidth="1"/>
    <col min="5862" max="5862" width="6.7109375" bestFit="1" customWidth="1"/>
    <col min="6101" max="6101" width="4" customWidth="1"/>
    <col min="6102" max="6102" width="35.28515625" bestFit="1" customWidth="1"/>
    <col min="6103" max="6103" width="4.28515625" customWidth="1"/>
    <col min="6104" max="6104" width="1.42578125" customWidth="1"/>
    <col min="6105" max="6106" width="4.28515625" customWidth="1"/>
    <col min="6107" max="6107" width="1.42578125" customWidth="1"/>
    <col min="6108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4" width="4.28515625" customWidth="1"/>
    <col min="6115" max="6115" width="4.7109375" customWidth="1"/>
    <col min="6116" max="6116" width="1.42578125" customWidth="1"/>
    <col min="6117" max="6117" width="4.7109375" customWidth="1"/>
    <col min="6118" max="6118" width="6.7109375" bestFit="1" customWidth="1"/>
    <col min="6357" max="6357" width="4" customWidth="1"/>
    <col min="6358" max="6358" width="35.28515625" bestFit="1" customWidth="1"/>
    <col min="6359" max="6359" width="4.28515625" customWidth="1"/>
    <col min="6360" max="6360" width="1.42578125" customWidth="1"/>
    <col min="6361" max="6362" width="4.28515625" customWidth="1"/>
    <col min="6363" max="6363" width="1.42578125" customWidth="1"/>
    <col min="6364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0" width="4.28515625" customWidth="1"/>
    <col min="6371" max="6371" width="4.7109375" customWidth="1"/>
    <col min="6372" max="6372" width="1.42578125" customWidth="1"/>
    <col min="6373" max="6373" width="4.7109375" customWidth="1"/>
    <col min="6374" max="6374" width="6.7109375" bestFit="1" customWidth="1"/>
    <col min="6613" max="6613" width="4" customWidth="1"/>
    <col min="6614" max="6614" width="35.28515625" bestFit="1" customWidth="1"/>
    <col min="6615" max="6615" width="4.28515625" customWidth="1"/>
    <col min="6616" max="6616" width="1.42578125" customWidth="1"/>
    <col min="6617" max="6618" width="4.28515625" customWidth="1"/>
    <col min="6619" max="6619" width="1.42578125" customWidth="1"/>
    <col min="6620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6" width="4.28515625" customWidth="1"/>
    <col min="6627" max="6627" width="4.7109375" customWidth="1"/>
    <col min="6628" max="6628" width="1.42578125" customWidth="1"/>
    <col min="6629" max="6629" width="4.7109375" customWidth="1"/>
    <col min="6630" max="6630" width="6.7109375" bestFit="1" customWidth="1"/>
    <col min="6869" max="6869" width="4" customWidth="1"/>
    <col min="6870" max="6870" width="35.28515625" bestFit="1" customWidth="1"/>
    <col min="6871" max="6871" width="4.28515625" customWidth="1"/>
    <col min="6872" max="6872" width="1.42578125" customWidth="1"/>
    <col min="6873" max="6874" width="4.28515625" customWidth="1"/>
    <col min="6875" max="6875" width="1.42578125" customWidth="1"/>
    <col min="6876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2" width="4.28515625" customWidth="1"/>
    <col min="6883" max="6883" width="4.7109375" customWidth="1"/>
    <col min="6884" max="6884" width="1.42578125" customWidth="1"/>
    <col min="6885" max="6885" width="4.7109375" customWidth="1"/>
    <col min="6886" max="6886" width="6.7109375" bestFit="1" customWidth="1"/>
    <col min="7125" max="7125" width="4" customWidth="1"/>
    <col min="7126" max="7126" width="35.28515625" bestFit="1" customWidth="1"/>
    <col min="7127" max="7127" width="4.28515625" customWidth="1"/>
    <col min="7128" max="7128" width="1.42578125" customWidth="1"/>
    <col min="7129" max="7130" width="4.28515625" customWidth="1"/>
    <col min="7131" max="7131" width="1.42578125" customWidth="1"/>
    <col min="7132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8" width="4.28515625" customWidth="1"/>
    <col min="7139" max="7139" width="4.7109375" customWidth="1"/>
    <col min="7140" max="7140" width="1.42578125" customWidth="1"/>
    <col min="7141" max="7141" width="4.7109375" customWidth="1"/>
    <col min="7142" max="7142" width="6.7109375" bestFit="1" customWidth="1"/>
    <col min="7381" max="7381" width="4" customWidth="1"/>
    <col min="7382" max="7382" width="35.28515625" bestFit="1" customWidth="1"/>
    <col min="7383" max="7383" width="4.28515625" customWidth="1"/>
    <col min="7384" max="7384" width="1.42578125" customWidth="1"/>
    <col min="7385" max="7386" width="4.28515625" customWidth="1"/>
    <col min="7387" max="7387" width="1.42578125" customWidth="1"/>
    <col min="7388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4" width="4.28515625" customWidth="1"/>
    <col min="7395" max="7395" width="4.7109375" customWidth="1"/>
    <col min="7396" max="7396" width="1.42578125" customWidth="1"/>
    <col min="7397" max="7397" width="4.7109375" customWidth="1"/>
    <col min="7398" max="7398" width="6.7109375" bestFit="1" customWidth="1"/>
    <col min="7637" max="7637" width="4" customWidth="1"/>
    <col min="7638" max="7638" width="35.28515625" bestFit="1" customWidth="1"/>
    <col min="7639" max="7639" width="4.28515625" customWidth="1"/>
    <col min="7640" max="7640" width="1.42578125" customWidth="1"/>
    <col min="7641" max="7642" width="4.28515625" customWidth="1"/>
    <col min="7643" max="7643" width="1.42578125" customWidth="1"/>
    <col min="7644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0" width="4.28515625" customWidth="1"/>
    <col min="7651" max="7651" width="4.7109375" customWidth="1"/>
    <col min="7652" max="7652" width="1.42578125" customWidth="1"/>
    <col min="7653" max="7653" width="4.7109375" customWidth="1"/>
    <col min="7654" max="7654" width="6.7109375" bestFit="1" customWidth="1"/>
    <col min="7893" max="7893" width="4" customWidth="1"/>
    <col min="7894" max="7894" width="35.28515625" bestFit="1" customWidth="1"/>
    <col min="7895" max="7895" width="4.28515625" customWidth="1"/>
    <col min="7896" max="7896" width="1.42578125" customWidth="1"/>
    <col min="7897" max="7898" width="4.28515625" customWidth="1"/>
    <col min="7899" max="7899" width="1.42578125" customWidth="1"/>
    <col min="7900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6" width="4.28515625" customWidth="1"/>
    <col min="7907" max="7907" width="4.7109375" customWidth="1"/>
    <col min="7908" max="7908" width="1.42578125" customWidth="1"/>
    <col min="7909" max="7909" width="4.7109375" customWidth="1"/>
    <col min="7910" max="7910" width="6.7109375" bestFit="1" customWidth="1"/>
    <col min="8149" max="8149" width="4" customWidth="1"/>
    <col min="8150" max="8150" width="35.28515625" bestFit="1" customWidth="1"/>
    <col min="8151" max="8151" width="4.28515625" customWidth="1"/>
    <col min="8152" max="8152" width="1.42578125" customWidth="1"/>
    <col min="8153" max="8154" width="4.28515625" customWidth="1"/>
    <col min="8155" max="8155" width="1.42578125" customWidth="1"/>
    <col min="8156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2" width="4.28515625" customWidth="1"/>
    <col min="8163" max="8163" width="4.7109375" customWidth="1"/>
    <col min="8164" max="8164" width="1.42578125" customWidth="1"/>
    <col min="8165" max="8165" width="4.7109375" customWidth="1"/>
    <col min="8166" max="8166" width="6.7109375" bestFit="1" customWidth="1"/>
    <col min="8405" max="8405" width="4" customWidth="1"/>
    <col min="8406" max="8406" width="35.28515625" bestFit="1" customWidth="1"/>
    <col min="8407" max="8407" width="4.28515625" customWidth="1"/>
    <col min="8408" max="8408" width="1.42578125" customWidth="1"/>
    <col min="8409" max="8410" width="4.28515625" customWidth="1"/>
    <col min="8411" max="8411" width="1.42578125" customWidth="1"/>
    <col min="8412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8" width="4.28515625" customWidth="1"/>
    <col min="8419" max="8419" width="4.7109375" customWidth="1"/>
    <col min="8420" max="8420" width="1.42578125" customWidth="1"/>
    <col min="8421" max="8421" width="4.7109375" customWidth="1"/>
    <col min="8422" max="8422" width="6.7109375" bestFit="1" customWidth="1"/>
    <col min="8661" max="8661" width="4" customWidth="1"/>
    <col min="8662" max="8662" width="35.28515625" bestFit="1" customWidth="1"/>
    <col min="8663" max="8663" width="4.28515625" customWidth="1"/>
    <col min="8664" max="8664" width="1.42578125" customWidth="1"/>
    <col min="8665" max="8666" width="4.28515625" customWidth="1"/>
    <col min="8667" max="8667" width="1.42578125" customWidth="1"/>
    <col min="8668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4" width="4.28515625" customWidth="1"/>
    <col min="8675" max="8675" width="4.7109375" customWidth="1"/>
    <col min="8676" max="8676" width="1.42578125" customWidth="1"/>
    <col min="8677" max="8677" width="4.7109375" customWidth="1"/>
    <col min="8678" max="8678" width="6.7109375" bestFit="1" customWidth="1"/>
    <col min="8917" max="8917" width="4" customWidth="1"/>
    <col min="8918" max="8918" width="35.28515625" bestFit="1" customWidth="1"/>
    <col min="8919" max="8919" width="4.28515625" customWidth="1"/>
    <col min="8920" max="8920" width="1.42578125" customWidth="1"/>
    <col min="8921" max="8922" width="4.28515625" customWidth="1"/>
    <col min="8923" max="8923" width="1.42578125" customWidth="1"/>
    <col min="8924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0" width="4.28515625" customWidth="1"/>
    <col min="8931" max="8931" width="4.7109375" customWidth="1"/>
    <col min="8932" max="8932" width="1.42578125" customWidth="1"/>
    <col min="8933" max="8933" width="4.7109375" customWidth="1"/>
    <col min="8934" max="8934" width="6.7109375" bestFit="1" customWidth="1"/>
    <col min="9173" max="9173" width="4" customWidth="1"/>
    <col min="9174" max="9174" width="35.28515625" bestFit="1" customWidth="1"/>
    <col min="9175" max="9175" width="4.28515625" customWidth="1"/>
    <col min="9176" max="9176" width="1.42578125" customWidth="1"/>
    <col min="9177" max="9178" width="4.28515625" customWidth="1"/>
    <col min="9179" max="9179" width="1.42578125" customWidth="1"/>
    <col min="9180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6" width="4.28515625" customWidth="1"/>
    <col min="9187" max="9187" width="4.7109375" customWidth="1"/>
    <col min="9188" max="9188" width="1.42578125" customWidth="1"/>
    <col min="9189" max="9189" width="4.7109375" customWidth="1"/>
    <col min="9190" max="9190" width="6.7109375" bestFit="1" customWidth="1"/>
    <col min="9429" max="9429" width="4" customWidth="1"/>
    <col min="9430" max="9430" width="35.28515625" bestFit="1" customWidth="1"/>
    <col min="9431" max="9431" width="4.28515625" customWidth="1"/>
    <col min="9432" max="9432" width="1.42578125" customWidth="1"/>
    <col min="9433" max="9434" width="4.28515625" customWidth="1"/>
    <col min="9435" max="9435" width="1.42578125" customWidth="1"/>
    <col min="9436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2" width="4.28515625" customWidth="1"/>
    <col min="9443" max="9443" width="4.7109375" customWidth="1"/>
    <col min="9444" max="9444" width="1.42578125" customWidth="1"/>
    <col min="9445" max="9445" width="4.7109375" customWidth="1"/>
    <col min="9446" max="9446" width="6.7109375" bestFit="1" customWidth="1"/>
    <col min="9685" max="9685" width="4" customWidth="1"/>
    <col min="9686" max="9686" width="35.28515625" bestFit="1" customWidth="1"/>
    <col min="9687" max="9687" width="4.28515625" customWidth="1"/>
    <col min="9688" max="9688" width="1.42578125" customWidth="1"/>
    <col min="9689" max="9690" width="4.28515625" customWidth="1"/>
    <col min="9691" max="9691" width="1.42578125" customWidth="1"/>
    <col min="9692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8" width="4.28515625" customWidth="1"/>
    <col min="9699" max="9699" width="4.7109375" customWidth="1"/>
    <col min="9700" max="9700" width="1.42578125" customWidth="1"/>
    <col min="9701" max="9701" width="4.7109375" customWidth="1"/>
    <col min="9702" max="9702" width="6.7109375" bestFit="1" customWidth="1"/>
    <col min="9941" max="9941" width="4" customWidth="1"/>
    <col min="9942" max="9942" width="35.28515625" bestFit="1" customWidth="1"/>
    <col min="9943" max="9943" width="4.28515625" customWidth="1"/>
    <col min="9944" max="9944" width="1.42578125" customWidth="1"/>
    <col min="9945" max="9946" width="4.28515625" customWidth="1"/>
    <col min="9947" max="9947" width="1.42578125" customWidth="1"/>
    <col min="9948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4" width="4.28515625" customWidth="1"/>
    <col min="9955" max="9955" width="4.7109375" customWidth="1"/>
    <col min="9956" max="9956" width="1.42578125" customWidth="1"/>
    <col min="9957" max="9957" width="4.7109375" customWidth="1"/>
    <col min="9958" max="9958" width="6.7109375" bestFit="1" customWidth="1"/>
    <col min="10197" max="10197" width="4" customWidth="1"/>
    <col min="10198" max="10198" width="35.28515625" bestFit="1" customWidth="1"/>
    <col min="10199" max="10199" width="4.28515625" customWidth="1"/>
    <col min="10200" max="10200" width="1.42578125" customWidth="1"/>
    <col min="10201" max="10202" width="4.28515625" customWidth="1"/>
    <col min="10203" max="10203" width="1.42578125" customWidth="1"/>
    <col min="10204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0" width="4.28515625" customWidth="1"/>
    <col min="10211" max="10211" width="4.7109375" customWidth="1"/>
    <col min="10212" max="10212" width="1.42578125" customWidth="1"/>
    <col min="10213" max="10213" width="4.7109375" customWidth="1"/>
    <col min="10214" max="10214" width="6.7109375" bestFit="1" customWidth="1"/>
    <col min="10453" max="10453" width="4" customWidth="1"/>
    <col min="10454" max="10454" width="35.28515625" bestFit="1" customWidth="1"/>
    <col min="10455" max="10455" width="4.28515625" customWidth="1"/>
    <col min="10456" max="10456" width="1.42578125" customWidth="1"/>
    <col min="10457" max="10458" width="4.28515625" customWidth="1"/>
    <col min="10459" max="10459" width="1.42578125" customWidth="1"/>
    <col min="10460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6" width="4.28515625" customWidth="1"/>
    <col min="10467" max="10467" width="4.7109375" customWidth="1"/>
    <col min="10468" max="10468" width="1.42578125" customWidth="1"/>
    <col min="10469" max="10469" width="4.7109375" customWidth="1"/>
    <col min="10470" max="10470" width="6.7109375" bestFit="1" customWidth="1"/>
    <col min="10709" max="10709" width="4" customWidth="1"/>
    <col min="10710" max="10710" width="35.28515625" bestFit="1" customWidth="1"/>
    <col min="10711" max="10711" width="4.28515625" customWidth="1"/>
    <col min="10712" max="10712" width="1.42578125" customWidth="1"/>
    <col min="10713" max="10714" width="4.28515625" customWidth="1"/>
    <col min="10715" max="10715" width="1.42578125" customWidth="1"/>
    <col min="10716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2" width="4.28515625" customWidth="1"/>
    <col min="10723" max="10723" width="4.7109375" customWidth="1"/>
    <col min="10724" max="10724" width="1.42578125" customWidth="1"/>
    <col min="10725" max="10725" width="4.7109375" customWidth="1"/>
    <col min="10726" max="10726" width="6.7109375" bestFit="1" customWidth="1"/>
    <col min="10965" max="10965" width="4" customWidth="1"/>
    <col min="10966" max="10966" width="35.28515625" bestFit="1" customWidth="1"/>
    <col min="10967" max="10967" width="4.28515625" customWidth="1"/>
    <col min="10968" max="10968" width="1.42578125" customWidth="1"/>
    <col min="10969" max="10970" width="4.28515625" customWidth="1"/>
    <col min="10971" max="10971" width="1.42578125" customWidth="1"/>
    <col min="10972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8" width="4.28515625" customWidth="1"/>
    <col min="10979" max="10979" width="4.7109375" customWidth="1"/>
    <col min="10980" max="10980" width="1.42578125" customWidth="1"/>
    <col min="10981" max="10981" width="4.7109375" customWidth="1"/>
    <col min="10982" max="10982" width="6.7109375" bestFit="1" customWidth="1"/>
    <col min="11221" max="11221" width="4" customWidth="1"/>
    <col min="11222" max="11222" width="35.28515625" bestFit="1" customWidth="1"/>
    <col min="11223" max="11223" width="4.28515625" customWidth="1"/>
    <col min="11224" max="11224" width="1.42578125" customWidth="1"/>
    <col min="11225" max="11226" width="4.28515625" customWidth="1"/>
    <col min="11227" max="11227" width="1.42578125" customWidth="1"/>
    <col min="11228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4" width="4.28515625" customWidth="1"/>
    <col min="11235" max="11235" width="4.7109375" customWidth="1"/>
    <col min="11236" max="11236" width="1.42578125" customWidth="1"/>
    <col min="11237" max="11237" width="4.7109375" customWidth="1"/>
    <col min="11238" max="11238" width="6.7109375" bestFit="1" customWidth="1"/>
    <col min="11477" max="11477" width="4" customWidth="1"/>
    <col min="11478" max="11478" width="35.28515625" bestFit="1" customWidth="1"/>
    <col min="11479" max="11479" width="4.28515625" customWidth="1"/>
    <col min="11480" max="11480" width="1.42578125" customWidth="1"/>
    <col min="11481" max="11482" width="4.28515625" customWidth="1"/>
    <col min="11483" max="11483" width="1.42578125" customWidth="1"/>
    <col min="11484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0" width="4.28515625" customWidth="1"/>
    <col min="11491" max="11491" width="4.7109375" customWidth="1"/>
    <col min="11492" max="11492" width="1.42578125" customWidth="1"/>
    <col min="11493" max="11493" width="4.7109375" customWidth="1"/>
    <col min="11494" max="11494" width="6.7109375" bestFit="1" customWidth="1"/>
    <col min="11733" max="11733" width="4" customWidth="1"/>
    <col min="11734" max="11734" width="35.28515625" bestFit="1" customWidth="1"/>
    <col min="11735" max="11735" width="4.28515625" customWidth="1"/>
    <col min="11736" max="11736" width="1.42578125" customWidth="1"/>
    <col min="11737" max="11738" width="4.28515625" customWidth="1"/>
    <col min="11739" max="11739" width="1.42578125" customWidth="1"/>
    <col min="11740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6" width="4.28515625" customWidth="1"/>
    <col min="11747" max="11747" width="4.7109375" customWidth="1"/>
    <col min="11748" max="11748" width="1.42578125" customWidth="1"/>
    <col min="11749" max="11749" width="4.7109375" customWidth="1"/>
    <col min="11750" max="11750" width="6.7109375" bestFit="1" customWidth="1"/>
    <col min="11989" max="11989" width="4" customWidth="1"/>
    <col min="11990" max="11990" width="35.28515625" bestFit="1" customWidth="1"/>
    <col min="11991" max="11991" width="4.28515625" customWidth="1"/>
    <col min="11992" max="11992" width="1.42578125" customWidth="1"/>
    <col min="11993" max="11994" width="4.28515625" customWidth="1"/>
    <col min="11995" max="11995" width="1.42578125" customWidth="1"/>
    <col min="11996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2" width="4.28515625" customWidth="1"/>
    <col min="12003" max="12003" width="4.7109375" customWidth="1"/>
    <col min="12004" max="12004" width="1.42578125" customWidth="1"/>
    <col min="12005" max="12005" width="4.7109375" customWidth="1"/>
    <col min="12006" max="12006" width="6.7109375" bestFit="1" customWidth="1"/>
    <col min="12245" max="12245" width="4" customWidth="1"/>
    <col min="12246" max="12246" width="35.28515625" bestFit="1" customWidth="1"/>
    <col min="12247" max="12247" width="4.28515625" customWidth="1"/>
    <col min="12248" max="12248" width="1.42578125" customWidth="1"/>
    <col min="12249" max="12250" width="4.28515625" customWidth="1"/>
    <col min="12251" max="12251" width="1.42578125" customWidth="1"/>
    <col min="12252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8" width="4.28515625" customWidth="1"/>
    <col min="12259" max="12259" width="4.7109375" customWidth="1"/>
    <col min="12260" max="12260" width="1.42578125" customWidth="1"/>
    <col min="12261" max="12261" width="4.7109375" customWidth="1"/>
    <col min="12262" max="12262" width="6.7109375" bestFit="1" customWidth="1"/>
    <col min="12501" max="12501" width="4" customWidth="1"/>
    <col min="12502" max="12502" width="35.28515625" bestFit="1" customWidth="1"/>
    <col min="12503" max="12503" width="4.28515625" customWidth="1"/>
    <col min="12504" max="12504" width="1.42578125" customWidth="1"/>
    <col min="12505" max="12506" width="4.28515625" customWidth="1"/>
    <col min="12507" max="12507" width="1.42578125" customWidth="1"/>
    <col min="12508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4" width="4.28515625" customWidth="1"/>
    <col min="12515" max="12515" width="4.7109375" customWidth="1"/>
    <col min="12516" max="12516" width="1.42578125" customWidth="1"/>
    <col min="12517" max="12517" width="4.7109375" customWidth="1"/>
    <col min="12518" max="12518" width="6.7109375" bestFit="1" customWidth="1"/>
    <col min="12757" max="12757" width="4" customWidth="1"/>
    <col min="12758" max="12758" width="35.28515625" bestFit="1" customWidth="1"/>
    <col min="12759" max="12759" width="4.28515625" customWidth="1"/>
    <col min="12760" max="12760" width="1.42578125" customWidth="1"/>
    <col min="12761" max="12762" width="4.28515625" customWidth="1"/>
    <col min="12763" max="12763" width="1.42578125" customWidth="1"/>
    <col min="12764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0" width="4.28515625" customWidth="1"/>
    <col min="12771" max="12771" width="4.7109375" customWidth="1"/>
    <col min="12772" max="12772" width="1.42578125" customWidth="1"/>
    <col min="12773" max="12773" width="4.7109375" customWidth="1"/>
    <col min="12774" max="12774" width="6.7109375" bestFit="1" customWidth="1"/>
    <col min="13013" max="13013" width="4" customWidth="1"/>
    <col min="13014" max="13014" width="35.28515625" bestFit="1" customWidth="1"/>
    <col min="13015" max="13015" width="4.28515625" customWidth="1"/>
    <col min="13016" max="13016" width="1.42578125" customWidth="1"/>
    <col min="13017" max="13018" width="4.28515625" customWidth="1"/>
    <col min="13019" max="13019" width="1.42578125" customWidth="1"/>
    <col min="13020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6" width="4.28515625" customWidth="1"/>
    <col min="13027" max="13027" width="4.7109375" customWidth="1"/>
    <col min="13028" max="13028" width="1.42578125" customWidth="1"/>
    <col min="13029" max="13029" width="4.7109375" customWidth="1"/>
    <col min="13030" max="13030" width="6.7109375" bestFit="1" customWidth="1"/>
    <col min="13269" max="13269" width="4" customWidth="1"/>
    <col min="13270" max="13270" width="35.28515625" bestFit="1" customWidth="1"/>
    <col min="13271" max="13271" width="4.28515625" customWidth="1"/>
    <col min="13272" max="13272" width="1.42578125" customWidth="1"/>
    <col min="13273" max="13274" width="4.28515625" customWidth="1"/>
    <col min="13275" max="13275" width="1.42578125" customWidth="1"/>
    <col min="13276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2" width="4.28515625" customWidth="1"/>
    <col min="13283" max="13283" width="4.7109375" customWidth="1"/>
    <col min="13284" max="13284" width="1.42578125" customWidth="1"/>
    <col min="13285" max="13285" width="4.7109375" customWidth="1"/>
    <col min="13286" max="13286" width="6.7109375" bestFit="1" customWidth="1"/>
    <col min="13525" max="13525" width="4" customWidth="1"/>
    <col min="13526" max="13526" width="35.28515625" bestFit="1" customWidth="1"/>
    <col min="13527" max="13527" width="4.28515625" customWidth="1"/>
    <col min="13528" max="13528" width="1.42578125" customWidth="1"/>
    <col min="13529" max="13530" width="4.28515625" customWidth="1"/>
    <col min="13531" max="13531" width="1.42578125" customWidth="1"/>
    <col min="13532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8" width="4.28515625" customWidth="1"/>
    <col min="13539" max="13539" width="4.7109375" customWidth="1"/>
    <col min="13540" max="13540" width="1.42578125" customWidth="1"/>
    <col min="13541" max="13541" width="4.7109375" customWidth="1"/>
    <col min="13542" max="13542" width="6.7109375" bestFit="1" customWidth="1"/>
    <col min="13781" max="13781" width="4" customWidth="1"/>
    <col min="13782" max="13782" width="35.28515625" bestFit="1" customWidth="1"/>
    <col min="13783" max="13783" width="4.28515625" customWidth="1"/>
    <col min="13784" max="13784" width="1.42578125" customWidth="1"/>
    <col min="13785" max="13786" width="4.28515625" customWidth="1"/>
    <col min="13787" max="13787" width="1.42578125" customWidth="1"/>
    <col min="13788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4" width="4.28515625" customWidth="1"/>
    <col min="13795" max="13795" width="4.7109375" customWidth="1"/>
    <col min="13796" max="13796" width="1.42578125" customWidth="1"/>
    <col min="13797" max="13797" width="4.7109375" customWidth="1"/>
    <col min="13798" max="13798" width="6.7109375" bestFit="1" customWidth="1"/>
    <col min="14037" max="14037" width="4" customWidth="1"/>
    <col min="14038" max="14038" width="35.28515625" bestFit="1" customWidth="1"/>
    <col min="14039" max="14039" width="4.28515625" customWidth="1"/>
    <col min="14040" max="14040" width="1.42578125" customWidth="1"/>
    <col min="14041" max="14042" width="4.28515625" customWidth="1"/>
    <col min="14043" max="14043" width="1.42578125" customWidth="1"/>
    <col min="14044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0" width="4.28515625" customWidth="1"/>
    <col min="14051" max="14051" width="4.7109375" customWidth="1"/>
    <col min="14052" max="14052" width="1.42578125" customWidth="1"/>
    <col min="14053" max="14053" width="4.7109375" customWidth="1"/>
    <col min="14054" max="14054" width="6.7109375" bestFit="1" customWidth="1"/>
    <col min="14293" max="14293" width="4" customWidth="1"/>
    <col min="14294" max="14294" width="35.28515625" bestFit="1" customWidth="1"/>
    <col min="14295" max="14295" width="4.28515625" customWidth="1"/>
    <col min="14296" max="14296" width="1.42578125" customWidth="1"/>
    <col min="14297" max="14298" width="4.28515625" customWidth="1"/>
    <col min="14299" max="14299" width="1.42578125" customWidth="1"/>
    <col min="14300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6" width="4.28515625" customWidth="1"/>
    <col min="14307" max="14307" width="4.7109375" customWidth="1"/>
    <col min="14308" max="14308" width="1.42578125" customWidth="1"/>
    <col min="14309" max="14309" width="4.7109375" customWidth="1"/>
    <col min="14310" max="14310" width="6.7109375" bestFit="1" customWidth="1"/>
    <col min="14549" max="14549" width="4" customWidth="1"/>
    <col min="14550" max="14550" width="35.28515625" bestFit="1" customWidth="1"/>
    <col min="14551" max="14551" width="4.28515625" customWidth="1"/>
    <col min="14552" max="14552" width="1.42578125" customWidth="1"/>
    <col min="14553" max="14554" width="4.28515625" customWidth="1"/>
    <col min="14555" max="14555" width="1.42578125" customWidth="1"/>
    <col min="14556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2" width="4.28515625" customWidth="1"/>
    <col min="14563" max="14563" width="4.7109375" customWidth="1"/>
    <col min="14564" max="14564" width="1.42578125" customWidth="1"/>
    <col min="14565" max="14565" width="4.7109375" customWidth="1"/>
    <col min="14566" max="14566" width="6.7109375" bestFit="1" customWidth="1"/>
    <col min="14805" max="14805" width="4" customWidth="1"/>
    <col min="14806" max="14806" width="35.28515625" bestFit="1" customWidth="1"/>
    <col min="14807" max="14807" width="4.28515625" customWidth="1"/>
    <col min="14808" max="14808" width="1.42578125" customWidth="1"/>
    <col min="14809" max="14810" width="4.28515625" customWidth="1"/>
    <col min="14811" max="14811" width="1.42578125" customWidth="1"/>
    <col min="14812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8" width="4.28515625" customWidth="1"/>
    <col min="14819" max="14819" width="4.7109375" customWidth="1"/>
    <col min="14820" max="14820" width="1.42578125" customWidth="1"/>
    <col min="14821" max="14821" width="4.7109375" customWidth="1"/>
    <col min="14822" max="14822" width="6.7109375" bestFit="1" customWidth="1"/>
    <col min="15061" max="15061" width="4" customWidth="1"/>
    <col min="15062" max="15062" width="35.28515625" bestFit="1" customWidth="1"/>
    <col min="15063" max="15063" width="4.28515625" customWidth="1"/>
    <col min="15064" max="15064" width="1.42578125" customWidth="1"/>
    <col min="15065" max="15066" width="4.28515625" customWidth="1"/>
    <col min="15067" max="15067" width="1.42578125" customWidth="1"/>
    <col min="15068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4" width="4.28515625" customWidth="1"/>
    <col min="15075" max="15075" width="4.7109375" customWidth="1"/>
    <col min="15076" max="15076" width="1.42578125" customWidth="1"/>
    <col min="15077" max="15077" width="4.7109375" customWidth="1"/>
    <col min="15078" max="15078" width="6.7109375" bestFit="1" customWidth="1"/>
    <col min="15317" max="15317" width="4" customWidth="1"/>
    <col min="15318" max="15318" width="35.28515625" bestFit="1" customWidth="1"/>
    <col min="15319" max="15319" width="4.28515625" customWidth="1"/>
    <col min="15320" max="15320" width="1.42578125" customWidth="1"/>
    <col min="15321" max="15322" width="4.28515625" customWidth="1"/>
    <col min="15323" max="15323" width="1.42578125" customWidth="1"/>
    <col min="15324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0" width="4.28515625" customWidth="1"/>
    <col min="15331" max="15331" width="4.7109375" customWidth="1"/>
    <col min="15332" max="15332" width="1.42578125" customWidth="1"/>
    <col min="15333" max="15333" width="4.7109375" customWidth="1"/>
    <col min="15334" max="15334" width="6.7109375" bestFit="1" customWidth="1"/>
    <col min="15573" max="15573" width="4" customWidth="1"/>
    <col min="15574" max="15574" width="35.28515625" bestFit="1" customWidth="1"/>
    <col min="15575" max="15575" width="4.28515625" customWidth="1"/>
    <col min="15576" max="15576" width="1.42578125" customWidth="1"/>
    <col min="15577" max="15578" width="4.28515625" customWidth="1"/>
    <col min="15579" max="15579" width="1.42578125" customWidth="1"/>
    <col min="15580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6" width="4.28515625" customWidth="1"/>
    <col min="15587" max="15587" width="4.7109375" customWidth="1"/>
    <col min="15588" max="15588" width="1.42578125" customWidth="1"/>
    <col min="15589" max="15589" width="4.7109375" customWidth="1"/>
    <col min="15590" max="15590" width="6.7109375" bestFit="1" customWidth="1"/>
    <col min="15829" max="15829" width="4" customWidth="1"/>
    <col min="15830" max="15830" width="35.28515625" bestFit="1" customWidth="1"/>
    <col min="15831" max="15831" width="4.28515625" customWidth="1"/>
    <col min="15832" max="15832" width="1.42578125" customWidth="1"/>
    <col min="15833" max="15834" width="4.28515625" customWidth="1"/>
    <col min="15835" max="15835" width="1.42578125" customWidth="1"/>
    <col min="15836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2" width="4.28515625" customWidth="1"/>
    <col min="15843" max="15843" width="4.7109375" customWidth="1"/>
    <col min="15844" max="15844" width="1.42578125" customWidth="1"/>
    <col min="15845" max="15845" width="4.7109375" customWidth="1"/>
    <col min="15846" max="15846" width="6.7109375" bestFit="1" customWidth="1"/>
    <col min="16085" max="16085" width="4" customWidth="1"/>
    <col min="16086" max="16086" width="35.28515625" bestFit="1" customWidth="1"/>
    <col min="16087" max="16087" width="4.28515625" customWidth="1"/>
    <col min="16088" max="16088" width="1.42578125" customWidth="1"/>
    <col min="16089" max="16090" width="4.28515625" customWidth="1"/>
    <col min="16091" max="16091" width="1.42578125" customWidth="1"/>
    <col min="16092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8" width="4.28515625" customWidth="1"/>
    <col min="16099" max="16099" width="4.7109375" customWidth="1"/>
    <col min="16100" max="16100" width="1.42578125" customWidth="1"/>
    <col min="16101" max="16101" width="4.7109375" customWidth="1"/>
    <col min="16102" max="16102" width="6.7109375" bestFit="1" customWidth="1"/>
  </cols>
  <sheetData>
    <row r="1" spans="1:18" ht="15.75" thickBot="1"/>
    <row r="2" spans="1:18">
      <c r="A2" s="361" t="str">
        <f>'Nasazení do skupin'!B2</f>
        <v>12. GALA MČR mladších žáků trojice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3"/>
    </row>
    <row r="3" spans="1:18" ht="15.75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18" ht="32.25" customHeight="1" thickBot="1">
      <c r="A4" s="411" t="s">
        <v>0</v>
      </c>
      <c r="B4" s="412"/>
      <c r="C4" s="413" t="str">
        <f>'Nasazení do skupin'!B3</f>
        <v>Karlovy Vary 19.5.2019</v>
      </c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5"/>
    </row>
    <row r="5" spans="1:18">
      <c r="A5" s="338"/>
      <c r="B5" s="339"/>
      <c r="C5" s="361">
        <v>1</v>
      </c>
      <c r="D5" s="362"/>
      <c r="E5" s="363"/>
      <c r="F5" s="361">
        <v>2</v>
      </c>
      <c r="G5" s="362"/>
      <c r="H5" s="363"/>
      <c r="I5" s="361">
        <v>3</v>
      </c>
      <c r="J5" s="362"/>
      <c r="K5" s="363"/>
      <c r="L5" s="361"/>
      <c r="M5" s="362"/>
      <c r="N5" s="363"/>
      <c r="O5" s="416" t="s">
        <v>1</v>
      </c>
      <c r="P5" s="417"/>
      <c r="Q5" s="418"/>
      <c r="R5" s="190" t="s">
        <v>2</v>
      </c>
    </row>
    <row r="6" spans="1:18" ht="15.75" thickBot="1">
      <c r="A6" s="340"/>
      <c r="B6" s="341"/>
      <c r="C6" s="364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55" t="s">
        <v>4</v>
      </c>
    </row>
    <row r="7" spans="1:18" ht="15" customHeight="1">
      <c r="A7" s="393">
        <v>1</v>
      </c>
      <c r="B7" s="360" t="str">
        <f>'Nasazení do skupin'!B15</f>
        <v>UNITOP SKP Žďár nad Sázavou "A"</v>
      </c>
      <c r="C7" s="402"/>
      <c r="D7" s="485"/>
      <c r="E7" s="486"/>
      <c r="F7" s="382">
        <f>O29</f>
        <v>2</v>
      </c>
      <c r="G7" s="382" t="s">
        <v>5</v>
      </c>
      <c r="H7" s="373">
        <f>Q29</f>
        <v>0</v>
      </c>
      <c r="I7" s="381">
        <f>E15</f>
        <v>2</v>
      </c>
      <c r="J7" s="382" t="s">
        <v>5</v>
      </c>
      <c r="K7" s="373">
        <f>C15</f>
        <v>0</v>
      </c>
      <c r="L7" s="479"/>
      <c r="M7" s="481"/>
      <c r="N7" s="483"/>
      <c r="O7" s="385">
        <f>F7+I7+L7</f>
        <v>4</v>
      </c>
      <c r="P7" s="387" t="s">
        <v>5</v>
      </c>
      <c r="Q7" s="389">
        <f>H7+K7+N7</f>
        <v>0</v>
      </c>
      <c r="R7" s="391">
        <v>4</v>
      </c>
    </row>
    <row r="8" spans="1:18" ht="15.75" customHeight="1" thickBot="1">
      <c r="A8" s="394"/>
      <c r="B8" s="289"/>
      <c r="C8" s="307"/>
      <c r="D8" s="308"/>
      <c r="E8" s="309"/>
      <c r="F8" s="372"/>
      <c r="G8" s="372"/>
      <c r="H8" s="374"/>
      <c r="I8" s="370"/>
      <c r="J8" s="372"/>
      <c r="K8" s="374"/>
      <c r="L8" s="480"/>
      <c r="M8" s="482"/>
      <c r="N8" s="484"/>
      <c r="O8" s="386"/>
      <c r="P8" s="388"/>
      <c r="Q8" s="390"/>
      <c r="R8" s="392"/>
    </row>
    <row r="9" spans="1:18" ht="15" customHeight="1">
      <c r="A9" s="394"/>
      <c r="B9" s="289"/>
      <c r="C9" s="307"/>
      <c r="D9" s="308"/>
      <c r="E9" s="309"/>
      <c r="F9" s="375">
        <f>O30</f>
        <v>20</v>
      </c>
      <c r="G9" s="375" t="s">
        <v>5</v>
      </c>
      <c r="H9" s="376">
        <f>Q30</f>
        <v>5</v>
      </c>
      <c r="I9" s="377">
        <f>E17</f>
        <v>20</v>
      </c>
      <c r="J9" s="375" t="s">
        <v>5</v>
      </c>
      <c r="K9" s="376">
        <f>C17</f>
        <v>6</v>
      </c>
      <c r="L9" s="475"/>
      <c r="M9" s="477"/>
      <c r="N9" s="473"/>
      <c r="O9" s="383">
        <f>F9+I9+L9</f>
        <v>40</v>
      </c>
      <c r="P9" s="398" t="s">
        <v>5</v>
      </c>
      <c r="Q9" s="400">
        <f>H9+K9+N9</f>
        <v>11</v>
      </c>
      <c r="R9" s="396">
        <v>1</v>
      </c>
    </row>
    <row r="10" spans="1:18" ht="15.75" customHeight="1" thickBot="1">
      <c r="A10" s="395"/>
      <c r="B10" s="290"/>
      <c r="C10" s="310"/>
      <c r="D10" s="311"/>
      <c r="E10" s="312"/>
      <c r="F10" s="375"/>
      <c r="G10" s="375"/>
      <c r="H10" s="376"/>
      <c r="I10" s="378"/>
      <c r="J10" s="379"/>
      <c r="K10" s="380"/>
      <c r="L10" s="476"/>
      <c r="M10" s="478"/>
      <c r="N10" s="474"/>
      <c r="O10" s="384"/>
      <c r="P10" s="399"/>
      <c r="Q10" s="401"/>
      <c r="R10" s="397"/>
    </row>
    <row r="11" spans="1:18" ht="15" customHeight="1">
      <c r="A11" s="393">
        <v>2</v>
      </c>
      <c r="B11" s="360" t="str">
        <f>'Nasazení do skupin'!B16</f>
        <v>TJ Baník Stříbro</v>
      </c>
      <c r="C11" s="369">
        <f>H7</f>
        <v>0</v>
      </c>
      <c r="D11" s="371" t="s">
        <v>5</v>
      </c>
      <c r="E11" s="371">
        <f>F7</f>
        <v>2</v>
      </c>
      <c r="F11" s="500" t="s">
        <v>54</v>
      </c>
      <c r="G11" s="501"/>
      <c r="H11" s="502"/>
      <c r="I11" s="382">
        <f>O27</f>
        <v>2</v>
      </c>
      <c r="J11" s="382" t="s">
        <v>5</v>
      </c>
      <c r="K11" s="373">
        <f>Q27</f>
        <v>0</v>
      </c>
      <c r="L11" s="479"/>
      <c r="M11" s="481"/>
      <c r="N11" s="483"/>
      <c r="O11" s="385">
        <f>C11+I11+L11</f>
        <v>2</v>
      </c>
      <c r="P11" s="387" t="s">
        <v>5</v>
      </c>
      <c r="Q11" s="389">
        <f>E11+K11+N11</f>
        <v>2</v>
      </c>
      <c r="R11" s="391">
        <v>2</v>
      </c>
    </row>
    <row r="12" spans="1:18" ht="15.75" customHeight="1" thickBot="1">
      <c r="A12" s="394"/>
      <c r="B12" s="289"/>
      <c r="C12" s="370"/>
      <c r="D12" s="372"/>
      <c r="E12" s="372"/>
      <c r="F12" s="316"/>
      <c r="G12" s="317"/>
      <c r="H12" s="318"/>
      <c r="I12" s="372"/>
      <c r="J12" s="372"/>
      <c r="K12" s="374"/>
      <c r="L12" s="480"/>
      <c r="M12" s="482"/>
      <c r="N12" s="484"/>
      <c r="O12" s="386"/>
      <c r="P12" s="388"/>
      <c r="Q12" s="390"/>
      <c r="R12" s="392"/>
    </row>
    <row r="13" spans="1:18" ht="15" customHeight="1">
      <c r="A13" s="394"/>
      <c r="B13" s="289"/>
      <c r="C13" s="377">
        <f>H9</f>
        <v>5</v>
      </c>
      <c r="D13" s="375" t="s">
        <v>5</v>
      </c>
      <c r="E13" s="375">
        <f>F9</f>
        <v>20</v>
      </c>
      <c r="F13" s="316"/>
      <c r="G13" s="317"/>
      <c r="H13" s="318"/>
      <c r="I13" s="375">
        <f>O28</f>
        <v>20</v>
      </c>
      <c r="J13" s="375" t="s">
        <v>5</v>
      </c>
      <c r="K13" s="376">
        <f>Q28</f>
        <v>7</v>
      </c>
      <c r="L13" s="475"/>
      <c r="M13" s="477"/>
      <c r="N13" s="473"/>
      <c r="O13" s="383">
        <f>C13+I13+L13</f>
        <v>25</v>
      </c>
      <c r="P13" s="398" t="s">
        <v>5</v>
      </c>
      <c r="Q13" s="400">
        <f>E13+K13+N13</f>
        <v>27</v>
      </c>
      <c r="R13" s="419">
        <v>2</v>
      </c>
    </row>
    <row r="14" spans="1:18" ht="15.75" customHeight="1" thickBot="1">
      <c r="A14" s="395"/>
      <c r="B14" s="290"/>
      <c r="C14" s="378"/>
      <c r="D14" s="379"/>
      <c r="E14" s="379"/>
      <c r="F14" s="319"/>
      <c r="G14" s="320"/>
      <c r="H14" s="321"/>
      <c r="I14" s="375"/>
      <c r="J14" s="375"/>
      <c r="K14" s="376"/>
      <c r="L14" s="476"/>
      <c r="M14" s="478"/>
      <c r="N14" s="474"/>
      <c r="O14" s="384"/>
      <c r="P14" s="399"/>
      <c r="Q14" s="401"/>
      <c r="R14" s="420"/>
    </row>
    <row r="15" spans="1:18" ht="15" customHeight="1">
      <c r="A15" s="393">
        <v>3</v>
      </c>
      <c r="B15" s="360" t="str">
        <f>'Nasazení do skupin'!B17</f>
        <v>Městský nohejbalový klub Modřice, z.s. "C"</v>
      </c>
      <c r="C15" s="381">
        <f>O25</f>
        <v>0</v>
      </c>
      <c r="D15" s="382" t="s">
        <v>5</v>
      </c>
      <c r="E15" s="373">
        <f>Q25</f>
        <v>2</v>
      </c>
      <c r="F15" s="381">
        <f>K11</f>
        <v>0</v>
      </c>
      <c r="G15" s="382" t="s">
        <v>5</v>
      </c>
      <c r="H15" s="373">
        <f>I11</f>
        <v>2</v>
      </c>
      <c r="I15" s="497"/>
      <c r="J15" s="498"/>
      <c r="K15" s="499"/>
      <c r="L15" s="487"/>
      <c r="M15" s="487"/>
      <c r="N15" s="467"/>
      <c r="O15" s="385">
        <f>C15+F15+L15</f>
        <v>0</v>
      </c>
      <c r="P15" s="387" t="s">
        <v>5</v>
      </c>
      <c r="Q15" s="389">
        <f>E15+H15+N15</f>
        <v>4</v>
      </c>
      <c r="R15" s="391">
        <v>0</v>
      </c>
    </row>
    <row r="16" spans="1:18" ht="15.75" customHeight="1" thickBot="1">
      <c r="A16" s="394"/>
      <c r="B16" s="289"/>
      <c r="C16" s="370"/>
      <c r="D16" s="372"/>
      <c r="E16" s="374"/>
      <c r="F16" s="370"/>
      <c r="G16" s="372"/>
      <c r="H16" s="374"/>
      <c r="I16" s="449"/>
      <c r="J16" s="450"/>
      <c r="K16" s="451"/>
      <c r="L16" s="488"/>
      <c r="M16" s="488"/>
      <c r="N16" s="468"/>
      <c r="O16" s="386"/>
      <c r="P16" s="388"/>
      <c r="Q16" s="390"/>
      <c r="R16" s="392"/>
    </row>
    <row r="17" spans="1:19" ht="15" customHeight="1">
      <c r="A17" s="394"/>
      <c r="B17" s="289"/>
      <c r="C17" s="377">
        <f>O26</f>
        <v>6</v>
      </c>
      <c r="D17" s="375" t="s">
        <v>5</v>
      </c>
      <c r="E17" s="375">
        <f>Q26</f>
        <v>20</v>
      </c>
      <c r="F17" s="377">
        <f>K13</f>
        <v>7</v>
      </c>
      <c r="G17" s="375" t="s">
        <v>5</v>
      </c>
      <c r="H17" s="375">
        <f>I13</f>
        <v>20</v>
      </c>
      <c r="I17" s="449"/>
      <c r="J17" s="450"/>
      <c r="K17" s="451"/>
      <c r="L17" s="469"/>
      <c r="M17" s="469"/>
      <c r="N17" s="471"/>
      <c r="O17" s="383">
        <f>C17+F17+L17</f>
        <v>13</v>
      </c>
      <c r="P17" s="398" t="s">
        <v>5</v>
      </c>
      <c r="Q17" s="400">
        <f>E17+H17+N17</f>
        <v>40</v>
      </c>
      <c r="R17" s="419">
        <v>3</v>
      </c>
    </row>
    <row r="18" spans="1:19" ht="15.75" customHeight="1" thickBot="1">
      <c r="A18" s="395"/>
      <c r="B18" s="290"/>
      <c r="C18" s="378"/>
      <c r="D18" s="379"/>
      <c r="E18" s="379"/>
      <c r="F18" s="378"/>
      <c r="G18" s="379"/>
      <c r="H18" s="379"/>
      <c r="I18" s="452"/>
      <c r="J18" s="453"/>
      <c r="K18" s="454"/>
      <c r="L18" s="470"/>
      <c r="M18" s="470"/>
      <c r="N18" s="472"/>
      <c r="O18" s="384"/>
      <c r="P18" s="399"/>
      <c r="Q18" s="401"/>
      <c r="R18" s="420"/>
    </row>
    <row r="19" spans="1:19" ht="15" customHeight="1">
      <c r="A19" s="393"/>
      <c r="B19" s="360"/>
      <c r="C19" s="479"/>
      <c r="D19" s="481"/>
      <c r="E19" s="483"/>
      <c r="F19" s="479"/>
      <c r="G19" s="481"/>
      <c r="H19" s="483"/>
      <c r="I19" s="495"/>
      <c r="J19" s="496"/>
      <c r="K19" s="496"/>
      <c r="L19" s="313">
        <v>2019</v>
      </c>
      <c r="M19" s="314"/>
      <c r="N19" s="315"/>
      <c r="O19" s="362"/>
      <c r="P19" s="362"/>
      <c r="Q19" s="363"/>
      <c r="R19" s="491"/>
    </row>
    <row r="20" spans="1:19" ht="15.75" customHeight="1" thickBot="1">
      <c r="A20" s="394"/>
      <c r="B20" s="289"/>
      <c r="C20" s="480"/>
      <c r="D20" s="482"/>
      <c r="E20" s="484"/>
      <c r="F20" s="480"/>
      <c r="G20" s="482"/>
      <c r="H20" s="484"/>
      <c r="I20" s="480"/>
      <c r="J20" s="482"/>
      <c r="K20" s="482"/>
      <c r="L20" s="316"/>
      <c r="M20" s="317"/>
      <c r="N20" s="318"/>
      <c r="O20" s="489"/>
      <c r="P20" s="489"/>
      <c r="Q20" s="490"/>
      <c r="R20" s="492"/>
    </row>
    <row r="21" spans="1:19" ht="15" customHeight="1">
      <c r="A21" s="394"/>
      <c r="B21" s="289"/>
      <c r="C21" s="475"/>
      <c r="D21" s="477"/>
      <c r="E21" s="473"/>
      <c r="F21" s="475"/>
      <c r="G21" s="477"/>
      <c r="H21" s="473"/>
      <c r="I21" s="475"/>
      <c r="J21" s="477"/>
      <c r="K21" s="477"/>
      <c r="L21" s="316"/>
      <c r="M21" s="317"/>
      <c r="N21" s="318"/>
      <c r="O21" s="477"/>
      <c r="P21" s="493"/>
      <c r="Q21" s="473"/>
      <c r="R21" s="419"/>
    </row>
    <row r="22" spans="1:19" ht="15.75" customHeight="1" thickBot="1">
      <c r="A22" s="395"/>
      <c r="B22" s="290"/>
      <c r="C22" s="476"/>
      <c r="D22" s="478"/>
      <c r="E22" s="474"/>
      <c r="F22" s="476"/>
      <c r="G22" s="478"/>
      <c r="H22" s="474"/>
      <c r="I22" s="476"/>
      <c r="J22" s="478"/>
      <c r="K22" s="478"/>
      <c r="L22" s="319"/>
      <c r="M22" s="320"/>
      <c r="N22" s="321"/>
      <c r="O22" s="478"/>
      <c r="P22" s="494"/>
      <c r="Q22" s="474"/>
      <c r="R22" s="420"/>
    </row>
    <row r="24" spans="1:19" ht="24.95" customHeight="1">
      <c r="A24" s="428" t="s">
        <v>24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</row>
    <row r="25" spans="1:19" ht="15" customHeight="1">
      <c r="A25" s="429">
        <v>1</v>
      </c>
      <c r="B25" s="425" t="str">
        <f>B15</f>
        <v>Městský nohejbalový klub Modřice, z.s. "C"</v>
      </c>
      <c r="C25" s="425"/>
      <c r="D25" s="425" t="s">
        <v>5</v>
      </c>
      <c r="E25" s="425" t="str">
        <f>B7</f>
        <v>UNITOP SKP Žďár nad Sázavou "A"</v>
      </c>
      <c r="F25" s="425"/>
      <c r="G25" s="425"/>
      <c r="H25" s="425"/>
      <c r="I25" s="425"/>
      <c r="J25" s="425"/>
      <c r="K25" s="425"/>
      <c r="L25" s="425"/>
      <c r="M25" s="425"/>
      <c r="N25" s="425"/>
      <c r="O25" s="43">
        <v>0</v>
      </c>
      <c r="P25" s="44" t="s">
        <v>5</v>
      </c>
      <c r="Q25" s="44">
        <v>2</v>
      </c>
      <c r="R25" s="9" t="s">
        <v>23</v>
      </c>
      <c r="S25" s="6"/>
    </row>
    <row r="26" spans="1:19" ht="15" customHeight="1">
      <c r="A26" s="429"/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">
        <v>6</v>
      </c>
      <c r="P26" s="44" t="s">
        <v>5</v>
      </c>
      <c r="Q26" s="31">
        <v>20</v>
      </c>
      <c r="R26" s="9" t="s">
        <v>22</v>
      </c>
      <c r="S26" s="6"/>
    </row>
    <row r="27" spans="1:19" ht="15" customHeight="1">
      <c r="A27" s="429">
        <v>2</v>
      </c>
      <c r="B27" s="425" t="str">
        <f>B11</f>
        <v>TJ Baník Stříbro</v>
      </c>
      <c r="C27" s="425"/>
      <c r="D27" s="425" t="s">
        <v>5</v>
      </c>
      <c r="E27" s="425" t="str">
        <f>B15</f>
        <v>Městský nohejbalový klub Modřice, z.s. "C"</v>
      </c>
      <c r="F27" s="425"/>
      <c r="G27" s="425"/>
      <c r="H27" s="425"/>
      <c r="I27" s="425"/>
      <c r="J27" s="425"/>
      <c r="K27" s="425"/>
      <c r="L27" s="425"/>
      <c r="M27" s="425"/>
      <c r="N27" s="425"/>
      <c r="O27" s="43">
        <v>2</v>
      </c>
      <c r="P27" s="44" t="s">
        <v>5</v>
      </c>
      <c r="Q27" s="44">
        <v>0</v>
      </c>
      <c r="R27" s="9" t="s">
        <v>23</v>
      </c>
    </row>
    <row r="28" spans="1:19" ht="15" customHeight="1">
      <c r="A28" s="429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">
        <v>20</v>
      </c>
      <c r="P28" s="44" t="s">
        <v>5</v>
      </c>
      <c r="Q28" s="31">
        <v>7</v>
      </c>
      <c r="R28" s="9" t="s">
        <v>22</v>
      </c>
    </row>
    <row r="29" spans="1:19" ht="15" customHeight="1">
      <c r="A29" s="429">
        <v>3</v>
      </c>
      <c r="B29" s="425" t="str">
        <f>B7</f>
        <v>UNITOP SKP Žďár nad Sázavou "A"</v>
      </c>
      <c r="C29" s="425"/>
      <c r="D29" s="425" t="s">
        <v>5</v>
      </c>
      <c r="E29" s="425" t="str">
        <f>B11</f>
        <v>TJ Baník Stříbro</v>
      </c>
      <c r="F29" s="425"/>
      <c r="G29" s="425"/>
      <c r="H29" s="425"/>
      <c r="I29" s="425"/>
      <c r="J29" s="425"/>
      <c r="K29" s="425"/>
      <c r="L29" s="425"/>
      <c r="M29" s="425"/>
      <c r="N29" s="425"/>
      <c r="O29" s="43">
        <v>2</v>
      </c>
      <c r="P29" s="44" t="s">
        <v>5</v>
      </c>
      <c r="Q29" s="44">
        <v>0</v>
      </c>
      <c r="R29" s="9" t="s">
        <v>23</v>
      </c>
    </row>
    <row r="30" spans="1:19" ht="15" customHeight="1">
      <c r="A30" s="429"/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">
        <v>20</v>
      </c>
      <c r="P30" s="44" t="s">
        <v>5</v>
      </c>
      <c r="Q30" s="31">
        <v>5</v>
      </c>
      <c r="R30" s="9" t="s">
        <v>22</v>
      </c>
    </row>
    <row r="31" spans="1:19">
      <c r="P31" s="274"/>
      <c r="Q31" s="274"/>
      <c r="R31" s="189"/>
    </row>
    <row r="33" ht="14.45" customHeight="1"/>
    <row r="34" ht="14.45" customHeight="1"/>
    <row r="43" ht="15" customHeight="1"/>
    <row r="47" ht="14.45" customHeight="1"/>
    <row r="48" ht="14.45" customHeight="1"/>
    <row r="61" ht="15" customHeight="1"/>
    <row r="65" ht="14.45" customHeight="1"/>
    <row r="66" ht="14.45" customHeight="1"/>
    <row r="85" ht="14.45" customHeight="1"/>
    <row r="86" ht="14.45" customHeight="1"/>
  </sheetData>
  <mergeCells count="139">
    <mergeCell ref="P31:Q31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I15:K18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N13:N14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A4:B6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9:N10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Q13:Q14"/>
    <mergeCell ref="C4:R4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</mergeCells>
  <pageMargins left="0.70866141732283472" right="0.70866141732283472" top="0.78740157480314965" bottom="0.78740157480314965" header="0.31496062992125984" footer="0.31496062992125984"/>
  <pageSetup paperSize="9" scale="13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B1:M40"/>
  <sheetViews>
    <sheetView showGridLines="0" topLeftCell="A19" zoomScale="102" zoomScaleNormal="102" workbookViewId="0">
      <selection activeCell="J37" sqref="J37"/>
    </sheetView>
  </sheetViews>
  <sheetFormatPr defaultRowHeight="15"/>
  <cols>
    <col min="1" max="1" width="9.140625" style="35"/>
    <col min="2" max="3" width="9.140625" style="49" customWidth="1"/>
    <col min="4" max="4" width="9.140625" style="49"/>
    <col min="5" max="5" width="8.85546875" style="49"/>
    <col min="6" max="6" width="34.7109375" style="49" customWidth="1"/>
    <col min="7" max="7" width="1.42578125" style="50" customWidth="1"/>
    <col min="8" max="8" width="34.7109375" style="49" customWidth="1"/>
    <col min="9" max="9" width="7.140625" style="49" customWidth="1"/>
    <col min="10" max="258" width="9.140625" style="35"/>
    <col min="259" max="260" width="9.140625" style="35" customWidth="1"/>
    <col min="261" max="261" width="9.140625" style="35"/>
    <col min="262" max="262" width="22.28515625" style="35" customWidth="1"/>
    <col min="263" max="263" width="9.140625" style="35"/>
    <col min="264" max="264" width="24.28515625" style="35" customWidth="1"/>
    <col min="265" max="514" width="9.140625" style="35"/>
    <col min="515" max="516" width="9.140625" style="35" customWidth="1"/>
    <col min="517" max="517" width="9.140625" style="35"/>
    <col min="518" max="518" width="22.28515625" style="35" customWidth="1"/>
    <col min="519" max="519" width="9.140625" style="35"/>
    <col min="520" max="520" width="24.28515625" style="35" customWidth="1"/>
    <col min="521" max="770" width="9.140625" style="35"/>
    <col min="771" max="772" width="9.140625" style="35" customWidth="1"/>
    <col min="773" max="773" width="9.140625" style="35"/>
    <col min="774" max="774" width="22.28515625" style="35" customWidth="1"/>
    <col min="775" max="775" width="9.140625" style="35"/>
    <col min="776" max="776" width="24.28515625" style="35" customWidth="1"/>
    <col min="777" max="1026" width="9.140625" style="35"/>
    <col min="1027" max="1028" width="9.140625" style="35" customWidth="1"/>
    <col min="1029" max="1029" width="9.140625" style="35"/>
    <col min="1030" max="1030" width="22.28515625" style="35" customWidth="1"/>
    <col min="1031" max="1031" width="9.140625" style="35"/>
    <col min="1032" max="1032" width="24.28515625" style="35" customWidth="1"/>
    <col min="1033" max="1282" width="9.140625" style="35"/>
    <col min="1283" max="1284" width="9.140625" style="35" customWidth="1"/>
    <col min="1285" max="1285" width="9.140625" style="35"/>
    <col min="1286" max="1286" width="22.28515625" style="35" customWidth="1"/>
    <col min="1287" max="1287" width="9.140625" style="35"/>
    <col min="1288" max="1288" width="24.28515625" style="35" customWidth="1"/>
    <col min="1289" max="1538" width="9.140625" style="35"/>
    <col min="1539" max="1540" width="9.140625" style="35" customWidth="1"/>
    <col min="1541" max="1541" width="9.140625" style="35"/>
    <col min="1542" max="1542" width="22.28515625" style="35" customWidth="1"/>
    <col min="1543" max="1543" width="9.140625" style="35"/>
    <col min="1544" max="1544" width="24.28515625" style="35" customWidth="1"/>
    <col min="1545" max="1794" width="9.140625" style="35"/>
    <col min="1795" max="1796" width="9.140625" style="35" customWidth="1"/>
    <col min="1797" max="1797" width="9.140625" style="35"/>
    <col min="1798" max="1798" width="22.28515625" style="35" customWidth="1"/>
    <col min="1799" max="1799" width="9.140625" style="35"/>
    <col min="1800" max="1800" width="24.28515625" style="35" customWidth="1"/>
    <col min="1801" max="2050" width="9.140625" style="35"/>
    <col min="2051" max="2052" width="9.140625" style="35" customWidth="1"/>
    <col min="2053" max="2053" width="9.140625" style="35"/>
    <col min="2054" max="2054" width="22.28515625" style="35" customWidth="1"/>
    <col min="2055" max="2055" width="9.140625" style="35"/>
    <col min="2056" max="2056" width="24.28515625" style="35" customWidth="1"/>
    <col min="2057" max="2306" width="9.140625" style="35"/>
    <col min="2307" max="2308" width="9.140625" style="35" customWidth="1"/>
    <col min="2309" max="2309" width="9.140625" style="35"/>
    <col min="2310" max="2310" width="22.28515625" style="35" customWidth="1"/>
    <col min="2311" max="2311" width="9.140625" style="35"/>
    <col min="2312" max="2312" width="24.28515625" style="35" customWidth="1"/>
    <col min="2313" max="2562" width="9.140625" style="35"/>
    <col min="2563" max="2564" width="9.140625" style="35" customWidth="1"/>
    <col min="2565" max="2565" width="9.140625" style="35"/>
    <col min="2566" max="2566" width="22.28515625" style="35" customWidth="1"/>
    <col min="2567" max="2567" width="9.140625" style="35"/>
    <col min="2568" max="2568" width="24.28515625" style="35" customWidth="1"/>
    <col min="2569" max="2818" width="9.140625" style="35"/>
    <col min="2819" max="2820" width="9.140625" style="35" customWidth="1"/>
    <col min="2821" max="2821" width="9.140625" style="35"/>
    <col min="2822" max="2822" width="22.28515625" style="35" customWidth="1"/>
    <col min="2823" max="2823" width="9.140625" style="35"/>
    <col min="2824" max="2824" width="24.28515625" style="35" customWidth="1"/>
    <col min="2825" max="3074" width="9.140625" style="35"/>
    <col min="3075" max="3076" width="9.140625" style="35" customWidth="1"/>
    <col min="3077" max="3077" width="9.140625" style="35"/>
    <col min="3078" max="3078" width="22.28515625" style="35" customWidth="1"/>
    <col min="3079" max="3079" width="9.140625" style="35"/>
    <col min="3080" max="3080" width="24.28515625" style="35" customWidth="1"/>
    <col min="3081" max="3330" width="9.140625" style="35"/>
    <col min="3331" max="3332" width="9.140625" style="35" customWidth="1"/>
    <col min="3333" max="3333" width="9.140625" style="35"/>
    <col min="3334" max="3334" width="22.28515625" style="35" customWidth="1"/>
    <col min="3335" max="3335" width="9.140625" style="35"/>
    <col min="3336" max="3336" width="24.28515625" style="35" customWidth="1"/>
    <col min="3337" max="3586" width="9.140625" style="35"/>
    <col min="3587" max="3588" width="9.140625" style="35" customWidth="1"/>
    <col min="3589" max="3589" width="9.140625" style="35"/>
    <col min="3590" max="3590" width="22.28515625" style="35" customWidth="1"/>
    <col min="3591" max="3591" width="9.140625" style="35"/>
    <col min="3592" max="3592" width="24.28515625" style="35" customWidth="1"/>
    <col min="3593" max="3842" width="9.140625" style="35"/>
    <col min="3843" max="3844" width="9.140625" style="35" customWidth="1"/>
    <col min="3845" max="3845" width="9.140625" style="35"/>
    <col min="3846" max="3846" width="22.28515625" style="35" customWidth="1"/>
    <col min="3847" max="3847" width="9.140625" style="35"/>
    <col min="3848" max="3848" width="24.28515625" style="35" customWidth="1"/>
    <col min="3849" max="4098" width="9.140625" style="35"/>
    <col min="4099" max="4100" width="9.140625" style="35" customWidth="1"/>
    <col min="4101" max="4101" width="9.140625" style="35"/>
    <col min="4102" max="4102" width="22.28515625" style="35" customWidth="1"/>
    <col min="4103" max="4103" width="9.140625" style="35"/>
    <col min="4104" max="4104" width="24.28515625" style="35" customWidth="1"/>
    <col min="4105" max="4354" width="9.140625" style="35"/>
    <col min="4355" max="4356" width="9.140625" style="35" customWidth="1"/>
    <col min="4357" max="4357" width="9.140625" style="35"/>
    <col min="4358" max="4358" width="22.28515625" style="35" customWidth="1"/>
    <col min="4359" max="4359" width="9.140625" style="35"/>
    <col min="4360" max="4360" width="24.28515625" style="35" customWidth="1"/>
    <col min="4361" max="4610" width="9.140625" style="35"/>
    <col min="4611" max="4612" width="9.140625" style="35" customWidth="1"/>
    <col min="4613" max="4613" width="9.140625" style="35"/>
    <col min="4614" max="4614" width="22.28515625" style="35" customWidth="1"/>
    <col min="4615" max="4615" width="9.140625" style="35"/>
    <col min="4616" max="4616" width="24.28515625" style="35" customWidth="1"/>
    <col min="4617" max="4866" width="9.140625" style="35"/>
    <col min="4867" max="4868" width="9.140625" style="35" customWidth="1"/>
    <col min="4869" max="4869" width="9.140625" style="35"/>
    <col min="4870" max="4870" width="22.28515625" style="35" customWidth="1"/>
    <col min="4871" max="4871" width="9.140625" style="35"/>
    <col min="4872" max="4872" width="24.28515625" style="35" customWidth="1"/>
    <col min="4873" max="5122" width="9.140625" style="35"/>
    <col min="5123" max="5124" width="9.140625" style="35" customWidth="1"/>
    <col min="5125" max="5125" width="9.140625" style="35"/>
    <col min="5126" max="5126" width="22.28515625" style="35" customWidth="1"/>
    <col min="5127" max="5127" width="9.140625" style="35"/>
    <col min="5128" max="5128" width="24.28515625" style="35" customWidth="1"/>
    <col min="5129" max="5378" width="9.140625" style="35"/>
    <col min="5379" max="5380" width="9.140625" style="35" customWidth="1"/>
    <col min="5381" max="5381" width="9.140625" style="35"/>
    <col min="5382" max="5382" width="22.28515625" style="35" customWidth="1"/>
    <col min="5383" max="5383" width="9.140625" style="35"/>
    <col min="5384" max="5384" width="24.28515625" style="35" customWidth="1"/>
    <col min="5385" max="5634" width="9.140625" style="35"/>
    <col min="5635" max="5636" width="9.140625" style="35" customWidth="1"/>
    <col min="5637" max="5637" width="9.140625" style="35"/>
    <col min="5638" max="5638" width="22.28515625" style="35" customWidth="1"/>
    <col min="5639" max="5639" width="9.140625" style="35"/>
    <col min="5640" max="5640" width="24.28515625" style="35" customWidth="1"/>
    <col min="5641" max="5890" width="9.140625" style="35"/>
    <col min="5891" max="5892" width="9.140625" style="35" customWidth="1"/>
    <col min="5893" max="5893" width="9.140625" style="35"/>
    <col min="5894" max="5894" width="22.28515625" style="35" customWidth="1"/>
    <col min="5895" max="5895" width="9.140625" style="35"/>
    <col min="5896" max="5896" width="24.28515625" style="35" customWidth="1"/>
    <col min="5897" max="6146" width="9.140625" style="35"/>
    <col min="6147" max="6148" width="9.140625" style="35" customWidth="1"/>
    <col min="6149" max="6149" width="9.140625" style="35"/>
    <col min="6150" max="6150" width="22.28515625" style="35" customWidth="1"/>
    <col min="6151" max="6151" width="9.140625" style="35"/>
    <col min="6152" max="6152" width="24.28515625" style="35" customWidth="1"/>
    <col min="6153" max="6402" width="9.140625" style="35"/>
    <col min="6403" max="6404" width="9.140625" style="35" customWidth="1"/>
    <col min="6405" max="6405" width="9.140625" style="35"/>
    <col min="6406" max="6406" width="22.28515625" style="35" customWidth="1"/>
    <col min="6407" max="6407" width="9.140625" style="35"/>
    <col min="6408" max="6408" width="24.28515625" style="35" customWidth="1"/>
    <col min="6409" max="6658" width="9.140625" style="35"/>
    <col min="6659" max="6660" width="9.140625" style="35" customWidth="1"/>
    <col min="6661" max="6661" width="9.140625" style="35"/>
    <col min="6662" max="6662" width="22.28515625" style="35" customWidth="1"/>
    <col min="6663" max="6663" width="9.140625" style="35"/>
    <col min="6664" max="6664" width="24.28515625" style="35" customWidth="1"/>
    <col min="6665" max="6914" width="9.140625" style="35"/>
    <col min="6915" max="6916" width="9.140625" style="35" customWidth="1"/>
    <col min="6917" max="6917" width="9.140625" style="35"/>
    <col min="6918" max="6918" width="22.28515625" style="35" customWidth="1"/>
    <col min="6919" max="6919" width="9.140625" style="35"/>
    <col min="6920" max="6920" width="24.28515625" style="35" customWidth="1"/>
    <col min="6921" max="7170" width="9.140625" style="35"/>
    <col min="7171" max="7172" width="9.140625" style="35" customWidth="1"/>
    <col min="7173" max="7173" width="9.140625" style="35"/>
    <col min="7174" max="7174" width="22.28515625" style="35" customWidth="1"/>
    <col min="7175" max="7175" width="9.140625" style="35"/>
    <col min="7176" max="7176" width="24.28515625" style="35" customWidth="1"/>
    <col min="7177" max="7426" width="9.140625" style="35"/>
    <col min="7427" max="7428" width="9.140625" style="35" customWidth="1"/>
    <col min="7429" max="7429" width="9.140625" style="35"/>
    <col min="7430" max="7430" width="22.28515625" style="35" customWidth="1"/>
    <col min="7431" max="7431" width="9.140625" style="35"/>
    <col min="7432" max="7432" width="24.28515625" style="35" customWidth="1"/>
    <col min="7433" max="7682" width="9.140625" style="35"/>
    <col min="7683" max="7684" width="9.140625" style="35" customWidth="1"/>
    <col min="7685" max="7685" width="9.140625" style="35"/>
    <col min="7686" max="7686" width="22.28515625" style="35" customWidth="1"/>
    <col min="7687" max="7687" width="9.140625" style="35"/>
    <col min="7688" max="7688" width="24.28515625" style="35" customWidth="1"/>
    <col min="7689" max="7938" width="9.140625" style="35"/>
    <col min="7939" max="7940" width="9.140625" style="35" customWidth="1"/>
    <col min="7941" max="7941" width="9.140625" style="35"/>
    <col min="7942" max="7942" width="22.28515625" style="35" customWidth="1"/>
    <col min="7943" max="7943" width="9.140625" style="35"/>
    <col min="7944" max="7944" width="24.28515625" style="35" customWidth="1"/>
    <col min="7945" max="8194" width="9.140625" style="35"/>
    <col min="8195" max="8196" width="9.140625" style="35" customWidth="1"/>
    <col min="8197" max="8197" width="9.140625" style="35"/>
    <col min="8198" max="8198" width="22.28515625" style="35" customWidth="1"/>
    <col min="8199" max="8199" width="9.140625" style="35"/>
    <col min="8200" max="8200" width="24.28515625" style="35" customWidth="1"/>
    <col min="8201" max="8450" width="9.140625" style="35"/>
    <col min="8451" max="8452" width="9.140625" style="35" customWidth="1"/>
    <col min="8453" max="8453" width="9.140625" style="35"/>
    <col min="8454" max="8454" width="22.28515625" style="35" customWidth="1"/>
    <col min="8455" max="8455" width="9.140625" style="35"/>
    <col min="8456" max="8456" width="24.28515625" style="35" customWidth="1"/>
    <col min="8457" max="8706" width="9.140625" style="35"/>
    <col min="8707" max="8708" width="9.140625" style="35" customWidth="1"/>
    <col min="8709" max="8709" width="9.140625" style="35"/>
    <col min="8710" max="8710" width="22.28515625" style="35" customWidth="1"/>
    <col min="8711" max="8711" width="9.140625" style="35"/>
    <col min="8712" max="8712" width="24.28515625" style="35" customWidth="1"/>
    <col min="8713" max="8962" width="9.140625" style="35"/>
    <col min="8963" max="8964" width="9.140625" style="35" customWidth="1"/>
    <col min="8965" max="8965" width="9.140625" style="35"/>
    <col min="8966" max="8966" width="22.28515625" style="35" customWidth="1"/>
    <col min="8967" max="8967" width="9.140625" style="35"/>
    <col min="8968" max="8968" width="24.28515625" style="35" customWidth="1"/>
    <col min="8969" max="9218" width="9.140625" style="35"/>
    <col min="9219" max="9220" width="9.140625" style="35" customWidth="1"/>
    <col min="9221" max="9221" width="9.140625" style="35"/>
    <col min="9222" max="9222" width="22.28515625" style="35" customWidth="1"/>
    <col min="9223" max="9223" width="9.140625" style="35"/>
    <col min="9224" max="9224" width="24.28515625" style="35" customWidth="1"/>
    <col min="9225" max="9474" width="9.140625" style="35"/>
    <col min="9475" max="9476" width="9.140625" style="35" customWidth="1"/>
    <col min="9477" max="9477" width="9.140625" style="35"/>
    <col min="9478" max="9478" width="22.28515625" style="35" customWidth="1"/>
    <col min="9479" max="9479" width="9.140625" style="35"/>
    <col min="9480" max="9480" width="24.28515625" style="35" customWidth="1"/>
    <col min="9481" max="9730" width="9.140625" style="35"/>
    <col min="9731" max="9732" width="9.140625" style="35" customWidth="1"/>
    <col min="9733" max="9733" width="9.140625" style="35"/>
    <col min="9734" max="9734" width="22.28515625" style="35" customWidth="1"/>
    <col min="9735" max="9735" width="9.140625" style="35"/>
    <col min="9736" max="9736" width="24.28515625" style="35" customWidth="1"/>
    <col min="9737" max="9986" width="9.140625" style="35"/>
    <col min="9987" max="9988" width="9.140625" style="35" customWidth="1"/>
    <col min="9989" max="9989" width="9.140625" style="35"/>
    <col min="9990" max="9990" width="22.28515625" style="35" customWidth="1"/>
    <col min="9991" max="9991" width="9.140625" style="35"/>
    <col min="9992" max="9992" width="24.28515625" style="35" customWidth="1"/>
    <col min="9993" max="10242" width="9.140625" style="35"/>
    <col min="10243" max="10244" width="9.140625" style="35" customWidth="1"/>
    <col min="10245" max="10245" width="9.140625" style="35"/>
    <col min="10246" max="10246" width="22.28515625" style="35" customWidth="1"/>
    <col min="10247" max="10247" width="9.140625" style="35"/>
    <col min="10248" max="10248" width="24.28515625" style="35" customWidth="1"/>
    <col min="10249" max="10498" width="9.140625" style="35"/>
    <col min="10499" max="10500" width="9.140625" style="35" customWidth="1"/>
    <col min="10501" max="10501" width="9.140625" style="35"/>
    <col min="10502" max="10502" width="22.28515625" style="35" customWidth="1"/>
    <col min="10503" max="10503" width="9.140625" style="35"/>
    <col min="10504" max="10504" width="24.28515625" style="35" customWidth="1"/>
    <col min="10505" max="10754" width="9.140625" style="35"/>
    <col min="10755" max="10756" width="9.140625" style="35" customWidth="1"/>
    <col min="10757" max="10757" width="9.140625" style="35"/>
    <col min="10758" max="10758" width="22.28515625" style="35" customWidth="1"/>
    <col min="10759" max="10759" width="9.140625" style="35"/>
    <col min="10760" max="10760" width="24.28515625" style="35" customWidth="1"/>
    <col min="10761" max="11010" width="9.140625" style="35"/>
    <col min="11011" max="11012" width="9.140625" style="35" customWidth="1"/>
    <col min="11013" max="11013" width="9.140625" style="35"/>
    <col min="11014" max="11014" width="22.28515625" style="35" customWidth="1"/>
    <col min="11015" max="11015" width="9.140625" style="35"/>
    <col min="11016" max="11016" width="24.28515625" style="35" customWidth="1"/>
    <col min="11017" max="11266" width="9.140625" style="35"/>
    <col min="11267" max="11268" width="9.140625" style="35" customWidth="1"/>
    <col min="11269" max="11269" width="9.140625" style="35"/>
    <col min="11270" max="11270" width="22.28515625" style="35" customWidth="1"/>
    <col min="11271" max="11271" width="9.140625" style="35"/>
    <col min="11272" max="11272" width="24.28515625" style="35" customWidth="1"/>
    <col min="11273" max="11522" width="9.140625" style="35"/>
    <col min="11523" max="11524" width="9.140625" style="35" customWidth="1"/>
    <col min="11525" max="11525" width="9.140625" style="35"/>
    <col min="11526" max="11526" width="22.28515625" style="35" customWidth="1"/>
    <col min="11527" max="11527" width="9.140625" style="35"/>
    <col min="11528" max="11528" width="24.28515625" style="35" customWidth="1"/>
    <col min="11529" max="11778" width="9.140625" style="35"/>
    <col min="11779" max="11780" width="9.140625" style="35" customWidth="1"/>
    <col min="11781" max="11781" width="9.140625" style="35"/>
    <col min="11782" max="11782" width="22.28515625" style="35" customWidth="1"/>
    <col min="11783" max="11783" width="9.140625" style="35"/>
    <col min="11784" max="11784" width="24.28515625" style="35" customWidth="1"/>
    <col min="11785" max="12034" width="9.140625" style="35"/>
    <col min="12035" max="12036" width="9.140625" style="35" customWidth="1"/>
    <col min="12037" max="12037" width="9.140625" style="35"/>
    <col min="12038" max="12038" width="22.28515625" style="35" customWidth="1"/>
    <col min="12039" max="12039" width="9.140625" style="35"/>
    <col min="12040" max="12040" width="24.28515625" style="35" customWidth="1"/>
    <col min="12041" max="12290" width="9.140625" style="35"/>
    <col min="12291" max="12292" width="9.140625" style="35" customWidth="1"/>
    <col min="12293" max="12293" width="9.140625" style="35"/>
    <col min="12294" max="12294" width="22.28515625" style="35" customWidth="1"/>
    <col min="12295" max="12295" width="9.140625" style="35"/>
    <col min="12296" max="12296" width="24.28515625" style="35" customWidth="1"/>
    <col min="12297" max="12546" width="9.140625" style="35"/>
    <col min="12547" max="12548" width="9.140625" style="35" customWidth="1"/>
    <col min="12549" max="12549" width="9.140625" style="35"/>
    <col min="12550" max="12550" width="22.28515625" style="35" customWidth="1"/>
    <col min="12551" max="12551" width="9.140625" style="35"/>
    <col min="12552" max="12552" width="24.28515625" style="35" customWidth="1"/>
    <col min="12553" max="12802" width="9.140625" style="35"/>
    <col min="12803" max="12804" width="9.140625" style="35" customWidth="1"/>
    <col min="12805" max="12805" width="9.140625" style="35"/>
    <col min="12806" max="12806" width="22.28515625" style="35" customWidth="1"/>
    <col min="12807" max="12807" width="9.140625" style="35"/>
    <col min="12808" max="12808" width="24.28515625" style="35" customWidth="1"/>
    <col min="12809" max="13058" width="9.140625" style="35"/>
    <col min="13059" max="13060" width="9.140625" style="35" customWidth="1"/>
    <col min="13061" max="13061" width="9.140625" style="35"/>
    <col min="13062" max="13062" width="22.28515625" style="35" customWidth="1"/>
    <col min="13063" max="13063" width="9.140625" style="35"/>
    <col min="13064" max="13064" width="24.28515625" style="35" customWidth="1"/>
    <col min="13065" max="13314" width="9.140625" style="35"/>
    <col min="13315" max="13316" width="9.140625" style="35" customWidth="1"/>
    <col min="13317" max="13317" width="9.140625" style="35"/>
    <col min="13318" max="13318" width="22.28515625" style="35" customWidth="1"/>
    <col min="13319" max="13319" width="9.140625" style="35"/>
    <col min="13320" max="13320" width="24.28515625" style="35" customWidth="1"/>
    <col min="13321" max="13570" width="9.140625" style="35"/>
    <col min="13571" max="13572" width="9.140625" style="35" customWidth="1"/>
    <col min="13573" max="13573" width="9.140625" style="35"/>
    <col min="13574" max="13574" width="22.28515625" style="35" customWidth="1"/>
    <col min="13575" max="13575" width="9.140625" style="35"/>
    <col min="13576" max="13576" width="24.28515625" style="35" customWidth="1"/>
    <col min="13577" max="13826" width="9.140625" style="35"/>
    <col min="13827" max="13828" width="9.140625" style="35" customWidth="1"/>
    <col min="13829" max="13829" width="9.140625" style="35"/>
    <col min="13830" max="13830" width="22.28515625" style="35" customWidth="1"/>
    <col min="13831" max="13831" width="9.140625" style="35"/>
    <col min="13832" max="13832" width="24.28515625" style="35" customWidth="1"/>
    <col min="13833" max="14082" width="9.140625" style="35"/>
    <col min="14083" max="14084" width="9.140625" style="35" customWidth="1"/>
    <col min="14085" max="14085" width="9.140625" style="35"/>
    <col min="14086" max="14086" width="22.28515625" style="35" customWidth="1"/>
    <col min="14087" max="14087" width="9.140625" style="35"/>
    <col min="14088" max="14088" width="24.28515625" style="35" customWidth="1"/>
    <col min="14089" max="14338" width="9.140625" style="35"/>
    <col min="14339" max="14340" width="9.140625" style="35" customWidth="1"/>
    <col min="14341" max="14341" width="9.140625" style="35"/>
    <col min="14342" max="14342" width="22.28515625" style="35" customWidth="1"/>
    <col min="14343" max="14343" width="9.140625" style="35"/>
    <col min="14344" max="14344" width="24.28515625" style="35" customWidth="1"/>
    <col min="14345" max="14594" width="9.140625" style="35"/>
    <col min="14595" max="14596" width="9.140625" style="35" customWidth="1"/>
    <col min="14597" max="14597" width="9.140625" style="35"/>
    <col min="14598" max="14598" width="22.28515625" style="35" customWidth="1"/>
    <col min="14599" max="14599" width="9.140625" style="35"/>
    <col min="14600" max="14600" width="24.28515625" style="35" customWidth="1"/>
    <col min="14601" max="14850" width="9.140625" style="35"/>
    <col min="14851" max="14852" width="9.140625" style="35" customWidth="1"/>
    <col min="14853" max="14853" width="9.140625" style="35"/>
    <col min="14854" max="14854" width="22.28515625" style="35" customWidth="1"/>
    <col min="14855" max="14855" width="9.140625" style="35"/>
    <col min="14856" max="14856" width="24.28515625" style="35" customWidth="1"/>
    <col min="14857" max="15106" width="9.140625" style="35"/>
    <col min="15107" max="15108" width="9.140625" style="35" customWidth="1"/>
    <col min="15109" max="15109" width="9.140625" style="35"/>
    <col min="15110" max="15110" width="22.28515625" style="35" customWidth="1"/>
    <col min="15111" max="15111" width="9.140625" style="35"/>
    <col min="15112" max="15112" width="24.28515625" style="35" customWidth="1"/>
    <col min="15113" max="15362" width="9.140625" style="35"/>
    <col min="15363" max="15364" width="9.140625" style="35" customWidth="1"/>
    <col min="15365" max="15365" width="9.140625" style="35"/>
    <col min="15366" max="15366" width="22.28515625" style="35" customWidth="1"/>
    <col min="15367" max="15367" width="9.140625" style="35"/>
    <col min="15368" max="15368" width="24.28515625" style="35" customWidth="1"/>
    <col min="15369" max="15618" width="9.140625" style="35"/>
    <col min="15619" max="15620" width="9.140625" style="35" customWidth="1"/>
    <col min="15621" max="15621" width="9.140625" style="35"/>
    <col min="15622" max="15622" width="22.28515625" style="35" customWidth="1"/>
    <col min="15623" max="15623" width="9.140625" style="35"/>
    <col min="15624" max="15624" width="24.28515625" style="35" customWidth="1"/>
    <col min="15625" max="15874" width="9.140625" style="35"/>
    <col min="15875" max="15876" width="9.140625" style="35" customWidth="1"/>
    <col min="15877" max="15877" width="9.140625" style="35"/>
    <col min="15878" max="15878" width="22.28515625" style="35" customWidth="1"/>
    <col min="15879" max="15879" width="9.140625" style="35"/>
    <col min="15880" max="15880" width="24.28515625" style="35" customWidth="1"/>
    <col min="15881" max="16130" width="9.140625" style="35"/>
    <col min="16131" max="16132" width="9.140625" style="35" customWidth="1"/>
    <col min="16133" max="16133" width="9.140625" style="35"/>
    <col min="16134" max="16134" width="22.28515625" style="35" customWidth="1"/>
    <col min="16135" max="16135" width="9.140625" style="35"/>
    <col min="16136" max="16136" width="24.28515625" style="35" customWidth="1"/>
    <col min="16137" max="16384" width="9.140625" style="35"/>
  </cols>
  <sheetData>
    <row r="1" spans="2:9" ht="10.15" customHeight="1"/>
    <row r="2" spans="2:9" ht="25.15" customHeight="1">
      <c r="B2" s="54" t="s">
        <v>26</v>
      </c>
      <c r="C2" s="54" t="s">
        <v>25</v>
      </c>
      <c r="D2" s="58" t="s">
        <v>36</v>
      </c>
      <c r="E2" s="183" t="s">
        <v>108</v>
      </c>
      <c r="F2" s="62" t="s">
        <v>141</v>
      </c>
      <c r="G2" s="59"/>
      <c r="H2" s="63" t="s">
        <v>95</v>
      </c>
      <c r="I2" s="57"/>
    </row>
    <row r="3" spans="2:9" ht="19.899999999999999" customHeight="1">
      <c r="B3" s="54" t="s">
        <v>26</v>
      </c>
      <c r="C3" s="54" t="s">
        <v>25</v>
      </c>
      <c r="D3" s="58" t="s">
        <v>36</v>
      </c>
      <c r="E3" s="183" t="s">
        <v>108</v>
      </c>
      <c r="F3" s="62"/>
      <c r="G3" s="59"/>
      <c r="H3" s="63"/>
      <c r="I3" s="57"/>
    </row>
    <row r="4" spans="2:9" ht="15.6" customHeight="1">
      <c r="B4" s="52">
        <v>1</v>
      </c>
      <c r="C4" s="52" t="s">
        <v>20</v>
      </c>
      <c r="D4" s="154" t="s">
        <v>37</v>
      </c>
      <c r="E4" s="154">
        <v>1</v>
      </c>
      <c r="F4" s="60" t="str">
        <f>'A - výsledky'!B25</f>
        <v>Městský nohejbalový klub Modřice, z.s. "A"</v>
      </c>
      <c r="G4" s="61" t="s">
        <v>5</v>
      </c>
      <c r="H4" s="56" t="str">
        <f>'A - výsledky'!E25</f>
        <v>SK LIAPOR - WITTE Karlovy Vary z.s. "B"</v>
      </c>
      <c r="I4" s="195" t="s">
        <v>203</v>
      </c>
    </row>
    <row r="5" spans="2:9" ht="15.6" customHeight="1">
      <c r="B5" s="52">
        <v>2</v>
      </c>
      <c r="C5" s="52" t="s">
        <v>20</v>
      </c>
      <c r="D5" s="154" t="s">
        <v>38</v>
      </c>
      <c r="E5" s="154">
        <v>2</v>
      </c>
      <c r="F5" s="60" t="str">
        <f>'A - výsledky'!B27</f>
        <v>TJ Peklo nad Zdobnicí "A"</v>
      </c>
      <c r="G5" s="61" t="s">
        <v>5</v>
      </c>
      <c r="H5" s="56" t="str">
        <f>'A - výsledky'!E27</f>
        <v>UNITOP SKP Žďár nad Sázavou "B"</v>
      </c>
      <c r="I5" s="195" t="s">
        <v>205</v>
      </c>
    </row>
    <row r="6" spans="2:9" ht="15.6" customHeight="1">
      <c r="B6" s="52">
        <v>3</v>
      </c>
      <c r="C6" s="52" t="s">
        <v>6</v>
      </c>
      <c r="D6" s="53" t="s">
        <v>37</v>
      </c>
      <c r="E6" s="154">
        <v>3</v>
      </c>
      <c r="F6" s="60" t="str">
        <f>'B - výsledky'!B25</f>
        <v>TJ Peklo nad Zdobnicí "B"</v>
      </c>
      <c r="G6" s="61" t="s">
        <v>5</v>
      </c>
      <c r="H6" s="56" t="str">
        <f>'B - výsledky'!E25</f>
        <v>T.J. SOKOL Holice</v>
      </c>
      <c r="I6" s="196" t="s">
        <v>204</v>
      </c>
    </row>
    <row r="7" spans="2:9" ht="15.6" customHeight="1">
      <c r="B7" s="52">
        <v>4</v>
      </c>
      <c r="C7" s="52" t="s">
        <v>21</v>
      </c>
      <c r="D7" s="53" t="s">
        <v>37</v>
      </c>
      <c r="E7" s="154">
        <v>1</v>
      </c>
      <c r="F7" s="60" t="str">
        <f>'C - výsledky'!B25</f>
        <v>Městský nohejbalový klub Modřice, z.s. "B"</v>
      </c>
      <c r="G7" s="61" t="s">
        <v>5</v>
      </c>
      <c r="H7" s="56" t="str">
        <f>'C - výsledky'!E25</f>
        <v>TJ SLAVOJ Český Brod</v>
      </c>
      <c r="I7" s="196" t="s">
        <v>205</v>
      </c>
    </row>
    <row r="8" spans="2:9" ht="15.6" customHeight="1">
      <c r="B8" s="52">
        <v>5</v>
      </c>
      <c r="C8" s="52" t="s">
        <v>0</v>
      </c>
      <c r="D8" s="53" t="s">
        <v>37</v>
      </c>
      <c r="E8" s="154">
        <v>2</v>
      </c>
      <c r="F8" s="60" t="str">
        <f>'D - výsledky'!B25</f>
        <v>Městský nohejbalový klub Modřice, z.s. "C"</v>
      </c>
      <c r="G8" s="61" t="s">
        <v>5</v>
      </c>
      <c r="H8" s="56" t="str">
        <f>'D - výsledky'!E25</f>
        <v>UNITOP SKP Žďár nad Sázavou "A"</v>
      </c>
      <c r="I8" s="196" t="s">
        <v>204</v>
      </c>
    </row>
    <row r="9" spans="2:9" ht="15.6" customHeight="1">
      <c r="B9" s="52">
        <v>6</v>
      </c>
      <c r="C9" s="52" t="str">
        <f>C$4</f>
        <v>A</v>
      </c>
      <c r="D9" s="53" t="s">
        <v>39</v>
      </c>
      <c r="E9" s="154">
        <v>3</v>
      </c>
      <c r="F9" s="60" t="str">
        <f>'A - výsledky'!B29</f>
        <v>UNITOP SKP Žďár nad Sázavou "B"</v>
      </c>
      <c r="G9" s="61" t="s">
        <v>5</v>
      </c>
      <c r="H9" s="56" t="str">
        <f>'A - výsledky'!E29</f>
        <v>Městský nohejbalový klub Modřice, z.s. "A"</v>
      </c>
      <c r="I9" s="196" t="s">
        <v>204</v>
      </c>
    </row>
    <row r="10" spans="2:9" ht="15.6" customHeight="1">
      <c r="B10" s="52">
        <v>7</v>
      </c>
      <c r="C10" s="52" t="s">
        <v>20</v>
      </c>
      <c r="D10" s="53" t="s">
        <v>120</v>
      </c>
      <c r="E10" s="154">
        <v>1</v>
      </c>
      <c r="F10" s="60" t="str">
        <f>'A - výsledky'!B31</f>
        <v>TJ Peklo nad Zdobnicí "A"</v>
      </c>
      <c r="G10" s="61" t="s">
        <v>5</v>
      </c>
      <c r="H10" s="56" t="str">
        <f>'A - výsledky'!E31</f>
        <v>SK LIAPOR - WITTE Karlovy Vary z.s. "B"</v>
      </c>
      <c r="I10" s="196" t="s">
        <v>204</v>
      </c>
    </row>
    <row r="11" spans="2:9" ht="15.6" customHeight="1">
      <c r="B11" s="52">
        <v>8</v>
      </c>
      <c r="C11" s="52" t="str">
        <f>C$6</f>
        <v>B</v>
      </c>
      <c r="D11" s="53" t="s">
        <v>38</v>
      </c>
      <c r="E11" s="154">
        <v>2</v>
      </c>
      <c r="F11" s="60" t="str">
        <f>'B - výsledky'!B27</f>
        <v>SK LIAPOR - WITTE Karlovy Vary z.s. "A"</v>
      </c>
      <c r="G11" s="61" t="s">
        <v>5</v>
      </c>
      <c r="H11" s="56" t="str">
        <f>'B - výsledky'!E27</f>
        <v>TJ Peklo nad Zdobnicí "B"</v>
      </c>
      <c r="I11" s="196" t="s">
        <v>203</v>
      </c>
    </row>
    <row r="12" spans="2:9" ht="15.6" customHeight="1">
      <c r="B12" s="52">
        <v>9</v>
      </c>
      <c r="C12" s="52" t="str">
        <f>C$7</f>
        <v>C</v>
      </c>
      <c r="D12" s="53" t="s">
        <v>38</v>
      </c>
      <c r="E12" s="154">
        <v>3</v>
      </c>
      <c r="F12" s="60" t="str">
        <f>'C - výsledky'!B27</f>
        <v>Tělovýchovná jednota Radomyšl, z.s.</v>
      </c>
      <c r="G12" s="61" t="s">
        <v>5</v>
      </c>
      <c r="H12" s="56" t="str">
        <f>'C - výsledky'!E27</f>
        <v>Městský nohejbalový klub Modřice, z.s. "B"</v>
      </c>
      <c r="I12" s="196" t="s">
        <v>204</v>
      </c>
    </row>
    <row r="13" spans="2:9" ht="15.6" customHeight="1">
      <c r="B13" s="52">
        <v>10</v>
      </c>
      <c r="C13" s="52" t="str">
        <f>C$8</f>
        <v>D</v>
      </c>
      <c r="D13" s="53" t="s">
        <v>38</v>
      </c>
      <c r="E13" s="154">
        <v>1</v>
      </c>
      <c r="F13" s="60" t="str">
        <f>'D - výsledky'!B27</f>
        <v>TJ Baník Stříbro</v>
      </c>
      <c r="G13" s="61" t="s">
        <v>5</v>
      </c>
      <c r="H13" s="56" t="str">
        <f>'D - výsledky'!E27</f>
        <v>Městský nohejbalový klub Modřice, z.s. "C"</v>
      </c>
      <c r="I13" s="196" t="s">
        <v>203</v>
      </c>
    </row>
    <row r="14" spans="2:9" ht="15.6" customHeight="1">
      <c r="B14" s="52">
        <v>11</v>
      </c>
      <c r="C14" s="52" t="str">
        <f>C$4</f>
        <v>A</v>
      </c>
      <c r="D14" s="53" t="s">
        <v>121</v>
      </c>
      <c r="E14" s="154">
        <v>2</v>
      </c>
      <c r="F14" s="60" t="str">
        <f>'A - výsledky'!B33</f>
        <v>SK LIAPOR - WITTE Karlovy Vary z.s. "B"</v>
      </c>
      <c r="G14" s="61" t="s">
        <v>5</v>
      </c>
      <c r="H14" s="56" t="str">
        <f>'A - výsledky'!E33</f>
        <v>UNITOP SKP Žďár nad Sázavou "B"</v>
      </c>
      <c r="I14" s="196" t="s">
        <v>203</v>
      </c>
    </row>
    <row r="15" spans="2:9" ht="15.6" customHeight="1">
      <c r="B15" s="52">
        <v>12</v>
      </c>
      <c r="C15" s="52" t="s">
        <v>20</v>
      </c>
      <c r="D15" s="53" t="s">
        <v>122</v>
      </c>
      <c r="E15" s="154">
        <v>3</v>
      </c>
      <c r="F15" s="60" t="str">
        <f>'A - výsledky'!B35</f>
        <v>Městský nohejbalový klub Modřice, z.s. "A"</v>
      </c>
      <c r="G15" s="61" t="s">
        <v>5</v>
      </c>
      <c r="H15" s="56" t="str">
        <f>'A - výsledky'!E35</f>
        <v>TJ Peklo nad Zdobnicí "A"</v>
      </c>
      <c r="I15" s="196" t="s">
        <v>203</v>
      </c>
    </row>
    <row r="16" spans="2:9" ht="15.6" customHeight="1">
      <c r="B16" s="52">
        <v>13</v>
      </c>
      <c r="C16" s="52" t="str">
        <f>C$6</f>
        <v>B</v>
      </c>
      <c r="D16" s="53" t="s">
        <v>39</v>
      </c>
      <c r="E16" s="154">
        <v>1</v>
      </c>
      <c r="F16" s="60" t="str">
        <f>'B - výsledky'!B29</f>
        <v>T.J. SOKOL Holice</v>
      </c>
      <c r="G16" s="61" t="s">
        <v>5</v>
      </c>
      <c r="H16" s="56" t="str">
        <f>'B - výsledky'!E29</f>
        <v>SK LIAPOR - WITTE Karlovy Vary z.s. "A"</v>
      </c>
      <c r="I16" s="196" t="s">
        <v>204</v>
      </c>
    </row>
    <row r="17" spans="2:13" ht="15.6" customHeight="1">
      <c r="B17" s="52">
        <v>14</v>
      </c>
      <c r="C17" s="52" t="str">
        <f>C$7</f>
        <v>C</v>
      </c>
      <c r="D17" s="53" t="s">
        <v>39</v>
      </c>
      <c r="E17" s="154">
        <v>2</v>
      </c>
      <c r="F17" s="60" t="str">
        <f>'C - výsledky'!B29</f>
        <v>TJ SLAVOJ Český Brod</v>
      </c>
      <c r="G17" s="61" t="s">
        <v>5</v>
      </c>
      <c r="H17" s="56" t="str">
        <f>'C - výsledky'!E29</f>
        <v>Tělovýchovná jednota Radomyšl, z.s.</v>
      </c>
      <c r="I17" s="196" t="s">
        <v>203</v>
      </c>
    </row>
    <row r="18" spans="2:13" ht="15.6" customHeight="1">
      <c r="B18" s="52">
        <v>15</v>
      </c>
      <c r="C18" s="52" t="str">
        <f>C$8</f>
        <v>D</v>
      </c>
      <c r="D18" s="53" t="s">
        <v>39</v>
      </c>
      <c r="E18" s="154">
        <v>3</v>
      </c>
      <c r="F18" s="60" t="str">
        <f>'D - výsledky'!B29</f>
        <v>UNITOP SKP Žďár nad Sázavou "A"</v>
      </c>
      <c r="G18" s="61" t="s">
        <v>5</v>
      </c>
      <c r="H18" s="56" t="str">
        <f>'D - výsledky'!E29</f>
        <v>TJ Baník Stříbro</v>
      </c>
      <c r="I18" s="196" t="s">
        <v>203</v>
      </c>
    </row>
    <row r="19" spans="2:13" ht="14.45" customHeight="1">
      <c r="I19" s="161"/>
    </row>
    <row r="20" spans="2:13" ht="22.9" customHeight="1">
      <c r="B20" s="505" t="s">
        <v>51</v>
      </c>
      <c r="C20" s="505"/>
      <c r="D20" s="505"/>
      <c r="E20" s="505"/>
      <c r="F20" s="505"/>
      <c r="G20" s="505"/>
      <c r="H20" s="505"/>
      <c r="I20" s="162"/>
    </row>
    <row r="21" spans="2:13" ht="14.45" customHeight="1">
      <c r="B21" s="52">
        <v>16</v>
      </c>
      <c r="C21" s="503" t="s">
        <v>47</v>
      </c>
      <c r="D21" s="504"/>
      <c r="E21" s="184"/>
      <c r="F21" s="60" t="str">
        <f>KO!B7</f>
        <v>Městský nohejbalový klub Modřice, z.s. "B"</v>
      </c>
      <c r="G21" s="61" t="s">
        <v>5</v>
      </c>
      <c r="H21" s="56" t="str">
        <f>KO!B9</f>
        <v>Městský nohejbalový klub Modřice, z.s. "C"</v>
      </c>
      <c r="I21" s="205" t="s">
        <v>203</v>
      </c>
    </row>
    <row r="22" spans="2:13" ht="14.45" customHeight="1">
      <c r="B22" s="52">
        <v>17</v>
      </c>
      <c r="C22" s="503" t="s">
        <v>48</v>
      </c>
      <c r="D22" s="504"/>
      <c r="E22" s="184"/>
      <c r="F22" s="60" t="str">
        <f>KO!B15</f>
        <v>TJ Baník Stříbro</v>
      </c>
      <c r="G22" s="61" t="s">
        <v>5</v>
      </c>
      <c r="H22" s="56" t="str">
        <f>KO!B17</f>
        <v>Tělovýchovná jednota Radomyšl, z.s.</v>
      </c>
      <c r="I22" s="205" t="s">
        <v>205</v>
      </c>
    </row>
    <row r="23" spans="2:13" ht="14.45" customHeight="1">
      <c r="B23" s="52">
        <v>18</v>
      </c>
      <c r="C23" s="503" t="s">
        <v>49</v>
      </c>
      <c r="D23" s="504"/>
      <c r="E23" s="184"/>
      <c r="F23" s="60" t="str">
        <f>KO!B23</f>
        <v>SK LIAPOR - WITTE Karlovy Vary z.s. "B"</v>
      </c>
      <c r="G23" s="61" t="s">
        <v>5</v>
      </c>
      <c r="H23" s="56" t="str">
        <f>KO!B25</f>
        <v>TJ Peklo nad Zdobnicí "B"</v>
      </c>
      <c r="I23" s="205" t="s">
        <v>203</v>
      </c>
    </row>
    <row r="24" spans="2:13" ht="14.45" customHeight="1">
      <c r="B24" s="52">
        <v>19</v>
      </c>
      <c r="C24" s="503" t="s">
        <v>50</v>
      </c>
      <c r="D24" s="504"/>
      <c r="E24" s="184"/>
      <c r="F24" s="60" t="str">
        <f>KO!B31</f>
        <v>T.J. SOKOL Holice</v>
      </c>
      <c r="G24" s="61" t="s">
        <v>5</v>
      </c>
      <c r="H24" s="56" t="str">
        <f>KO!B33</f>
        <v>UNITOP SKP Žďár nad Sázavou "B"</v>
      </c>
      <c r="I24" s="205" t="s">
        <v>207</v>
      </c>
    </row>
    <row r="25" spans="2:13" ht="14.45" customHeight="1">
      <c r="B25" s="52">
        <v>20</v>
      </c>
      <c r="C25" s="503" t="s">
        <v>27</v>
      </c>
      <c r="D25" s="504"/>
      <c r="E25" s="184"/>
      <c r="F25" s="76" t="str">
        <f>KO!C4</f>
        <v>Městský nohejbalový klub Modřice, z.s. "A"</v>
      </c>
      <c r="G25" s="61" t="s">
        <v>5</v>
      </c>
      <c r="H25" s="77" t="str">
        <f>KO!C8</f>
        <v>Městský nohejbalový klub Modřice, z.s. "B"</v>
      </c>
      <c r="I25" s="205" t="s">
        <v>203</v>
      </c>
    </row>
    <row r="26" spans="2:13" ht="14.45" customHeight="1">
      <c r="B26" s="52">
        <v>21</v>
      </c>
      <c r="C26" s="503" t="s">
        <v>28</v>
      </c>
      <c r="D26" s="504"/>
      <c r="E26" s="184"/>
      <c r="F26" s="76" t="str">
        <f>KO!C12</f>
        <v>SK LIAPOR - WITTE Karlovy Vary z.s. "A"</v>
      </c>
      <c r="G26" s="61" t="s">
        <v>5</v>
      </c>
      <c r="H26" s="77" t="s">
        <v>131</v>
      </c>
      <c r="I26" s="205" t="s">
        <v>207</v>
      </c>
    </row>
    <row r="27" spans="2:13" ht="14.45" customHeight="1">
      <c r="B27" s="52">
        <v>22</v>
      </c>
      <c r="C27" s="503" t="s">
        <v>29</v>
      </c>
      <c r="D27" s="504"/>
      <c r="E27" s="184"/>
      <c r="F27" s="76" t="str">
        <f>KO!C20</f>
        <v>TJ SLAVOJ Český Brod</v>
      </c>
      <c r="G27" s="61" t="s">
        <v>5</v>
      </c>
      <c r="H27" s="77" t="str">
        <f>KO!C24</f>
        <v>SK LIAPOR - WITTE Karlovy Vary z.s. "B"</v>
      </c>
      <c r="I27" s="205" t="s">
        <v>203</v>
      </c>
    </row>
    <row r="28" spans="2:13" ht="14.45" customHeight="1">
      <c r="B28" s="52">
        <v>23</v>
      </c>
      <c r="C28" s="503" t="s">
        <v>30</v>
      </c>
      <c r="D28" s="504"/>
      <c r="E28" s="184"/>
      <c r="F28" s="222" t="str">
        <f>KO!C28</f>
        <v>UNITOP SKP Žďár nad Sázavou "A"</v>
      </c>
      <c r="G28" s="61" t="s">
        <v>5</v>
      </c>
      <c r="H28" s="77" t="str">
        <f>KO!C32</f>
        <v>T.J. SOKOL Holice</v>
      </c>
      <c r="I28" s="205" t="s">
        <v>203</v>
      </c>
    </row>
    <row r="29" spans="2:13" ht="14.45" customHeight="1">
      <c r="B29" s="52">
        <v>24</v>
      </c>
      <c r="C29" s="503" t="s">
        <v>31</v>
      </c>
      <c r="D29" s="504"/>
      <c r="E29" s="184"/>
      <c r="F29" s="76" t="str">
        <f>KO!D6</f>
        <v>Městský nohejbalový klub Modřice, z.s. "A"</v>
      </c>
      <c r="G29" s="61" t="s">
        <v>5</v>
      </c>
      <c r="H29" s="77" t="str">
        <f>KO!D14</f>
        <v>SK LIAPOR - WITTE Karlovy Vary z.s. "A"</v>
      </c>
      <c r="I29" s="205" t="s">
        <v>203</v>
      </c>
    </row>
    <row r="30" spans="2:13" ht="14.45" customHeight="1">
      <c r="B30" s="52">
        <v>25</v>
      </c>
      <c r="C30" s="503" t="s">
        <v>32</v>
      </c>
      <c r="D30" s="504"/>
      <c r="E30" s="184"/>
      <c r="F30" s="76" t="str">
        <f>KO!D22</f>
        <v>TJ SLAVOJ Český Brod</v>
      </c>
      <c r="G30" s="61" t="s">
        <v>5</v>
      </c>
      <c r="H30" s="77" t="str">
        <f>KO!D30</f>
        <v>UNITOP SKP Žďár nad Sázavou "A"</v>
      </c>
      <c r="I30" s="205" t="s">
        <v>207</v>
      </c>
      <c r="M30" s="51"/>
    </row>
    <row r="31" spans="2:13" ht="14.45" customHeight="1">
      <c r="B31" s="52">
        <v>26</v>
      </c>
      <c r="C31" s="503" t="s">
        <v>90</v>
      </c>
      <c r="D31" s="504"/>
      <c r="E31" s="184"/>
      <c r="F31" s="76" t="str">
        <f>KO!E31</f>
        <v>SK LIAPOR - WITTE Karlovy Vary z.s. "A"</v>
      </c>
      <c r="G31" s="61" t="s">
        <v>5</v>
      </c>
      <c r="H31" s="77" t="str">
        <f>KO!E35</f>
        <v>UNITOP SKP Žďár nad Sázavou "A"</v>
      </c>
      <c r="I31" s="205" t="s">
        <v>204</v>
      </c>
      <c r="M31" s="51"/>
    </row>
    <row r="32" spans="2:13" ht="14.45" customHeight="1">
      <c r="B32" s="52">
        <v>27</v>
      </c>
      <c r="C32" s="503" t="s">
        <v>44</v>
      </c>
      <c r="D32" s="504"/>
      <c r="E32" s="184"/>
      <c r="F32" s="76" t="str">
        <f>KO!E10</f>
        <v>Městský nohejbalový klub Modřice, z.s. "A"</v>
      </c>
      <c r="G32" s="61" t="s">
        <v>5</v>
      </c>
      <c r="H32" s="77" t="str">
        <f>KO!E26</f>
        <v>TJ SLAVOJ Český Brod</v>
      </c>
      <c r="I32" s="205" t="s">
        <v>203</v>
      </c>
    </row>
    <row r="33" spans="2:9" ht="16.149999999999999" customHeight="1">
      <c r="B33" s="35"/>
      <c r="C33" s="35"/>
      <c r="D33" s="35"/>
      <c r="E33" s="35"/>
      <c r="F33" s="35"/>
      <c r="G33" s="35"/>
      <c r="H33" s="35"/>
      <c r="I33" s="35"/>
    </row>
    <row r="34" spans="2:9" ht="16.149999999999999" customHeight="1">
      <c r="B34" s="35"/>
      <c r="C34" s="35"/>
      <c r="D34" s="35"/>
      <c r="E34" s="35"/>
      <c r="F34" s="35"/>
      <c r="G34" s="35"/>
      <c r="H34" s="35"/>
      <c r="I34" s="35"/>
    </row>
    <row r="35" spans="2:9" ht="16.149999999999999" customHeight="1">
      <c r="B35" s="35"/>
      <c r="C35" s="35"/>
      <c r="D35" s="35"/>
      <c r="E35" s="35"/>
      <c r="F35" s="35"/>
      <c r="G35" s="35"/>
      <c r="H35" s="35"/>
      <c r="I35" s="35"/>
    </row>
    <row r="36" spans="2:9" ht="16.149999999999999" customHeight="1">
      <c r="B36" s="35"/>
      <c r="C36" s="35"/>
      <c r="D36" s="35"/>
      <c r="E36" s="35"/>
      <c r="F36" s="35"/>
      <c r="G36" s="35"/>
      <c r="H36" s="35"/>
      <c r="I36" s="35"/>
    </row>
    <row r="37" spans="2:9" ht="16.149999999999999" customHeight="1">
      <c r="B37" s="35"/>
      <c r="C37" s="35"/>
      <c r="D37" s="35"/>
      <c r="E37" s="35"/>
      <c r="F37" s="35"/>
      <c r="G37" s="35"/>
      <c r="H37" s="35"/>
      <c r="I37" s="35"/>
    </row>
    <row r="38" spans="2:9" ht="16.149999999999999" customHeight="1">
      <c r="B38" s="35"/>
      <c r="C38" s="35"/>
      <c r="D38" s="35"/>
      <c r="E38" s="35"/>
      <c r="F38" s="35"/>
      <c r="G38" s="35"/>
      <c r="H38" s="35"/>
      <c r="I38" s="35"/>
    </row>
    <row r="39" spans="2:9" ht="16.149999999999999" customHeight="1">
      <c r="B39" s="35"/>
      <c r="C39" s="35"/>
      <c r="D39" s="35"/>
      <c r="E39" s="35"/>
      <c r="F39" s="35"/>
      <c r="G39" s="35"/>
      <c r="H39" s="35"/>
      <c r="I39" s="35"/>
    </row>
    <row r="40" spans="2:9" ht="16.149999999999999" customHeight="1">
      <c r="B40" s="35"/>
      <c r="C40" s="35"/>
      <c r="D40" s="35"/>
      <c r="E40" s="35"/>
      <c r="F40" s="35"/>
      <c r="G40" s="35"/>
      <c r="H40" s="35"/>
      <c r="I40" s="35"/>
    </row>
  </sheetData>
  <autoFilter ref="B2:I2"/>
  <mergeCells count="13">
    <mergeCell ref="C26:D26"/>
    <mergeCell ref="C25:D25"/>
    <mergeCell ref="B20:H20"/>
    <mergeCell ref="C21:D21"/>
    <mergeCell ref="C22:D22"/>
    <mergeCell ref="C23:D23"/>
    <mergeCell ref="C24:D24"/>
    <mergeCell ref="C27:D27"/>
    <mergeCell ref="C28:D28"/>
    <mergeCell ref="C29:D29"/>
    <mergeCell ref="C31:D31"/>
    <mergeCell ref="C32:D32"/>
    <mergeCell ref="C30:D30"/>
  </mergeCells>
  <pageMargins left="0.11811023622047245" right="0.31496062992125984" top="0.59055118110236227" bottom="0.39370078740157483" header="0.31496062992125984" footer="0.31496062992125984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P134"/>
  <sheetViews>
    <sheetView showGridLines="0" tabSelected="1" topLeftCell="A10" workbookViewId="0">
      <selection activeCell="F19" sqref="F19"/>
    </sheetView>
  </sheetViews>
  <sheetFormatPr defaultRowHeight="12.75"/>
  <cols>
    <col min="1" max="1" width="5.28515625" style="10" customWidth="1"/>
    <col min="2" max="2" width="33.85546875" style="10" customWidth="1"/>
    <col min="3" max="3" width="35.42578125" style="198" customWidth="1"/>
    <col min="4" max="4" width="32.42578125" style="198" customWidth="1"/>
    <col min="5" max="5" width="28" style="10" customWidth="1"/>
    <col min="6" max="6" width="24" style="10" customWidth="1"/>
    <col min="7" max="257" width="8.85546875" style="10"/>
    <col min="258" max="258" width="28.42578125" style="10" customWidth="1"/>
    <col min="259" max="259" width="33.140625" style="10" customWidth="1"/>
    <col min="260" max="260" width="32.42578125" style="10" customWidth="1"/>
    <col min="261" max="261" width="28" style="10" customWidth="1"/>
    <col min="262" max="513" width="8.85546875" style="10"/>
    <col min="514" max="514" width="28.42578125" style="10" customWidth="1"/>
    <col min="515" max="515" width="33.140625" style="10" customWidth="1"/>
    <col min="516" max="516" width="32.42578125" style="10" customWidth="1"/>
    <col min="517" max="517" width="28" style="10" customWidth="1"/>
    <col min="518" max="769" width="8.85546875" style="10"/>
    <col min="770" max="770" width="28.42578125" style="10" customWidth="1"/>
    <col min="771" max="771" width="33.140625" style="10" customWidth="1"/>
    <col min="772" max="772" width="32.42578125" style="10" customWidth="1"/>
    <col min="773" max="773" width="28" style="10" customWidth="1"/>
    <col min="774" max="1025" width="8.85546875" style="10"/>
    <col min="1026" max="1026" width="28.42578125" style="10" customWidth="1"/>
    <col min="1027" max="1027" width="33.140625" style="10" customWidth="1"/>
    <col min="1028" max="1028" width="32.42578125" style="10" customWidth="1"/>
    <col min="1029" max="1029" width="28" style="10" customWidth="1"/>
    <col min="1030" max="1281" width="8.85546875" style="10"/>
    <col min="1282" max="1282" width="28.42578125" style="10" customWidth="1"/>
    <col min="1283" max="1283" width="33.140625" style="10" customWidth="1"/>
    <col min="1284" max="1284" width="32.42578125" style="10" customWidth="1"/>
    <col min="1285" max="1285" width="28" style="10" customWidth="1"/>
    <col min="1286" max="1537" width="8.85546875" style="10"/>
    <col min="1538" max="1538" width="28.42578125" style="10" customWidth="1"/>
    <col min="1539" max="1539" width="33.140625" style="10" customWidth="1"/>
    <col min="1540" max="1540" width="32.42578125" style="10" customWidth="1"/>
    <col min="1541" max="1541" width="28" style="10" customWidth="1"/>
    <col min="1542" max="1793" width="8.85546875" style="10"/>
    <col min="1794" max="1794" width="28.42578125" style="10" customWidth="1"/>
    <col min="1795" max="1795" width="33.140625" style="10" customWidth="1"/>
    <col min="1796" max="1796" width="32.42578125" style="10" customWidth="1"/>
    <col min="1797" max="1797" width="28" style="10" customWidth="1"/>
    <col min="1798" max="2049" width="8.85546875" style="10"/>
    <col min="2050" max="2050" width="28.42578125" style="10" customWidth="1"/>
    <col min="2051" max="2051" width="33.140625" style="10" customWidth="1"/>
    <col min="2052" max="2052" width="32.42578125" style="10" customWidth="1"/>
    <col min="2053" max="2053" width="28" style="10" customWidth="1"/>
    <col min="2054" max="2305" width="8.85546875" style="10"/>
    <col min="2306" max="2306" width="28.42578125" style="10" customWidth="1"/>
    <col min="2307" max="2307" width="33.140625" style="10" customWidth="1"/>
    <col min="2308" max="2308" width="32.42578125" style="10" customWidth="1"/>
    <col min="2309" max="2309" width="28" style="10" customWidth="1"/>
    <col min="2310" max="2561" width="8.85546875" style="10"/>
    <col min="2562" max="2562" width="28.42578125" style="10" customWidth="1"/>
    <col min="2563" max="2563" width="33.140625" style="10" customWidth="1"/>
    <col min="2564" max="2564" width="32.42578125" style="10" customWidth="1"/>
    <col min="2565" max="2565" width="28" style="10" customWidth="1"/>
    <col min="2566" max="2817" width="8.85546875" style="10"/>
    <col min="2818" max="2818" width="28.42578125" style="10" customWidth="1"/>
    <col min="2819" max="2819" width="33.140625" style="10" customWidth="1"/>
    <col min="2820" max="2820" width="32.42578125" style="10" customWidth="1"/>
    <col min="2821" max="2821" width="28" style="10" customWidth="1"/>
    <col min="2822" max="3073" width="8.85546875" style="10"/>
    <col min="3074" max="3074" width="28.42578125" style="10" customWidth="1"/>
    <col min="3075" max="3075" width="33.140625" style="10" customWidth="1"/>
    <col min="3076" max="3076" width="32.42578125" style="10" customWidth="1"/>
    <col min="3077" max="3077" width="28" style="10" customWidth="1"/>
    <col min="3078" max="3329" width="8.85546875" style="10"/>
    <col min="3330" max="3330" width="28.42578125" style="10" customWidth="1"/>
    <col min="3331" max="3331" width="33.140625" style="10" customWidth="1"/>
    <col min="3332" max="3332" width="32.42578125" style="10" customWidth="1"/>
    <col min="3333" max="3333" width="28" style="10" customWidth="1"/>
    <col min="3334" max="3585" width="8.85546875" style="10"/>
    <col min="3586" max="3586" width="28.42578125" style="10" customWidth="1"/>
    <col min="3587" max="3587" width="33.140625" style="10" customWidth="1"/>
    <col min="3588" max="3588" width="32.42578125" style="10" customWidth="1"/>
    <col min="3589" max="3589" width="28" style="10" customWidth="1"/>
    <col min="3590" max="3841" width="8.85546875" style="10"/>
    <col min="3842" max="3842" width="28.42578125" style="10" customWidth="1"/>
    <col min="3843" max="3843" width="33.140625" style="10" customWidth="1"/>
    <col min="3844" max="3844" width="32.42578125" style="10" customWidth="1"/>
    <col min="3845" max="3845" width="28" style="10" customWidth="1"/>
    <col min="3846" max="4097" width="8.85546875" style="10"/>
    <col min="4098" max="4098" width="28.42578125" style="10" customWidth="1"/>
    <col min="4099" max="4099" width="33.140625" style="10" customWidth="1"/>
    <col min="4100" max="4100" width="32.42578125" style="10" customWidth="1"/>
    <col min="4101" max="4101" width="28" style="10" customWidth="1"/>
    <col min="4102" max="4353" width="8.85546875" style="10"/>
    <col min="4354" max="4354" width="28.42578125" style="10" customWidth="1"/>
    <col min="4355" max="4355" width="33.140625" style="10" customWidth="1"/>
    <col min="4356" max="4356" width="32.42578125" style="10" customWidth="1"/>
    <col min="4357" max="4357" width="28" style="10" customWidth="1"/>
    <col min="4358" max="4609" width="8.85546875" style="10"/>
    <col min="4610" max="4610" width="28.42578125" style="10" customWidth="1"/>
    <col min="4611" max="4611" width="33.140625" style="10" customWidth="1"/>
    <col min="4612" max="4612" width="32.42578125" style="10" customWidth="1"/>
    <col min="4613" max="4613" width="28" style="10" customWidth="1"/>
    <col min="4614" max="4865" width="8.85546875" style="10"/>
    <col min="4866" max="4866" width="28.42578125" style="10" customWidth="1"/>
    <col min="4867" max="4867" width="33.140625" style="10" customWidth="1"/>
    <col min="4868" max="4868" width="32.42578125" style="10" customWidth="1"/>
    <col min="4869" max="4869" width="28" style="10" customWidth="1"/>
    <col min="4870" max="5121" width="8.85546875" style="10"/>
    <col min="5122" max="5122" width="28.42578125" style="10" customWidth="1"/>
    <col min="5123" max="5123" width="33.140625" style="10" customWidth="1"/>
    <col min="5124" max="5124" width="32.42578125" style="10" customWidth="1"/>
    <col min="5125" max="5125" width="28" style="10" customWidth="1"/>
    <col min="5126" max="5377" width="8.85546875" style="10"/>
    <col min="5378" max="5378" width="28.42578125" style="10" customWidth="1"/>
    <col min="5379" max="5379" width="33.140625" style="10" customWidth="1"/>
    <col min="5380" max="5380" width="32.42578125" style="10" customWidth="1"/>
    <col min="5381" max="5381" width="28" style="10" customWidth="1"/>
    <col min="5382" max="5633" width="8.85546875" style="10"/>
    <col min="5634" max="5634" width="28.42578125" style="10" customWidth="1"/>
    <col min="5635" max="5635" width="33.140625" style="10" customWidth="1"/>
    <col min="5636" max="5636" width="32.42578125" style="10" customWidth="1"/>
    <col min="5637" max="5637" width="28" style="10" customWidth="1"/>
    <col min="5638" max="5889" width="8.85546875" style="10"/>
    <col min="5890" max="5890" width="28.42578125" style="10" customWidth="1"/>
    <col min="5891" max="5891" width="33.140625" style="10" customWidth="1"/>
    <col min="5892" max="5892" width="32.42578125" style="10" customWidth="1"/>
    <col min="5893" max="5893" width="28" style="10" customWidth="1"/>
    <col min="5894" max="6145" width="8.85546875" style="10"/>
    <col min="6146" max="6146" width="28.42578125" style="10" customWidth="1"/>
    <col min="6147" max="6147" width="33.140625" style="10" customWidth="1"/>
    <col min="6148" max="6148" width="32.42578125" style="10" customWidth="1"/>
    <col min="6149" max="6149" width="28" style="10" customWidth="1"/>
    <col min="6150" max="6401" width="8.85546875" style="10"/>
    <col min="6402" max="6402" width="28.42578125" style="10" customWidth="1"/>
    <col min="6403" max="6403" width="33.140625" style="10" customWidth="1"/>
    <col min="6404" max="6404" width="32.42578125" style="10" customWidth="1"/>
    <col min="6405" max="6405" width="28" style="10" customWidth="1"/>
    <col min="6406" max="6657" width="8.85546875" style="10"/>
    <col min="6658" max="6658" width="28.42578125" style="10" customWidth="1"/>
    <col min="6659" max="6659" width="33.140625" style="10" customWidth="1"/>
    <col min="6660" max="6660" width="32.42578125" style="10" customWidth="1"/>
    <col min="6661" max="6661" width="28" style="10" customWidth="1"/>
    <col min="6662" max="6913" width="8.85546875" style="10"/>
    <col min="6914" max="6914" width="28.42578125" style="10" customWidth="1"/>
    <col min="6915" max="6915" width="33.140625" style="10" customWidth="1"/>
    <col min="6916" max="6916" width="32.42578125" style="10" customWidth="1"/>
    <col min="6917" max="6917" width="28" style="10" customWidth="1"/>
    <col min="6918" max="7169" width="8.85546875" style="10"/>
    <col min="7170" max="7170" width="28.42578125" style="10" customWidth="1"/>
    <col min="7171" max="7171" width="33.140625" style="10" customWidth="1"/>
    <col min="7172" max="7172" width="32.42578125" style="10" customWidth="1"/>
    <col min="7173" max="7173" width="28" style="10" customWidth="1"/>
    <col min="7174" max="7425" width="8.85546875" style="10"/>
    <col min="7426" max="7426" width="28.42578125" style="10" customWidth="1"/>
    <col min="7427" max="7427" width="33.140625" style="10" customWidth="1"/>
    <col min="7428" max="7428" width="32.42578125" style="10" customWidth="1"/>
    <col min="7429" max="7429" width="28" style="10" customWidth="1"/>
    <col min="7430" max="7681" width="8.85546875" style="10"/>
    <col min="7682" max="7682" width="28.42578125" style="10" customWidth="1"/>
    <col min="7683" max="7683" width="33.140625" style="10" customWidth="1"/>
    <col min="7684" max="7684" width="32.42578125" style="10" customWidth="1"/>
    <col min="7685" max="7685" width="28" style="10" customWidth="1"/>
    <col min="7686" max="7937" width="8.85546875" style="10"/>
    <col min="7938" max="7938" width="28.42578125" style="10" customWidth="1"/>
    <col min="7939" max="7939" width="33.140625" style="10" customWidth="1"/>
    <col min="7940" max="7940" width="32.42578125" style="10" customWidth="1"/>
    <col min="7941" max="7941" width="28" style="10" customWidth="1"/>
    <col min="7942" max="8193" width="8.85546875" style="10"/>
    <col min="8194" max="8194" width="28.42578125" style="10" customWidth="1"/>
    <col min="8195" max="8195" width="33.140625" style="10" customWidth="1"/>
    <col min="8196" max="8196" width="32.42578125" style="10" customWidth="1"/>
    <col min="8197" max="8197" width="28" style="10" customWidth="1"/>
    <col min="8198" max="8449" width="8.85546875" style="10"/>
    <col min="8450" max="8450" width="28.42578125" style="10" customWidth="1"/>
    <col min="8451" max="8451" width="33.140625" style="10" customWidth="1"/>
    <col min="8452" max="8452" width="32.42578125" style="10" customWidth="1"/>
    <col min="8453" max="8453" width="28" style="10" customWidth="1"/>
    <col min="8454" max="8705" width="8.85546875" style="10"/>
    <col min="8706" max="8706" width="28.42578125" style="10" customWidth="1"/>
    <col min="8707" max="8707" width="33.140625" style="10" customWidth="1"/>
    <col min="8708" max="8708" width="32.42578125" style="10" customWidth="1"/>
    <col min="8709" max="8709" width="28" style="10" customWidth="1"/>
    <col min="8710" max="8961" width="8.85546875" style="10"/>
    <col min="8962" max="8962" width="28.42578125" style="10" customWidth="1"/>
    <col min="8963" max="8963" width="33.140625" style="10" customWidth="1"/>
    <col min="8964" max="8964" width="32.42578125" style="10" customWidth="1"/>
    <col min="8965" max="8965" width="28" style="10" customWidth="1"/>
    <col min="8966" max="9217" width="8.85546875" style="10"/>
    <col min="9218" max="9218" width="28.42578125" style="10" customWidth="1"/>
    <col min="9219" max="9219" width="33.140625" style="10" customWidth="1"/>
    <col min="9220" max="9220" width="32.42578125" style="10" customWidth="1"/>
    <col min="9221" max="9221" width="28" style="10" customWidth="1"/>
    <col min="9222" max="9473" width="8.85546875" style="10"/>
    <col min="9474" max="9474" width="28.42578125" style="10" customWidth="1"/>
    <col min="9475" max="9475" width="33.140625" style="10" customWidth="1"/>
    <col min="9476" max="9476" width="32.42578125" style="10" customWidth="1"/>
    <col min="9477" max="9477" width="28" style="10" customWidth="1"/>
    <col min="9478" max="9729" width="8.85546875" style="10"/>
    <col min="9730" max="9730" width="28.42578125" style="10" customWidth="1"/>
    <col min="9731" max="9731" width="33.140625" style="10" customWidth="1"/>
    <col min="9732" max="9732" width="32.42578125" style="10" customWidth="1"/>
    <col min="9733" max="9733" width="28" style="10" customWidth="1"/>
    <col min="9734" max="9985" width="8.85546875" style="10"/>
    <col min="9986" max="9986" width="28.42578125" style="10" customWidth="1"/>
    <col min="9987" max="9987" width="33.140625" style="10" customWidth="1"/>
    <col min="9988" max="9988" width="32.42578125" style="10" customWidth="1"/>
    <col min="9989" max="9989" width="28" style="10" customWidth="1"/>
    <col min="9990" max="10241" width="8.85546875" style="10"/>
    <col min="10242" max="10242" width="28.42578125" style="10" customWidth="1"/>
    <col min="10243" max="10243" width="33.140625" style="10" customWidth="1"/>
    <col min="10244" max="10244" width="32.42578125" style="10" customWidth="1"/>
    <col min="10245" max="10245" width="28" style="10" customWidth="1"/>
    <col min="10246" max="10497" width="8.85546875" style="10"/>
    <col min="10498" max="10498" width="28.42578125" style="10" customWidth="1"/>
    <col min="10499" max="10499" width="33.140625" style="10" customWidth="1"/>
    <col min="10500" max="10500" width="32.42578125" style="10" customWidth="1"/>
    <col min="10501" max="10501" width="28" style="10" customWidth="1"/>
    <col min="10502" max="10753" width="8.85546875" style="10"/>
    <col min="10754" max="10754" width="28.42578125" style="10" customWidth="1"/>
    <col min="10755" max="10755" width="33.140625" style="10" customWidth="1"/>
    <col min="10756" max="10756" width="32.42578125" style="10" customWidth="1"/>
    <col min="10757" max="10757" width="28" style="10" customWidth="1"/>
    <col min="10758" max="11009" width="8.85546875" style="10"/>
    <col min="11010" max="11010" width="28.42578125" style="10" customWidth="1"/>
    <col min="11011" max="11011" width="33.140625" style="10" customWidth="1"/>
    <col min="11012" max="11012" width="32.42578125" style="10" customWidth="1"/>
    <col min="11013" max="11013" width="28" style="10" customWidth="1"/>
    <col min="11014" max="11265" width="8.85546875" style="10"/>
    <col min="11266" max="11266" width="28.42578125" style="10" customWidth="1"/>
    <col min="11267" max="11267" width="33.140625" style="10" customWidth="1"/>
    <col min="11268" max="11268" width="32.42578125" style="10" customWidth="1"/>
    <col min="11269" max="11269" width="28" style="10" customWidth="1"/>
    <col min="11270" max="11521" width="8.85546875" style="10"/>
    <col min="11522" max="11522" width="28.42578125" style="10" customWidth="1"/>
    <col min="11523" max="11523" width="33.140625" style="10" customWidth="1"/>
    <col min="11524" max="11524" width="32.42578125" style="10" customWidth="1"/>
    <col min="11525" max="11525" width="28" style="10" customWidth="1"/>
    <col min="11526" max="11777" width="8.85546875" style="10"/>
    <col min="11778" max="11778" width="28.42578125" style="10" customWidth="1"/>
    <col min="11779" max="11779" width="33.140625" style="10" customWidth="1"/>
    <col min="11780" max="11780" width="32.42578125" style="10" customWidth="1"/>
    <col min="11781" max="11781" width="28" style="10" customWidth="1"/>
    <col min="11782" max="12033" width="8.85546875" style="10"/>
    <col min="12034" max="12034" width="28.42578125" style="10" customWidth="1"/>
    <col min="12035" max="12035" width="33.140625" style="10" customWidth="1"/>
    <col min="12036" max="12036" width="32.42578125" style="10" customWidth="1"/>
    <col min="12037" max="12037" width="28" style="10" customWidth="1"/>
    <col min="12038" max="12289" width="8.85546875" style="10"/>
    <col min="12290" max="12290" width="28.42578125" style="10" customWidth="1"/>
    <col min="12291" max="12291" width="33.140625" style="10" customWidth="1"/>
    <col min="12292" max="12292" width="32.42578125" style="10" customWidth="1"/>
    <col min="12293" max="12293" width="28" style="10" customWidth="1"/>
    <col min="12294" max="12545" width="8.85546875" style="10"/>
    <col min="12546" max="12546" width="28.42578125" style="10" customWidth="1"/>
    <col min="12547" max="12547" width="33.140625" style="10" customWidth="1"/>
    <col min="12548" max="12548" width="32.42578125" style="10" customWidth="1"/>
    <col min="12549" max="12549" width="28" style="10" customWidth="1"/>
    <col min="12550" max="12801" width="8.85546875" style="10"/>
    <col min="12802" max="12802" width="28.42578125" style="10" customWidth="1"/>
    <col min="12803" max="12803" width="33.140625" style="10" customWidth="1"/>
    <col min="12804" max="12804" width="32.42578125" style="10" customWidth="1"/>
    <col min="12805" max="12805" width="28" style="10" customWidth="1"/>
    <col min="12806" max="13057" width="8.85546875" style="10"/>
    <col min="13058" max="13058" width="28.42578125" style="10" customWidth="1"/>
    <col min="13059" max="13059" width="33.140625" style="10" customWidth="1"/>
    <col min="13060" max="13060" width="32.42578125" style="10" customWidth="1"/>
    <col min="13061" max="13061" width="28" style="10" customWidth="1"/>
    <col min="13062" max="13313" width="8.85546875" style="10"/>
    <col min="13314" max="13314" width="28.42578125" style="10" customWidth="1"/>
    <col min="13315" max="13315" width="33.140625" style="10" customWidth="1"/>
    <col min="13316" max="13316" width="32.42578125" style="10" customWidth="1"/>
    <col min="13317" max="13317" width="28" style="10" customWidth="1"/>
    <col min="13318" max="13569" width="8.85546875" style="10"/>
    <col min="13570" max="13570" width="28.42578125" style="10" customWidth="1"/>
    <col min="13571" max="13571" width="33.140625" style="10" customWidth="1"/>
    <col min="13572" max="13572" width="32.42578125" style="10" customWidth="1"/>
    <col min="13573" max="13573" width="28" style="10" customWidth="1"/>
    <col min="13574" max="13825" width="8.85546875" style="10"/>
    <col min="13826" max="13826" width="28.42578125" style="10" customWidth="1"/>
    <col min="13827" max="13827" width="33.140625" style="10" customWidth="1"/>
    <col min="13828" max="13828" width="32.42578125" style="10" customWidth="1"/>
    <col min="13829" max="13829" width="28" style="10" customWidth="1"/>
    <col min="13830" max="14081" width="8.85546875" style="10"/>
    <col min="14082" max="14082" width="28.42578125" style="10" customWidth="1"/>
    <col min="14083" max="14083" width="33.140625" style="10" customWidth="1"/>
    <col min="14084" max="14084" width="32.42578125" style="10" customWidth="1"/>
    <col min="14085" max="14085" width="28" style="10" customWidth="1"/>
    <col min="14086" max="14337" width="8.85546875" style="10"/>
    <col min="14338" max="14338" width="28.42578125" style="10" customWidth="1"/>
    <col min="14339" max="14339" width="33.140625" style="10" customWidth="1"/>
    <col min="14340" max="14340" width="32.42578125" style="10" customWidth="1"/>
    <col min="14341" max="14341" width="28" style="10" customWidth="1"/>
    <col min="14342" max="14593" width="8.85546875" style="10"/>
    <col min="14594" max="14594" width="28.42578125" style="10" customWidth="1"/>
    <col min="14595" max="14595" width="33.140625" style="10" customWidth="1"/>
    <col min="14596" max="14596" width="32.42578125" style="10" customWidth="1"/>
    <col min="14597" max="14597" width="28" style="10" customWidth="1"/>
    <col min="14598" max="14849" width="8.85546875" style="10"/>
    <col min="14850" max="14850" width="28.42578125" style="10" customWidth="1"/>
    <col min="14851" max="14851" width="33.140625" style="10" customWidth="1"/>
    <col min="14852" max="14852" width="32.42578125" style="10" customWidth="1"/>
    <col min="14853" max="14853" width="28" style="10" customWidth="1"/>
    <col min="14854" max="15105" width="8.85546875" style="10"/>
    <col min="15106" max="15106" width="28.42578125" style="10" customWidth="1"/>
    <col min="15107" max="15107" width="33.140625" style="10" customWidth="1"/>
    <col min="15108" max="15108" width="32.42578125" style="10" customWidth="1"/>
    <col min="15109" max="15109" width="28" style="10" customWidth="1"/>
    <col min="15110" max="15361" width="8.85546875" style="10"/>
    <col min="15362" max="15362" width="28.42578125" style="10" customWidth="1"/>
    <col min="15363" max="15363" width="33.140625" style="10" customWidth="1"/>
    <col min="15364" max="15364" width="32.42578125" style="10" customWidth="1"/>
    <col min="15365" max="15365" width="28" style="10" customWidth="1"/>
    <col min="15366" max="15617" width="8.85546875" style="10"/>
    <col min="15618" max="15618" width="28.42578125" style="10" customWidth="1"/>
    <col min="15619" max="15619" width="33.140625" style="10" customWidth="1"/>
    <col min="15620" max="15620" width="32.42578125" style="10" customWidth="1"/>
    <col min="15621" max="15621" width="28" style="10" customWidth="1"/>
    <col min="15622" max="15873" width="8.85546875" style="10"/>
    <col min="15874" max="15874" width="28.42578125" style="10" customWidth="1"/>
    <col min="15875" max="15875" width="33.140625" style="10" customWidth="1"/>
    <col min="15876" max="15876" width="32.42578125" style="10" customWidth="1"/>
    <col min="15877" max="15877" width="28" style="10" customWidth="1"/>
    <col min="15878" max="16129" width="8.85546875" style="10"/>
    <col min="16130" max="16130" width="28.42578125" style="10" customWidth="1"/>
    <col min="16131" max="16131" width="33.140625" style="10" customWidth="1"/>
    <col min="16132" max="16132" width="32.42578125" style="10" customWidth="1"/>
    <col min="16133" max="16133" width="28" style="10" customWidth="1"/>
    <col min="16134" max="16384" width="8.85546875" style="10"/>
  </cols>
  <sheetData>
    <row r="1" spans="1:6" ht="15">
      <c r="A1" s="11"/>
      <c r="B1" s="11" t="s">
        <v>46</v>
      </c>
      <c r="C1" s="197" t="s">
        <v>41</v>
      </c>
      <c r="D1" s="197" t="s">
        <v>42</v>
      </c>
      <c r="E1" s="12" t="s">
        <v>43</v>
      </c>
      <c r="F1" s="12" t="s">
        <v>40</v>
      </c>
    </row>
    <row r="2" spans="1:6">
      <c r="A2" s="13"/>
    </row>
    <row r="3" spans="1:6" ht="18.75" customHeight="1">
      <c r="A3" s="13"/>
      <c r="B3" s="156"/>
    </row>
    <row r="4" spans="1:6" ht="18.75" customHeight="1" thickBot="1">
      <c r="A4" s="91" t="s">
        <v>104</v>
      </c>
      <c r="B4" s="157"/>
      <c r="C4" s="211" t="str">
        <f>'Prezence 19.5..'!B6</f>
        <v>Městský nohejbalový klub Modřice, z.s. "A"</v>
      </c>
      <c r="D4" s="215"/>
      <c r="E4" s="14"/>
      <c r="F4" s="15"/>
    </row>
    <row r="5" spans="1:6" ht="18.75" customHeight="1">
      <c r="A5" s="13"/>
      <c r="B5" s="158"/>
      <c r="C5" s="200"/>
      <c r="D5" s="215"/>
      <c r="E5" s="16"/>
      <c r="F5" s="15"/>
    </row>
    <row r="6" spans="1:6" ht="18.75" customHeight="1" thickBot="1">
      <c r="A6" s="13"/>
      <c r="B6" s="94"/>
      <c r="C6" s="95"/>
      <c r="D6" s="216" t="str">
        <f>'Prezence 19.5..'!B6</f>
        <v>Městský nohejbalový klub Modřice, z.s. "A"</v>
      </c>
      <c r="E6" s="16"/>
      <c r="F6" s="15"/>
    </row>
    <row r="7" spans="1:6" ht="18.75" customHeight="1" thickBot="1">
      <c r="A7" s="13" t="s">
        <v>96</v>
      </c>
      <c r="B7" s="208" t="str">
        <f>'Prezence 19.5..'!B7</f>
        <v>Městský nohejbalový klub Modřice, z.s. "B"</v>
      </c>
      <c r="C7" s="95"/>
      <c r="D7" s="217" t="s">
        <v>206</v>
      </c>
      <c r="E7" s="18"/>
      <c r="F7" s="15"/>
    </row>
    <row r="8" spans="1:6" ht="18.75" customHeight="1" thickBot="1">
      <c r="A8" s="13"/>
      <c r="B8" s="92"/>
      <c r="C8" s="212" t="s">
        <v>143</v>
      </c>
      <c r="D8" s="217"/>
      <c r="E8" s="18"/>
      <c r="F8" s="15"/>
    </row>
    <row r="9" spans="1:6" ht="18.75" customHeight="1" thickBot="1">
      <c r="A9" s="13" t="s">
        <v>97</v>
      </c>
      <c r="B9" s="207" t="str">
        <f>'Prezence 19.5..'!B8</f>
        <v>Městský nohejbalový klub Modřice, z.s. "C"</v>
      </c>
      <c r="C9" s="221" t="s">
        <v>208</v>
      </c>
      <c r="D9" s="217"/>
      <c r="E9" s="18"/>
      <c r="F9" s="15"/>
    </row>
    <row r="10" spans="1:6" ht="18.75" customHeight="1" thickBot="1">
      <c r="A10" s="13"/>
      <c r="B10" s="94"/>
      <c r="C10" s="202"/>
      <c r="D10" s="97"/>
      <c r="E10" s="17" t="str">
        <f>'Prezence 19.5..'!B6</f>
        <v>Městský nohejbalový klub Modřice, z.s. "A"</v>
      </c>
      <c r="F10" s="20"/>
    </row>
    <row r="11" spans="1:6" ht="18.75" customHeight="1">
      <c r="A11" s="13"/>
      <c r="B11" s="158"/>
      <c r="C11" s="199"/>
      <c r="D11" s="217"/>
      <c r="E11" s="223" t="s">
        <v>214</v>
      </c>
      <c r="F11" s="21"/>
    </row>
    <row r="12" spans="1:6" ht="18.75" customHeight="1" thickBot="1">
      <c r="A12" s="181" t="s">
        <v>105</v>
      </c>
      <c r="B12" s="157"/>
      <c r="C12" s="209" t="str">
        <f>'Prezence 19.5..'!B9</f>
        <v>SK LIAPOR - WITTE Karlovy Vary z.s. "A"</v>
      </c>
      <c r="D12" s="217"/>
      <c r="E12" s="22"/>
      <c r="F12" s="21"/>
    </row>
    <row r="13" spans="1:6" ht="18.75" customHeight="1">
      <c r="A13" s="13"/>
      <c r="B13" s="158"/>
      <c r="C13" s="200"/>
      <c r="D13" s="217"/>
      <c r="E13" s="22"/>
      <c r="F13" s="21"/>
    </row>
    <row r="14" spans="1:6" ht="18.75" customHeight="1" thickBot="1">
      <c r="A14" s="13"/>
      <c r="B14" s="94"/>
      <c r="C14" s="95"/>
      <c r="D14" s="218" t="s">
        <v>145</v>
      </c>
      <c r="E14" s="22"/>
      <c r="F14" s="21"/>
    </row>
    <row r="15" spans="1:6" ht="18.75" customHeight="1" thickBot="1">
      <c r="A15" s="13" t="s">
        <v>98</v>
      </c>
      <c r="B15" s="96" t="str">
        <f>'Prezence 19.5..'!B14</f>
        <v>TJ Baník Stříbro</v>
      </c>
      <c r="C15" s="213"/>
      <c r="D15" s="215" t="s">
        <v>211</v>
      </c>
      <c r="E15" s="22"/>
      <c r="F15" s="21"/>
    </row>
    <row r="16" spans="1:6" ht="18.75" customHeight="1" thickBot="1">
      <c r="A16" s="13"/>
      <c r="B16" s="92"/>
      <c r="C16" s="214" t="s">
        <v>131</v>
      </c>
      <c r="D16" s="215"/>
      <c r="E16" s="22"/>
      <c r="F16" s="21"/>
    </row>
    <row r="17" spans="1:11" ht="18.75" customHeight="1" thickBot="1">
      <c r="A17" s="13" t="s">
        <v>99</v>
      </c>
      <c r="B17" s="207" t="str">
        <f>'Prezence 19.5..'!B13</f>
        <v>Tělovýchovná jednota Radomyšl, z.s.</v>
      </c>
      <c r="C17" s="221" t="s">
        <v>210</v>
      </c>
      <c r="D17" s="219"/>
      <c r="E17" s="22"/>
      <c r="F17" s="21"/>
    </row>
    <row r="18" spans="1:11" ht="18.75" customHeight="1" thickBot="1">
      <c r="A18" s="13"/>
      <c r="B18" s="94"/>
      <c r="C18" s="202"/>
      <c r="D18" s="219"/>
      <c r="E18" s="97"/>
      <c r="F18" s="226" t="str">
        <f>'Prezence 19.5..'!B6</f>
        <v>Městský nohejbalový klub Modřice, z.s. "A"</v>
      </c>
    </row>
    <row r="19" spans="1:11" ht="18.75" customHeight="1">
      <c r="A19" s="13"/>
      <c r="B19" s="158"/>
      <c r="C19" s="199"/>
      <c r="D19" s="215"/>
      <c r="E19" s="14"/>
      <c r="F19" s="227" t="s">
        <v>217</v>
      </c>
    </row>
    <row r="20" spans="1:11" ht="18.75" customHeight="1" thickBot="1">
      <c r="A20" s="181" t="s">
        <v>106</v>
      </c>
      <c r="B20" s="159"/>
      <c r="C20" s="209" t="str">
        <f>'Prezence 19.5..'!B5</f>
        <v>TJ SLAVOJ Český Brod</v>
      </c>
      <c r="D20" s="215"/>
      <c r="E20" s="14"/>
      <c r="F20" s="23"/>
    </row>
    <row r="21" spans="1:11" ht="18.75" customHeight="1">
      <c r="A21" s="13"/>
      <c r="B21" s="158"/>
      <c r="C21" s="200"/>
      <c r="D21" s="215"/>
      <c r="E21" s="16"/>
      <c r="F21" s="23"/>
    </row>
    <row r="22" spans="1:11" ht="18.75" customHeight="1" thickBot="1">
      <c r="A22" s="13"/>
      <c r="B22" s="94"/>
      <c r="C22" s="95"/>
      <c r="D22" s="216" t="s">
        <v>56</v>
      </c>
      <c r="E22" s="16"/>
      <c r="F22" s="23"/>
    </row>
    <row r="23" spans="1:11" ht="18.75" customHeight="1" thickBot="1">
      <c r="A23" s="13" t="s">
        <v>100</v>
      </c>
      <c r="B23" s="163" t="str">
        <f>'Prezence 19.5..'!B10</f>
        <v>SK LIAPOR - WITTE Karlovy Vary z.s. "B"</v>
      </c>
      <c r="C23" s="203"/>
      <c r="D23" s="217" t="s">
        <v>212</v>
      </c>
      <c r="E23" s="18"/>
      <c r="F23" s="23"/>
    </row>
    <row r="24" spans="1:11" ht="18.75" customHeight="1" thickBot="1">
      <c r="A24" s="13"/>
      <c r="B24" s="92"/>
      <c r="C24" s="210" t="str">
        <f>'Prezence 19.5..'!B10</f>
        <v>SK LIAPOR - WITTE Karlovy Vary z.s. "B"</v>
      </c>
      <c r="D24" s="217"/>
      <c r="E24" s="18"/>
      <c r="F24" s="23"/>
    </row>
    <row r="25" spans="1:11" ht="18.75" customHeight="1" thickBot="1">
      <c r="A25" s="13" t="s">
        <v>101</v>
      </c>
      <c r="B25" s="93" t="str">
        <f>'Prezence 19.5..'!B16</f>
        <v>TJ Peklo nad Zdobnicí "B"</v>
      </c>
      <c r="C25" s="221" t="s">
        <v>206</v>
      </c>
      <c r="D25" s="217"/>
      <c r="E25" s="18"/>
      <c r="F25" s="23"/>
    </row>
    <row r="26" spans="1:11" ht="18.75" customHeight="1" thickBot="1">
      <c r="A26" s="13"/>
      <c r="B26" s="94"/>
      <c r="C26" s="202"/>
      <c r="D26" s="97"/>
      <c r="E26" s="17" t="str">
        <f>'Prezence 19.5..'!B5</f>
        <v>TJ SLAVOJ Český Brod</v>
      </c>
      <c r="F26" s="24"/>
    </row>
    <row r="27" spans="1:11" ht="18.75" customHeight="1">
      <c r="A27" s="13"/>
      <c r="B27" s="158"/>
      <c r="C27" s="199"/>
      <c r="D27" s="217"/>
      <c r="E27" s="224" t="s">
        <v>215</v>
      </c>
      <c r="F27" s="25"/>
      <c r="K27" s="13"/>
    </row>
    <row r="28" spans="1:11" ht="18.75" customHeight="1" thickBot="1">
      <c r="A28" s="181" t="s">
        <v>107</v>
      </c>
      <c r="B28" s="157"/>
      <c r="C28" s="199" t="str">
        <f>'Prezence 19.5..'!B11</f>
        <v>UNITOP SKP Žďár nad Sázavou "A"</v>
      </c>
      <c r="D28" s="217"/>
      <c r="E28" s="22"/>
      <c r="F28" s="25"/>
    </row>
    <row r="29" spans="1:11" ht="18.75" customHeight="1">
      <c r="A29" s="13"/>
      <c r="B29" s="158"/>
      <c r="C29" s="200"/>
      <c r="D29" s="217"/>
      <c r="E29" s="22"/>
      <c r="F29" s="25"/>
    </row>
    <row r="30" spans="1:11" ht="18.75" customHeight="1" thickBot="1">
      <c r="A30" s="13"/>
      <c r="B30" s="94"/>
      <c r="C30" s="95"/>
      <c r="D30" s="218" t="s">
        <v>148</v>
      </c>
      <c r="E30" s="26"/>
      <c r="F30" s="25"/>
    </row>
    <row r="31" spans="1:11" ht="18.75" customHeight="1" thickBot="1">
      <c r="A31" s="13" t="s">
        <v>102</v>
      </c>
      <c r="B31" s="96" t="str">
        <f>'Prezence 19.5..'!B17</f>
        <v>T.J. SOKOL Holice</v>
      </c>
      <c r="C31" s="203"/>
      <c r="D31" s="215" t="s">
        <v>213</v>
      </c>
      <c r="E31" s="27" t="str">
        <f>'Prezence 19.5..'!B9</f>
        <v>SK LIAPOR - WITTE Karlovy Vary z.s. "A"</v>
      </c>
      <c r="F31" s="20"/>
    </row>
    <row r="32" spans="1:11" ht="18.75" customHeight="1" thickBot="1">
      <c r="A32" s="13"/>
      <c r="B32" s="98"/>
      <c r="C32" s="201" t="s">
        <v>133</v>
      </c>
      <c r="D32" s="215"/>
      <c r="E32" s="99"/>
      <c r="F32" s="20"/>
    </row>
    <row r="33" spans="1:16" ht="18.75" customHeight="1" thickBot="1">
      <c r="A33" s="13" t="s">
        <v>103</v>
      </c>
      <c r="B33" s="93" t="str">
        <f>'Prezence 19.5..'!B12</f>
        <v>UNITOP SKP Žďár nad Sázavou "B"</v>
      </c>
      <c r="C33" s="221" t="s">
        <v>209</v>
      </c>
      <c r="D33" s="220"/>
      <c r="E33" s="100"/>
      <c r="F33" s="28" t="str">
        <f>'Prezence 19.5..'!B11</f>
        <v>UNITOP SKP Žďár nad Sázavou "A"</v>
      </c>
    </row>
    <row r="34" spans="1:16" ht="18.75" customHeight="1">
      <c r="A34" s="13"/>
      <c r="C34" s="202"/>
      <c r="D34" s="215"/>
      <c r="E34" s="29"/>
      <c r="F34" s="225" t="s">
        <v>216</v>
      </c>
    </row>
    <row r="35" spans="1:16" ht="24" customHeight="1" thickBot="1">
      <c r="B35" s="10" t="s">
        <v>123</v>
      </c>
      <c r="E35" s="30" t="str">
        <f>'Prezence 19.5..'!B11</f>
        <v>UNITOP SKP Žďár nad Sázavou "A"</v>
      </c>
    </row>
    <row r="36" spans="1:16">
      <c r="B36" s="19"/>
      <c r="C36" s="202"/>
      <c r="D36" s="215"/>
      <c r="E36" s="20"/>
      <c r="F36" s="20"/>
    </row>
    <row r="37" spans="1:16">
      <c r="B37" s="10" t="s">
        <v>124</v>
      </c>
    </row>
    <row r="38" spans="1:16">
      <c r="B38" s="10" t="s">
        <v>125</v>
      </c>
    </row>
    <row r="39" spans="1:16">
      <c r="B39" s="10" t="s">
        <v>126</v>
      </c>
    </row>
    <row r="40" spans="1:16">
      <c r="B40" s="10" t="s">
        <v>127</v>
      </c>
    </row>
    <row r="46" spans="1:16">
      <c r="A46" s="13"/>
      <c r="B46" s="13"/>
      <c r="C46" s="204"/>
      <c r="D46" s="20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>
      <c r="A47" s="13"/>
      <c r="B47" s="13"/>
      <c r="C47" s="204"/>
      <c r="D47" s="20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>
      <c r="A48" s="13"/>
      <c r="B48" s="13"/>
      <c r="C48" s="204"/>
      <c r="D48" s="20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>
      <c r="A49" s="13"/>
      <c r="B49" s="13"/>
      <c r="C49" s="204"/>
      <c r="D49" s="20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>
      <c r="A50" s="13"/>
      <c r="B50" s="13"/>
      <c r="C50" s="204"/>
      <c r="D50" s="20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>
      <c r="A51" s="13"/>
      <c r="B51" s="13"/>
      <c r="C51" s="204"/>
      <c r="D51" s="20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>
      <c r="A52" s="13"/>
      <c r="B52" s="13"/>
      <c r="C52" s="204"/>
      <c r="D52" s="20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>
      <c r="A53" s="13"/>
      <c r="B53" s="13"/>
      <c r="C53" s="204"/>
      <c r="D53" s="20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>
      <c r="A54" s="13"/>
      <c r="B54" s="13"/>
      <c r="C54" s="204"/>
      <c r="D54" s="20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>
      <c r="A55" s="13"/>
      <c r="B55" s="13"/>
      <c r="C55" s="204"/>
      <c r="D55" s="20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>
      <c r="A56" s="13"/>
      <c r="B56" s="13"/>
      <c r="C56" s="204"/>
      <c r="D56" s="20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>
      <c r="A57" s="13"/>
      <c r="B57" s="13"/>
      <c r="C57" s="204"/>
      <c r="D57" s="20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>
      <c r="A58" s="13"/>
      <c r="B58" s="13"/>
      <c r="C58" s="204"/>
      <c r="D58" s="20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>
      <c r="A59" s="13"/>
      <c r="B59" s="13"/>
      <c r="C59" s="204"/>
      <c r="D59" s="20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>
      <c r="A60" s="13"/>
      <c r="B60" s="13"/>
      <c r="C60" s="204"/>
      <c r="D60" s="20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>
      <c r="A61" s="13"/>
      <c r="B61" s="13"/>
      <c r="C61" s="204"/>
      <c r="D61" s="20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>
      <c r="A62" s="13"/>
      <c r="B62" s="13"/>
      <c r="C62" s="204"/>
      <c r="D62" s="20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>
      <c r="A63" s="13"/>
      <c r="B63" s="13"/>
      <c r="C63" s="204"/>
      <c r="D63" s="20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>
      <c r="A64" s="13"/>
      <c r="B64" s="13"/>
      <c r="C64" s="204"/>
      <c r="D64" s="20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>
      <c r="A65" s="13"/>
      <c r="B65" s="13"/>
      <c r="C65" s="204"/>
      <c r="D65" s="20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>
      <c r="A66" s="13"/>
      <c r="B66" s="13"/>
      <c r="C66" s="204"/>
      <c r="D66" s="20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>
      <c r="A67" s="13"/>
      <c r="B67" s="13"/>
      <c r="C67" s="204"/>
      <c r="D67" s="20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>
      <c r="A68" s="13"/>
      <c r="B68" s="13"/>
      <c r="C68" s="204"/>
      <c r="D68" s="20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>
      <c r="A69" s="13"/>
      <c r="B69" s="13"/>
      <c r="C69" s="204"/>
      <c r="D69" s="20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>
      <c r="A70" s="13"/>
      <c r="B70" s="13"/>
      <c r="C70" s="204"/>
      <c r="D70" s="20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>
      <c r="A71" s="13"/>
      <c r="B71" s="13"/>
      <c r="C71" s="204"/>
      <c r="D71" s="20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>
      <c r="A72" s="13"/>
      <c r="B72" s="13"/>
      <c r="C72" s="204"/>
      <c r="D72" s="204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>
      <c r="A73" s="13"/>
      <c r="B73" s="13"/>
      <c r="C73" s="204"/>
      <c r="D73" s="204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>
      <c r="A74" s="13"/>
      <c r="B74" s="13"/>
      <c r="C74" s="204"/>
      <c r="D74" s="204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>
      <c r="A75" s="13"/>
      <c r="B75" s="13"/>
      <c r="C75" s="204"/>
      <c r="D75" s="204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>
      <c r="A76" s="13"/>
      <c r="B76" s="13"/>
      <c r="C76" s="204"/>
      <c r="D76" s="20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>
      <c r="A77" s="13"/>
      <c r="B77" s="13"/>
      <c r="C77" s="204"/>
      <c r="D77" s="20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>
      <c r="A78" s="13"/>
      <c r="B78" s="13"/>
      <c r="C78" s="204"/>
      <c r="D78" s="204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>
      <c r="A79" s="13"/>
      <c r="B79" s="13"/>
      <c r="C79" s="204"/>
      <c r="D79" s="204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>
      <c r="A80" s="13"/>
      <c r="B80" s="13"/>
      <c r="C80" s="204"/>
      <c r="D80" s="204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>
      <c r="A81" s="13"/>
      <c r="B81" s="13"/>
      <c r="C81" s="204"/>
      <c r="D81" s="204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>
      <c r="A82" s="13"/>
      <c r="B82" s="13"/>
      <c r="C82" s="204"/>
      <c r="D82" s="204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>
      <c r="A83" s="13"/>
      <c r="B83" s="13"/>
      <c r="C83" s="204"/>
      <c r="D83" s="204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>
      <c r="A84" s="13"/>
      <c r="B84" s="13"/>
      <c r="C84" s="204"/>
      <c r="D84" s="204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>
      <c r="A85" s="13"/>
      <c r="B85" s="13"/>
      <c r="C85" s="204"/>
      <c r="D85" s="204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>
      <c r="A86" s="13"/>
      <c r="B86" s="13"/>
      <c r="C86" s="204"/>
      <c r="D86" s="204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>
      <c r="A87" s="13"/>
      <c r="B87" s="13"/>
      <c r="C87" s="204"/>
      <c r="D87" s="204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>
      <c r="A88" s="13"/>
      <c r="B88" s="13"/>
      <c r="C88" s="204"/>
      <c r="D88" s="20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>
      <c r="A89" s="13"/>
      <c r="B89" s="13"/>
      <c r="C89" s="204"/>
      <c r="D89" s="204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>
      <c r="A90" s="13"/>
      <c r="B90" s="13"/>
      <c r="C90" s="204"/>
      <c r="D90" s="204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>
      <c r="A91" s="13"/>
      <c r="B91" s="13"/>
      <c r="C91" s="204"/>
      <c r="D91" s="204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>
      <c r="A92" s="13"/>
      <c r="B92" s="13"/>
      <c r="C92" s="204"/>
      <c r="D92" s="204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>
      <c r="A93" s="13"/>
      <c r="B93" s="13"/>
      <c r="C93" s="204"/>
      <c r="D93" s="204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>
      <c r="A94" s="13"/>
      <c r="B94" s="13"/>
      <c r="C94" s="204"/>
      <c r="D94" s="204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>
      <c r="A95" s="13"/>
      <c r="B95" s="13"/>
      <c r="C95" s="204"/>
      <c r="D95" s="204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>
      <c r="A96" s="13"/>
      <c r="B96" s="13"/>
      <c r="C96" s="204"/>
      <c r="D96" s="204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>
      <c r="A97" s="13"/>
      <c r="B97" s="13"/>
      <c r="C97" s="204"/>
      <c r="D97" s="204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>
      <c r="A98" s="13"/>
      <c r="B98" s="13"/>
      <c r="C98" s="204"/>
      <c r="D98" s="204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>
      <c r="A99" s="13"/>
      <c r="B99" s="13"/>
      <c r="C99" s="204"/>
      <c r="D99" s="204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>
      <c r="A100" s="13"/>
      <c r="B100" s="13"/>
      <c r="C100" s="204"/>
      <c r="D100" s="204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>
      <c r="A101" s="13"/>
      <c r="B101" s="13"/>
      <c r="C101" s="204"/>
      <c r="D101" s="204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>
      <c r="A102" s="13"/>
      <c r="B102" s="13"/>
      <c r="C102" s="204"/>
      <c r="D102" s="204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>
      <c r="A103" s="13"/>
      <c r="B103" s="13"/>
      <c r="C103" s="204"/>
      <c r="D103" s="204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>
      <c r="A104" s="13"/>
      <c r="B104" s="13"/>
      <c r="C104" s="204"/>
      <c r="D104" s="204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>
      <c r="A105" s="13"/>
      <c r="B105" s="13"/>
      <c r="C105" s="204"/>
      <c r="D105" s="204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>
      <c r="A106" s="13"/>
      <c r="B106" s="13"/>
      <c r="C106" s="204"/>
      <c r="D106" s="204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>
      <c r="A107" s="13"/>
      <c r="B107" s="13"/>
      <c r="C107" s="204"/>
      <c r="D107" s="204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>
      <c r="A108" s="13"/>
      <c r="B108" s="13"/>
      <c r="C108" s="204"/>
      <c r="D108" s="204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>
      <c r="A109" s="13"/>
      <c r="B109" s="13"/>
      <c r="C109" s="204"/>
      <c r="D109" s="204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>
      <c r="A110" s="13"/>
      <c r="B110" s="13"/>
      <c r="C110" s="204"/>
      <c r="D110" s="204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>
      <c r="A111" s="13"/>
      <c r="B111" s="13"/>
      <c r="C111" s="204"/>
      <c r="D111" s="204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>
      <c r="A112" s="13"/>
      <c r="B112" s="13"/>
      <c r="C112" s="204"/>
      <c r="D112" s="204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>
      <c r="A113" s="13"/>
      <c r="B113" s="13"/>
      <c r="C113" s="204"/>
      <c r="D113" s="204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>
      <c r="A114" s="13"/>
      <c r="B114" s="13"/>
      <c r="C114" s="204"/>
      <c r="D114" s="204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>
      <c r="A115" s="13"/>
      <c r="B115" s="13"/>
      <c r="C115" s="204"/>
      <c r="D115" s="204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>
      <c r="A116" s="13"/>
      <c r="B116" s="13"/>
      <c r="C116" s="204"/>
      <c r="D116" s="204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>
      <c r="A117" s="13"/>
      <c r="B117" s="13"/>
      <c r="C117" s="204"/>
      <c r="D117" s="204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>
      <c r="A118" s="13"/>
      <c r="B118" s="13"/>
      <c r="C118" s="204"/>
      <c r="D118" s="204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>
      <c r="A119" s="13"/>
      <c r="B119" s="13"/>
      <c r="C119" s="204"/>
      <c r="D119" s="204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>
      <c r="A120" s="13"/>
      <c r="B120" s="13"/>
      <c r="C120" s="204"/>
      <c r="D120" s="204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>
      <c r="A121" s="13"/>
      <c r="B121" s="13"/>
      <c r="C121" s="204"/>
      <c r="D121" s="204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>
      <c r="A122" s="13"/>
      <c r="B122" s="13"/>
      <c r="C122" s="204"/>
      <c r="D122" s="204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>
      <c r="A123" s="13"/>
      <c r="B123" s="13"/>
      <c r="C123" s="204"/>
      <c r="D123" s="20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>
      <c r="A124" s="13"/>
      <c r="B124" s="13"/>
      <c r="C124" s="204"/>
      <c r="D124" s="204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>
      <c r="A125" s="13"/>
      <c r="B125" s="13"/>
      <c r="C125" s="204"/>
      <c r="D125" s="204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>
      <c r="A126" s="13"/>
      <c r="B126" s="13"/>
      <c r="C126" s="204"/>
      <c r="D126" s="204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>
      <c r="A127" s="13"/>
      <c r="B127" s="13"/>
      <c r="C127" s="204"/>
      <c r="D127" s="204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>
      <c r="A128" s="13"/>
      <c r="B128" s="13"/>
      <c r="C128" s="204"/>
      <c r="D128" s="204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>
      <c r="A129" s="13"/>
      <c r="B129" s="13"/>
      <c r="C129" s="204"/>
      <c r="D129" s="204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>
      <c r="A130" s="13"/>
      <c r="B130" s="13"/>
      <c r="C130" s="204"/>
      <c r="D130" s="204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>
      <c r="A131" s="13"/>
      <c r="B131" s="13"/>
      <c r="C131" s="204"/>
      <c r="D131" s="204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>
      <c r="A132" s="13"/>
      <c r="B132" s="13"/>
      <c r="C132" s="204"/>
      <c r="D132" s="204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>
      <c r="A133" s="13"/>
      <c r="B133" s="13"/>
      <c r="C133" s="204"/>
      <c r="D133" s="204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>
      <c r="A134" s="13"/>
      <c r="B134" s="13"/>
      <c r="C134" s="204"/>
      <c r="D134" s="204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</sheetData>
  <pageMargins left="0.70866141732283472" right="0.70866141732283472" top="0.78740157480314965" bottom="0.78740157480314965" header="0.31496062992125984" footer="0.31496062992125984"/>
  <pageSetup paperSize="9" scale="75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9"/>
  <sheetViews>
    <sheetView showGridLines="0" topLeftCell="A25" workbookViewId="0">
      <selection activeCell="T26" sqref="T26"/>
    </sheetView>
  </sheetViews>
  <sheetFormatPr defaultRowHeight="15"/>
  <cols>
    <col min="1" max="1" width="9.140625" style="4" customWidth="1"/>
    <col min="2" max="13" width="4" style="4" customWidth="1"/>
    <col min="14" max="15" width="4.28515625" style="4" customWidth="1"/>
    <col min="16" max="19" width="5.140625" style="4" customWidth="1"/>
    <col min="20" max="258" width="8.85546875" style="4"/>
    <col min="259" max="260" width="6.5703125" style="4" customWidth="1"/>
    <col min="261" max="261" width="26.140625" style="4" customWidth="1"/>
    <col min="262" max="270" width="5.7109375" style="4" customWidth="1"/>
    <col min="271" max="514" width="8.85546875" style="4"/>
    <col min="515" max="516" width="6.5703125" style="4" customWidth="1"/>
    <col min="517" max="517" width="26.140625" style="4" customWidth="1"/>
    <col min="518" max="526" width="5.7109375" style="4" customWidth="1"/>
    <col min="527" max="770" width="8.85546875" style="4"/>
    <col min="771" max="772" width="6.5703125" style="4" customWidth="1"/>
    <col min="773" max="773" width="26.140625" style="4" customWidth="1"/>
    <col min="774" max="782" width="5.7109375" style="4" customWidth="1"/>
    <col min="783" max="1026" width="8.85546875" style="4"/>
    <col min="1027" max="1028" width="6.5703125" style="4" customWidth="1"/>
    <col min="1029" max="1029" width="26.140625" style="4" customWidth="1"/>
    <col min="1030" max="1038" width="5.7109375" style="4" customWidth="1"/>
    <col min="1039" max="1282" width="8.85546875" style="4"/>
    <col min="1283" max="1284" width="6.5703125" style="4" customWidth="1"/>
    <col min="1285" max="1285" width="26.140625" style="4" customWidth="1"/>
    <col min="1286" max="1294" width="5.7109375" style="4" customWidth="1"/>
    <col min="1295" max="1538" width="8.85546875" style="4"/>
    <col min="1539" max="1540" width="6.5703125" style="4" customWidth="1"/>
    <col min="1541" max="1541" width="26.140625" style="4" customWidth="1"/>
    <col min="1542" max="1550" width="5.7109375" style="4" customWidth="1"/>
    <col min="1551" max="1794" width="8.85546875" style="4"/>
    <col min="1795" max="1796" width="6.5703125" style="4" customWidth="1"/>
    <col min="1797" max="1797" width="26.140625" style="4" customWidth="1"/>
    <col min="1798" max="1806" width="5.7109375" style="4" customWidth="1"/>
    <col min="1807" max="2050" width="8.85546875" style="4"/>
    <col min="2051" max="2052" width="6.5703125" style="4" customWidth="1"/>
    <col min="2053" max="2053" width="26.140625" style="4" customWidth="1"/>
    <col min="2054" max="2062" width="5.7109375" style="4" customWidth="1"/>
    <col min="2063" max="2306" width="8.85546875" style="4"/>
    <col min="2307" max="2308" width="6.5703125" style="4" customWidth="1"/>
    <col min="2309" max="2309" width="26.140625" style="4" customWidth="1"/>
    <col min="2310" max="2318" width="5.7109375" style="4" customWidth="1"/>
    <col min="2319" max="2562" width="8.85546875" style="4"/>
    <col min="2563" max="2564" width="6.5703125" style="4" customWidth="1"/>
    <col min="2565" max="2565" width="26.140625" style="4" customWidth="1"/>
    <col min="2566" max="2574" width="5.7109375" style="4" customWidth="1"/>
    <col min="2575" max="2818" width="8.85546875" style="4"/>
    <col min="2819" max="2820" width="6.5703125" style="4" customWidth="1"/>
    <col min="2821" max="2821" width="26.140625" style="4" customWidth="1"/>
    <col min="2822" max="2830" width="5.7109375" style="4" customWidth="1"/>
    <col min="2831" max="3074" width="8.85546875" style="4"/>
    <col min="3075" max="3076" width="6.5703125" style="4" customWidth="1"/>
    <col min="3077" max="3077" width="26.140625" style="4" customWidth="1"/>
    <col min="3078" max="3086" width="5.7109375" style="4" customWidth="1"/>
    <col min="3087" max="3330" width="8.85546875" style="4"/>
    <col min="3331" max="3332" width="6.5703125" style="4" customWidth="1"/>
    <col min="3333" max="3333" width="26.140625" style="4" customWidth="1"/>
    <col min="3334" max="3342" width="5.7109375" style="4" customWidth="1"/>
    <col min="3343" max="3586" width="8.85546875" style="4"/>
    <col min="3587" max="3588" width="6.5703125" style="4" customWidth="1"/>
    <col min="3589" max="3589" width="26.140625" style="4" customWidth="1"/>
    <col min="3590" max="3598" width="5.7109375" style="4" customWidth="1"/>
    <col min="3599" max="3842" width="8.85546875" style="4"/>
    <col min="3843" max="3844" width="6.5703125" style="4" customWidth="1"/>
    <col min="3845" max="3845" width="26.140625" style="4" customWidth="1"/>
    <col min="3846" max="3854" width="5.7109375" style="4" customWidth="1"/>
    <col min="3855" max="4098" width="8.85546875" style="4"/>
    <col min="4099" max="4100" width="6.5703125" style="4" customWidth="1"/>
    <col min="4101" max="4101" width="26.140625" style="4" customWidth="1"/>
    <col min="4102" max="4110" width="5.7109375" style="4" customWidth="1"/>
    <col min="4111" max="4354" width="8.85546875" style="4"/>
    <col min="4355" max="4356" width="6.5703125" style="4" customWidth="1"/>
    <col min="4357" max="4357" width="26.140625" style="4" customWidth="1"/>
    <col min="4358" max="4366" width="5.7109375" style="4" customWidth="1"/>
    <col min="4367" max="4610" width="8.85546875" style="4"/>
    <col min="4611" max="4612" width="6.5703125" style="4" customWidth="1"/>
    <col min="4613" max="4613" width="26.140625" style="4" customWidth="1"/>
    <col min="4614" max="4622" width="5.7109375" style="4" customWidth="1"/>
    <col min="4623" max="4866" width="8.85546875" style="4"/>
    <col min="4867" max="4868" width="6.5703125" style="4" customWidth="1"/>
    <col min="4869" max="4869" width="26.140625" style="4" customWidth="1"/>
    <col min="4870" max="4878" width="5.7109375" style="4" customWidth="1"/>
    <col min="4879" max="5122" width="8.85546875" style="4"/>
    <col min="5123" max="5124" width="6.5703125" style="4" customWidth="1"/>
    <col min="5125" max="5125" width="26.140625" style="4" customWidth="1"/>
    <col min="5126" max="5134" width="5.7109375" style="4" customWidth="1"/>
    <col min="5135" max="5378" width="8.85546875" style="4"/>
    <col min="5379" max="5380" width="6.5703125" style="4" customWidth="1"/>
    <col min="5381" max="5381" width="26.140625" style="4" customWidth="1"/>
    <col min="5382" max="5390" width="5.7109375" style="4" customWidth="1"/>
    <col min="5391" max="5634" width="8.85546875" style="4"/>
    <col min="5635" max="5636" width="6.5703125" style="4" customWidth="1"/>
    <col min="5637" max="5637" width="26.140625" style="4" customWidth="1"/>
    <col min="5638" max="5646" width="5.7109375" style="4" customWidth="1"/>
    <col min="5647" max="5890" width="8.85546875" style="4"/>
    <col min="5891" max="5892" width="6.5703125" style="4" customWidth="1"/>
    <col min="5893" max="5893" width="26.140625" style="4" customWidth="1"/>
    <col min="5894" max="5902" width="5.7109375" style="4" customWidth="1"/>
    <col min="5903" max="6146" width="8.85546875" style="4"/>
    <col min="6147" max="6148" width="6.5703125" style="4" customWidth="1"/>
    <col min="6149" max="6149" width="26.140625" style="4" customWidth="1"/>
    <col min="6150" max="6158" width="5.7109375" style="4" customWidth="1"/>
    <col min="6159" max="6402" width="8.85546875" style="4"/>
    <col min="6403" max="6404" width="6.5703125" style="4" customWidth="1"/>
    <col min="6405" max="6405" width="26.140625" style="4" customWidth="1"/>
    <col min="6406" max="6414" width="5.7109375" style="4" customWidth="1"/>
    <col min="6415" max="6658" width="8.85546875" style="4"/>
    <col min="6659" max="6660" width="6.5703125" style="4" customWidth="1"/>
    <col min="6661" max="6661" width="26.140625" style="4" customWidth="1"/>
    <col min="6662" max="6670" width="5.7109375" style="4" customWidth="1"/>
    <col min="6671" max="6914" width="8.85546875" style="4"/>
    <col min="6915" max="6916" width="6.5703125" style="4" customWidth="1"/>
    <col min="6917" max="6917" width="26.140625" style="4" customWidth="1"/>
    <col min="6918" max="6926" width="5.7109375" style="4" customWidth="1"/>
    <col min="6927" max="7170" width="8.85546875" style="4"/>
    <col min="7171" max="7172" width="6.5703125" style="4" customWidth="1"/>
    <col min="7173" max="7173" width="26.140625" style="4" customWidth="1"/>
    <col min="7174" max="7182" width="5.7109375" style="4" customWidth="1"/>
    <col min="7183" max="7426" width="8.85546875" style="4"/>
    <col min="7427" max="7428" width="6.5703125" style="4" customWidth="1"/>
    <col min="7429" max="7429" width="26.140625" style="4" customWidth="1"/>
    <col min="7430" max="7438" width="5.7109375" style="4" customWidth="1"/>
    <col min="7439" max="7682" width="8.85546875" style="4"/>
    <col min="7683" max="7684" width="6.5703125" style="4" customWidth="1"/>
    <col min="7685" max="7685" width="26.140625" style="4" customWidth="1"/>
    <col min="7686" max="7694" width="5.7109375" style="4" customWidth="1"/>
    <col min="7695" max="7938" width="8.85546875" style="4"/>
    <col min="7939" max="7940" width="6.5703125" style="4" customWidth="1"/>
    <col min="7941" max="7941" width="26.140625" style="4" customWidth="1"/>
    <col min="7942" max="7950" width="5.7109375" style="4" customWidth="1"/>
    <col min="7951" max="8194" width="8.85546875" style="4"/>
    <col min="8195" max="8196" width="6.5703125" style="4" customWidth="1"/>
    <col min="8197" max="8197" width="26.140625" style="4" customWidth="1"/>
    <col min="8198" max="8206" width="5.7109375" style="4" customWidth="1"/>
    <col min="8207" max="8450" width="8.85546875" style="4"/>
    <col min="8451" max="8452" width="6.5703125" style="4" customWidth="1"/>
    <col min="8453" max="8453" width="26.140625" style="4" customWidth="1"/>
    <col min="8454" max="8462" width="5.7109375" style="4" customWidth="1"/>
    <col min="8463" max="8706" width="8.85546875" style="4"/>
    <col min="8707" max="8708" width="6.5703125" style="4" customWidth="1"/>
    <col min="8709" max="8709" width="26.140625" style="4" customWidth="1"/>
    <col min="8710" max="8718" width="5.7109375" style="4" customWidth="1"/>
    <col min="8719" max="8962" width="8.85546875" style="4"/>
    <col min="8963" max="8964" width="6.5703125" style="4" customWidth="1"/>
    <col min="8965" max="8965" width="26.140625" style="4" customWidth="1"/>
    <col min="8966" max="8974" width="5.7109375" style="4" customWidth="1"/>
    <col min="8975" max="9218" width="8.85546875" style="4"/>
    <col min="9219" max="9220" width="6.5703125" style="4" customWidth="1"/>
    <col min="9221" max="9221" width="26.140625" style="4" customWidth="1"/>
    <col min="9222" max="9230" width="5.7109375" style="4" customWidth="1"/>
    <col min="9231" max="9474" width="8.85546875" style="4"/>
    <col min="9475" max="9476" width="6.5703125" style="4" customWidth="1"/>
    <col min="9477" max="9477" width="26.140625" style="4" customWidth="1"/>
    <col min="9478" max="9486" width="5.7109375" style="4" customWidth="1"/>
    <col min="9487" max="9730" width="8.85546875" style="4"/>
    <col min="9731" max="9732" width="6.5703125" style="4" customWidth="1"/>
    <col min="9733" max="9733" width="26.140625" style="4" customWidth="1"/>
    <col min="9734" max="9742" width="5.7109375" style="4" customWidth="1"/>
    <col min="9743" max="9986" width="8.85546875" style="4"/>
    <col min="9987" max="9988" width="6.5703125" style="4" customWidth="1"/>
    <col min="9989" max="9989" width="26.140625" style="4" customWidth="1"/>
    <col min="9990" max="9998" width="5.7109375" style="4" customWidth="1"/>
    <col min="9999" max="10242" width="8.85546875" style="4"/>
    <col min="10243" max="10244" width="6.5703125" style="4" customWidth="1"/>
    <col min="10245" max="10245" width="26.140625" style="4" customWidth="1"/>
    <col min="10246" max="10254" width="5.7109375" style="4" customWidth="1"/>
    <col min="10255" max="10498" width="8.85546875" style="4"/>
    <col min="10499" max="10500" width="6.5703125" style="4" customWidth="1"/>
    <col min="10501" max="10501" width="26.140625" style="4" customWidth="1"/>
    <col min="10502" max="10510" width="5.7109375" style="4" customWidth="1"/>
    <col min="10511" max="10754" width="8.85546875" style="4"/>
    <col min="10755" max="10756" width="6.5703125" style="4" customWidth="1"/>
    <col min="10757" max="10757" width="26.140625" style="4" customWidth="1"/>
    <col min="10758" max="10766" width="5.7109375" style="4" customWidth="1"/>
    <col min="10767" max="11010" width="8.85546875" style="4"/>
    <col min="11011" max="11012" width="6.5703125" style="4" customWidth="1"/>
    <col min="11013" max="11013" width="26.140625" style="4" customWidth="1"/>
    <col min="11014" max="11022" width="5.7109375" style="4" customWidth="1"/>
    <col min="11023" max="11266" width="8.85546875" style="4"/>
    <col min="11267" max="11268" width="6.5703125" style="4" customWidth="1"/>
    <col min="11269" max="11269" width="26.140625" style="4" customWidth="1"/>
    <col min="11270" max="11278" width="5.7109375" style="4" customWidth="1"/>
    <col min="11279" max="11522" width="8.85546875" style="4"/>
    <col min="11523" max="11524" width="6.5703125" style="4" customWidth="1"/>
    <col min="11525" max="11525" width="26.140625" style="4" customWidth="1"/>
    <col min="11526" max="11534" width="5.7109375" style="4" customWidth="1"/>
    <col min="11535" max="11778" width="8.85546875" style="4"/>
    <col min="11779" max="11780" width="6.5703125" style="4" customWidth="1"/>
    <col min="11781" max="11781" width="26.140625" style="4" customWidth="1"/>
    <col min="11782" max="11790" width="5.7109375" style="4" customWidth="1"/>
    <col min="11791" max="12034" width="8.85546875" style="4"/>
    <col min="12035" max="12036" width="6.5703125" style="4" customWidth="1"/>
    <col min="12037" max="12037" width="26.140625" style="4" customWidth="1"/>
    <col min="12038" max="12046" width="5.7109375" style="4" customWidth="1"/>
    <col min="12047" max="12290" width="8.85546875" style="4"/>
    <col min="12291" max="12292" width="6.5703125" style="4" customWidth="1"/>
    <col min="12293" max="12293" width="26.140625" style="4" customWidth="1"/>
    <col min="12294" max="12302" width="5.7109375" style="4" customWidth="1"/>
    <col min="12303" max="12546" width="8.85546875" style="4"/>
    <col min="12547" max="12548" width="6.5703125" style="4" customWidth="1"/>
    <col min="12549" max="12549" width="26.140625" style="4" customWidth="1"/>
    <col min="12550" max="12558" width="5.7109375" style="4" customWidth="1"/>
    <col min="12559" max="12802" width="8.85546875" style="4"/>
    <col min="12803" max="12804" width="6.5703125" style="4" customWidth="1"/>
    <col min="12805" max="12805" width="26.140625" style="4" customWidth="1"/>
    <col min="12806" max="12814" width="5.7109375" style="4" customWidth="1"/>
    <col min="12815" max="13058" width="8.85546875" style="4"/>
    <col min="13059" max="13060" width="6.5703125" style="4" customWidth="1"/>
    <col min="13061" max="13061" width="26.140625" style="4" customWidth="1"/>
    <col min="13062" max="13070" width="5.7109375" style="4" customWidth="1"/>
    <col min="13071" max="13314" width="8.85546875" style="4"/>
    <col min="13315" max="13316" width="6.5703125" style="4" customWidth="1"/>
    <col min="13317" max="13317" width="26.140625" style="4" customWidth="1"/>
    <col min="13318" max="13326" width="5.7109375" style="4" customWidth="1"/>
    <col min="13327" max="13570" width="8.85546875" style="4"/>
    <col min="13571" max="13572" width="6.5703125" style="4" customWidth="1"/>
    <col min="13573" max="13573" width="26.140625" style="4" customWidth="1"/>
    <col min="13574" max="13582" width="5.7109375" style="4" customWidth="1"/>
    <col min="13583" max="13826" width="8.85546875" style="4"/>
    <col min="13827" max="13828" width="6.5703125" style="4" customWidth="1"/>
    <col min="13829" max="13829" width="26.140625" style="4" customWidth="1"/>
    <col min="13830" max="13838" width="5.7109375" style="4" customWidth="1"/>
    <col min="13839" max="14082" width="8.85546875" style="4"/>
    <col min="14083" max="14084" width="6.5703125" style="4" customWidth="1"/>
    <col min="14085" max="14085" width="26.140625" style="4" customWidth="1"/>
    <col min="14086" max="14094" width="5.7109375" style="4" customWidth="1"/>
    <col min="14095" max="14338" width="8.85546875" style="4"/>
    <col min="14339" max="14340" width="6.5703125" style="4" customWidth="1"/>
    <col min="14341" max="14341" width="26.140625" style="4" customWidth="1"/>
    <col min="14342" max="14350" width="5.7109375" style="4" customWidth="1"/>
    <col min="14351" max="14594" width="8.85546875" style="4"/>
    <col min="14595" max="14596" width="6.5703125" style="4" customWidth="1"/>
    <col min="14597" max="14597" width="26.140625" style="4" customWidth="1"/>
    <col min="14598" max="14606" width="5.7109375" style="4" customWidth="1"/>
    <col min="14607" max="14850" width="8.85546875" style="4"/>
    <col min="14851" max="14852" width="6.5703125" style="4" customWidth="1"/>
    <col min="14853" max="14853" width="26.140625" style="4" customWidth="1"/>
    <col min="14854" max="14862" width="5.7109375" style="4" customWidth="1"/>
    <col min="14863" max="15106" width="8.85546875" style="4"/>
    <col min="15107" max="15108" width="6.5703125" style="4" customWidth="1"/>
    <col min="15109" max="15109" width="26.140625" style="4" customWidth="1"/>
    <col min="15110" max="15118" width="5.7109375" style="4" customWidth="1"/>
    <col min="15119" max="15362" width="8.85546875" style="4"/>
    <col min="15363" max="15364" width="6.5703125" style="4" customWidth="1"/>
    <col min="15365" max="15365" width="26.140625" style="4" customWidth="1"/>
    <col min="15366" max="15374" width="5.7109375" style="4" customWidth="1"/>
    <col min="15375" max="15618" width="8.85546875" style="4"/>
    <col min="15619" max="15620" width="6.5703125" style="4" customWidth="1"/>
    <col min="15621" max="15621" width="26.140625" style="4" customWidth="1"/>
    <col min="15622" max="15630" width="5.7109375" style="4" customWidth="1"/>
    <col min="15631" max="15874" width="8.85546875" style="4"/>
    <col min="15875" max="15876" width="6.5703125" style="4" customWidth="1"/>
    <col min="15877" max="15877" width="26.140625" style="4" customWidth="1"/>
    <col min="15878" max="15886" width="5.7109375" style="4" customWidth="1"/>
    <col min="15887" max="16130" width="8.85546875" style="4"/>
    <col min="16131" max="16132" width="6.5703125" style="4" customWidth="1"/>
    <col min="16133" max="16133" width="26.140625" style="4" customWidth="1"/>
    <col min="16134" max="16142" width="5.7109375" style="4" customWidth="1"/>
    <col min="16143" max="16384" width="8.85546875" style="4"/>
  </cols>
  <sheetData>
    <row r="1" spans="1:24">
      <c r="A1" s="4" t="s">
        <v>69</v>
      </c>
      <c r="B1" s="556">
        <v>43604</v>
      </c>
      <c r="C1" s="556"/>
      <c r="D1" s="556"/>
    </row>
    <row r="2" spans="1:24" ht="15.75">
      <c r="A2" s="555" t="s">
        <v>70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</row>
    <row r="3" spans="1:24" ht="6.75" customHeight="1" thickBo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24" ht="13.5" customHeight="1">
      <c r="A4" s="544" t="s">
        <v>71</v>
      </c>
      <c r="B4" s="546" t="s">
        <v>54</v>
      </c>
      <c r="C4" s="546"/>
      <c r="D4" s="546"/>
      <c r="E4" s="546"/>
      <c r="F4" s="547"/>
      <c r="G4" s="538" t="s">
        <v>109</v>
      </c>
      <c r="H4" s="550"/>
      <c r="I4" s="550"/>
      <c r="J4" s="546" t="str">
        <f>'Nasazení do skupin'!$A$2</f>
        <v>MŽ3</v>
      </c>
      <c r="K4" s="546"/>
      <c r="L4" s="546"/>
      <c r="M4" s="547"/>
      <c r="N4" s="544" t="s">
        <v>110</v>
      </c>
      <c r="O4" s="553"/>
      <c r="P4" s="532">
        <v>26</v>
      </c>
      <c r="Q4" s="534" t="s">
        <v>111</v>
      </c>
      <c r="R4" s="535"/>
      <c r="S4" s="532" t="str">
        <f>VLOOKUP(P4,Zápasy!B4:H81,2,0)</f>
        <v>3M</v>
      </c>
    </row>
    <row r="5" spans="1:24" ht="13.5" customHeight="1" thickBot="1">
      <c r="A5" s="545"/>
      <c r="B5" s="548"/>
      <c r="C5" s="548"/>
      <c r="D5" s="548"/>
      <c r="E5" s="548"/>
      <c r="F5" s="549"/>
      <c r="G5" s="551"/>
      <c r="H5" s="552"/>
      <c r="I5" s="552"/>
      <c r="J5" s="548"/>
      <c r="K5" s="548"/>
      <c r="L5" s="548"/>
      <c r="M5" s="549"/>
      <c r="N5" s="545"/>
      <c r="O5" s="554"/>
      <c r="P5" s="533"/>
      <c r="Q5" s="536"/>
      <c r="R5" s="537"/>
      <c r="S5" s="533"/>
    </row>
    <row r="6" spans="1:24" ht="13.5" customHeight="1">
      <c r="A6" s="544" t="s">
        <v>72</v>
      </c>
      <c r="B6" s="559">
        <f>$B$1</f>
        <v>43604</v>
      </c>
      <c r="C6" s="560"/>
      <c r="D6" s="560"/>
      <c r="E6" s="560"/>
      <c r="F6" s="561"/>
      <c r="G6" s="538" t="s">
        <v>112</v>
      </c>
      <c r="H6" s="550"/>
      <c r="I6" s="550"/>
      <c r="J6" s="560">
        <f>VLOOKUP(P4,Zápasy!B4:H81,4,0)</f>
        <v>0</v>
      </c>
      <c r="K6" s="560"/>
      <c r="L6" s="560"/>
      <c r="M6" s="561"/>
      <c r="N6" s="538" t="s">
        <v>113</v>
      </c>
      <c r="O6" s="539"/>
      <c r="P6" s="540"/>
      <c r="Q6" s="538" t="s">
        <v>114</v>
      </c>
      <c r="R6" s="539"/>
      <c r="S6" s="540"/>
      <c r="V6" s="102"/>
      <c r="X6" s="102"/>
    </row>
    <row r="7" spans="1:24" ht="13.15" customHeight="1" thickBot="1">
      <c r="A7" s="545"/>
      <c r="B7" s="562"/>
      <c r="C7" s="562"/>
      <c r="D7" s="562"/>
      <c r="E7" s="562"/>
      <c r="F7" s="563"/>
      <c r="G7" s="551"/>
      <c r="H7" s="552"/>
      <c r="I7" s="552"/>
      <c r="J7" s="562"/>
      <c r="K7" s="562"/>
      <c r="L7" s="562"/>
      <c r="M7" s="563"/>
      <c r="N7" s="541"/>
      <c r="O7" s="542"/>
      <c r="P7" s="543"/>
      <c r="Q7" s="541"/>
      <c r="R7" s="542"/>
      <c r="S7" s="543"/>
      <c r="V7" s="102"/>
      <c r="X7" s="102"/>
    </row>
    <row r="8" spans="1:24" ht="18.75" customHeight="1">
      <c r="A8" s="103" t="s">
        <v>115</v>
      </c>
      <c r="B8" s="524"/>
      <c r="C8" s="524"/>
      <c r="D8" s="524"/>
      <c r="E8" s="524"/>
      <c r="F8" s="525"/>
      <c r="G8" s="103" t="s">
        <v>116</v>
      </c>
      <c r="H8" s="104"/>
      <c r="I8" s="557" t="str">
        <f>VLOOKUP(B13,'Nasazení do skupin'!$B$5:$S$41,18,0)</f>
        <v>Hron Karel</v>
      </c>
      <c r="J8" s="557"/>
      <c r="K8" s="557"/>
      <c r="L8" s="557"/>
      <c r="M8" s="558"/>
      <c r="N8" s="103" t="s">
        <v>117</v>
      </c>
      <c r="O8" s="104"/>
      <c r="P8" s="524">
        <f>VLOOKUP(B13,'Nasazení do skupin'!$B$5:$S$41,17,0)</f>
        <v>0</v>
      </c>
      <c r="Q8" s="524"/>
      <c r="R8" s="524"/>
      <c r="S8" s="525"/>
      <c r="V8" s="102"/>
      <c r="X8" s="102"/>
    </row>
    <row r="9" spans="1:24" ht="16.5" thickBot="1">
      <c r="A9" s="182" t="s">
        <v>73</v>
      </c>
      <c r="B9" s="526"/>
      <c r="C9" s="526"/>
      <c r="D9" s="526"/>
      <c r="E9" s="526"/>
      <c r="F9" s="527"/>
      <c r="G9" s="528" t="s">
        <v>73</v>
      </c>
      <c r="H9" s="529"/>
      <c r="I9" s="530"/>
      <c r="J9" s="530"/>
      <c r="K9" s="530"/>
      <c r="L9" s="530"/>
      <c r="M9" s="531"/>
      <c r="N9" s="528" t="s">
        <v>73</v>
      </c>
      <c r="O9" s="529"/>
      <c r="P9" s="526"/>
      <c r="Q9" s="526"/>
      <c r="R9" s="526"/>
      <c r="S9" s="527"/>
      <c r="V9" s="102"/>
      <c r="X9" s="102"/>
    </row>
    <row r="10" spans="1:24" ht="18.75" customHeight="1">
      <c r="A10" s="103" t="s">
        <v>115</v>
      </c>
      <c r="B10" s="524"/>
      <c r="C10" s="524"/>
      <c r="D10" s="524"/>
      <c r="E10" s="524"/>
      <c r="F10" s="525"/>
      <c r="G10" s="103" t="s">
        <v>118</v>
      </c>
      <c r="H10" s="104"/>
      <c r="I10" s="557" t="str">
        <f>VLOOKUP(H13,'Nasazení do skupin'!$B$5:$S$41,18,0)</f>
        <v>Sládek</v>
      </c>
      <c r="J10" s="557"/>
      <c r="K10" s="557"/>
      <c r="L10" s="557"/>
      <c r="M10" s="558"/>
      <c r="N10" s="103" t="s">
        <v>119</v>
      </c>
      <c r="O10" s="104"/>
      <c r="P10" s="524">
        <f>VLOOKUP(H13,'Nasazení do skupin'!$B$5:$S$41,17,0)</f>
        <v>0</v>
      </c>
      <c r="Q10" s="524"/>
      <c r="R10" s="524"/>
      <c r="S10" s="525"/>
      <c r="V10" s="102"/>
      <c r="X10" s="102"/>
    </row>
    <row r="11" spans="1:24" ht="16.5" thickBot="1">
      <c r="A11" s="182" t="s">
        <v>73</v>
      </c>
      <c r="B11" s="526"/>
      <c r="C11" s="526"/>
      <c r="D11" s="526"/>
      <c r="E11" s="526"/>
      <c r="F11" s="527"/>
      <c r="G11" s="528" t="s">
        <v>73</v>
      </c>
      <c r="H11" s="529"/>
      <c r="I11" s="530"/>
      <c r="J11" s="530"/>
      <c r="K11" s="530"/>
      <c r="L11" s="530"/>
      <c r="M11" s="531"/>
      <c r="N11" s="528" t="s">
        <v>73</v>
      </c>
      <c r="O11" s="529"/>
      <c r="P11" s="526"/>
      <c r="Q11" s="526"/>
      <c r="R11" s="526"/>
      <c r="S11" s="527"/>
    </row>
    <row r="12" spans="1:24" ht="12" customHeight="1">
      <c r="A12" s="506" t="s">
        <v>74</v>
      </c>
      <c r="B12" s="508" t="s">
        <v>75</v>
      </c>
      <c r="C12" s="509"/>
      <c r="D12" s="509"/>
      <c r="E12" s="509"/>
      <c r="F12" s="510"/>
      <c r="G12" s="511" t="s">
        <v>55</v>
      </c>
      <c r="H12" s="508" t="s">
        <v>76</v>
      </c>
      <c r="I12" s="509"/>
      <c r="J12" s="509"/>
      <c r="K12" s="509"/>
      <c r="L12" s="510"/>
      <c r="M12" s="511" t="s">
        <v>55</v>
      </c>
      <c r="N12" s="513" t="s">
        <v>77</v>
      </c>
      <c r="O12" s="514"/>
      <c r="P12" s="513" t="s">
        <v>78</v>
      </c>
      <c r="Q12" s="514"/>
      <c r="R12" s="513" t="s">
        <v>79</v>
      </c>
      <c r="S12" s="514"/>
    </row>
    <row r="13" spans="1:24" s="107" customFormat="1" ht="24" customHeight="1" thickBot="1">
      <c r="A13" s="507"/>
      <c r="B13" s="515" t="str">
        <f>VLOOKUP(P4,Zápasy!$B$4:$H$80,5,0)</f>
        <v>SK LIAPOR - WITTE Karlovy Vary z.s. "A"</v>
      </c>
      <c r="C13" s="516"/>
      <c r="D13" s="516"/>
      <c r="E13" s="516"/>
      <c r="F13" s="517"/>
      <c r="G13" s="512"/>
      <c r="H13" s="515" t="str">
        <f>VLOOKUP(P4,Zápasy!$B$4:$H$79,7,0)</f>
        <v>UNITOP SKP Žďár nad Sázavou "A"</v>
      </c>
      <c r="I13" s="516"/>
      <c r="J13" s="516"/>
      <c r="K13" s="516"/>
      <c r="L13" s="517"/>
      <c r="M13" s="512"/>
      <c r="N13" s="105" t="s">
        <v>0</v>
      </c>
      <c r="O13" s="106" t="s">
        <v>45</v>
      </c>
      <c r="P13" s="105" t="s">
        <v>0</v>
      </c>
      <c r="Q13" s="106" t="s">
        <v>45</v>
      </c>
      <c r="R13" s="105" t="s">
        <v>0</v>
      </c>
      <c r="S13" s="106" t="s">
        <v>45</v>
      </c>
    </row>
    <row r="14" spans="1:24" s="107" customFormat="1" ht="18" customHeight="1">
      <c r="A14" s="108" t="s">
        <v>57</v>
      </c>
      <c r="B14" s="186"/>
      <c r="C14" s="109"/>
      <c r="D14" s="109"/>
      <c r="E14" s="109"/>
      <c r="F14" s="140"/>
      <c r="G14" s="110"/>
      <c r="H14" s="186"/>
      <c r="I14" s="109"/>
      <c r="J14" s="109"/>
      <c r="K14" s="109"/>
      <c r="L14" s="112"/>
      <c r="M14" s="111"/>
      <c r="N14" s="141"/>
      <c r="O14" s="112"/>
      <c r="P14" s="518"/>
      <c r="Q14" s="521"/>
      <c r="R14" s="518"/>
      <c r="S14" s="521"/>
    </row>
    <row r="15" spans="1:24" s="107" customFormat="1" ht="18" customHeight="1">
      <c r="A15" s="113" t="s">
        <v>58</v>
      </c>
      <c r="B15" s="114"/>
      <c r="C15" s="115"/>
      <c r="D15" s="115"/>
      <c r="E15" s="115"/>
      <c r="F15" s="116"/>
      <c r="G15" s="117"/>
      <c r="H15" s="114"/>
      <c r="I15" s="115"/>
      <c r="J15" s="115"/>
      <c r="K15" s="115"/>
      <c r="L15" s="116"/>
      <c r="M15" s="118"/>
      <c r="N15" s="119"/>
      <c r="O15" s="116"/>
      <c r="P15" s="519"/>
      <c r="Q15" s="522"/>
      <c r="R15" s="519"/>
      <c r="S15" s="522"/>
    </row>
    <row r="16" spans="1:24" s="107" customFormat="1" ht="18" customHeight="1" thickBot="1">
      <c r="A16" s="120" t="s">
        <v>59</v>
      </c>
      <c r="B16" s="121"/>
      <c r="C16" s="122"/>
      <c r="D16" s="122"/>
      <c r="E16" s="122"/>
      <c r="F16" s="123"/>
      <c r="G16" s="124"/>
      <c r="H16" s="121"/>
      <c r="I16" s="122"/>
      <c r="J16" s="122"/>
      <c r="K16" s="122"/>
      <c r="L16" s="123"/>
      <c r="M16" s="125"/>
      <c r="N16" s="126"/>
      <c r="O16" s="127"/>
      <c r="P16" s="520"/>
      <c r="Q16" s="523"/>
      <c r="R16" s="520"/>
      <c r="S16" s="523"/>
    </row>
    <row r="17" spans="1:24" s="107" customFormat="1" ht="27.6" customHeight="1">
      <c r="A17" s="128" t="s">
        <v>80</v>
      </c>
      <c r="B17" s="187">
        <f>VLOOKUP(B13,'Nasazení do skupin'!$B$5:$S$41,2,0)</f>
        <v>6227</v>
      </c>
      <c r="C17" s="187">
        <f>VLOOKUP(B13,'Nasazení do skupin'!$B$5:$S$41,5,0)</f>
        <v>5474</v>
      </c>
      <c r="D17" s="187">
        <f>VLOOKUP(B13,'Nasazení do skupin'!$B$5:$S$41,8,0)</f>
        <v>6072</v>
      </c>
      <c r="E17" s="187">
        <f>VLOOKUP(B13,'Nasazení do skupin'!$B$5:$S$41,11,0)</f>
        <v>0</v>
      </c>
      <c r="F17" s="187">
        <f>VLOOKUP(B13,'Nasazení do skupin'!$B$5:$S$41,14,0)</f>
        <v>0</v>
      </c>
      <c r="G17" s="147"/>
      <c r="H17" s="187">
        <f>VLOOKUP(H13,'Nasazení do skupin'!$B$5:$S$41,2,0)</f>
        <v>4665</v>
      </c>
      <c r="I17" s="187">
        <f>VLOOKUP(H13,'Nasazení do skupin'!$B$5:$S$41,5,0)</f>
        <v>5956</v>
      </c>
      <c r="J17" s="187">
        <f>VLOOKUP(H13,'Nasazení do skupin'!$B$5:$S$41,8,0)</f>
        <v>5957</v>
      </c>
      <c r="K17" s="187">
        <f>VLOOKUP(H13,'Nasazení do skupin'!$B$5:$S$41,11,0)</f>
        <v>0</v>
      </c>
      <c r="L17" s="187">
        <f>VLOOKUP(H13,'Nasazení do skupin'!$B$5:$S$41,14,0)</f>
        <v>0</v>
      </c>
      <c r="M17" s="111"/>
      <c r="N17" s="129" t="s">
        <v>81</v>
      </c>
      <c r="O17" s="130"/>
      <c r="P17" s="130"/>
      <c r="Q17" s="130"/>
      <c r="R17" s="130"/>
      <c r="S17" s="131"/>
    </row>
    <row r="18" spans="1:24" s="107" customFormat="1" ht="88.15" customHeight="1" thickBot="1">
      <c r="A18" s="120" t="s">
        <v>82</v>
      </c>
      <c r="B18" s="132" t="str">
        <f>VLOOKUP(B13,'Nasazení do skupin'!$B$5:$S$41,3,0)</f>
        <v>Gregor Tobiáš</v>
      </c>
      <c r="C18" s="132" t="str">
        <f>VLOOKUP(B13,'Nasazení do skupin'!$B$5:$S$41,6,0)</f>
        <v>Lebeda Marek</v>
      </c>
      <c r="D18" s="132" t="str">
        <f>VLOOKUP(B13,'Nasazení do skupin'!$B$5:$S$41,9,0)</f>
        <v>Stýblo Petr</v>
      </c>
      <c r="E18" s="132">
        <f>VLOOKUP(B13,'Nasazení do skupin'!$B$5:$S$41,12,0)</f>
        <v>0</v>
      </c>
      <c r="F18" s="132">
        <f>VLOOKUP(B13,'Nasazení do skupin'!$B$5:$S$41,15,0)</f>
        <v>0</v>
      </c>
      <c r="G18" s="148"/>
      <c r="H18" s="132" t="str">
        <f>VLOOKUP(H13,'Nasazení do skupin'!$B$5:$S$41,3,0)</f>
        <v>Bukáček Adam</v>
      </c>
      <c r="I18" s="132" t="str">
        <f>VLOOKUP(H13,'Nasazení do skupin'!$B$5:$S$41,6,0)</f>
        <v>Sobotka Matěj</v>
      </c>
      <c r="J18" s="132" t="str">
        <f>VLOOKUP(H13,'Nasazení do skupin'!$B$5:$S$41,9,0)</f>
        <v>Zapletal Marek</v>
      </c>
      <c r="K18" s="132">
        <f>VLOOKUP(H13,'Nasazení do skupin'!$B$5:$S$41,12,0)</f>
        <v>0</v>
      </c>
      <c r="L18" s="132">
        <f>VLOOKUP(H13,'Nasazení do skupin'!$B$5:$S$41,15,0)</f>
        <v>0</v>
      </c>
      <c r="M18" s="133"/>
      <c r="N18" s="130"/>
      <c r="O18" s="130"/>
      <c r="P18" s="130"/>
      <c r="Q18" s="130"/>
      <c r="R18" s="130"/>
      <c r="S18" s="131"/>
    </row>
    <row r="19" spans="1:24" s="107" customFormat="1" ht="19.149999999999999" customHeight="1" thickBot="1">
      <c r="A19" s="134" t="s">
        <v>83</v>
      </c>
      <c r="B19" s="135">
        <f>VLOOKUP(B13,'Nasazení do skupin'!$B$5:$S$41,4,0)</f>
        <v>0</v>
      </c>
      <c r="C19" s="135">
        <f>VLOOKUP(B13,'Nasazení do skupin'!$B$5:$S$41,7,0)</f>
        <v>0</v>
      </c>
      <c r="D19" s="135">
        <f>VLOOKUP(B13,'Nasazení do skupin'!$B$5:$S$41,10,0)</f>
        <v>0</v>
      </c>
      <c r="E19" s="135">
        <f>VLOOKUP(B13,'Nasazení do skupin'!$B$5:$S$41,13,0)</f>
        <v>0</v>
      </c>
      <c r="F19" s="135">
        <f>VLOOKUP(B13,'Nasazení do skupin'!$B$5:$S$41,16,0)</f>
        <v>0</v>
      </c>
      <c r="G19" s="136"/>
      <c r="H19" s="135">
        <f>VLOOKUP(H13,'Nasazení do skupin'!$B$5:$S$41,4,0)</f>
        <v>0</v>
      </c>
      <c r="I19" s="135">
        <f>VLOOKUP(H13,'Nasazení do skupin'!$B$5:$S$41,7,0)</f>
        <v>0</v>
      </c>
      <c r="J19" s="135">
        <f>VLOOKUP(H13,'Nasazení do skupin'!$B$5:$S$41,10,0)</f>
        <v>0</v>
      </c>
      <c r="K19" s="135">
        <f>VLOOKUP(H13,'Nasazení do skupin'!$B$5:$S$41,13,0)</f>
        <v>0</v>
      </c>
      <c r="L19" s="135">
        <f>VLOOKUP(H13,'Nasazení do skupin'!$B$5:$S$41,16,0)</f>
        <v>0</v>
      </c>
      <c r="M19" s="137"/>
      <c r="N19" s="138"/>
      <c r="O19" s="138"/>
      <c r="P19" s="138"/>
      <c r="Q19" s="138"/>
      <c r="R19" s="138"/>
      <c r="S19" s="139"/>
    </row>
    <row r="20" spans="1:24" s="107" customFormat="1" ht="33.6" customHeight="1"/>
    <row r="21" spans="1:24" ht="15.75">
      <c r="A21" s="555" t="s">
        <v>70</v>
      </c>
      <c r="B21" s="555"/>
      <c r="C21" s="555"/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</row>
    <row r="22" spans="1:24" ht="6.75" customHeight="1" thickBot="1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1:24" ht="13.5" customHeight="1">
      <c r="A23" s="544" t="s">
        <v>71</v>
      </c>
      <c r="B23" s="546" t="s">
        <v>54</v>
      </c>
      <c r="C23" s="546"/>
      <c r="D23" s="546"/>
      <c r="E23" s="546"/>
      <c r="F23" s="547"/>
      <c r="G23" s="538" t="s">
        <v>109</v>
      </c>
      <c r="H23" s="550"/>
      <c r="I23" s="550"/>
      <c r="J23" s="546" t="str">
        <f>'Nasazení do skupin'!$A$2</f>
        <v>MŽ3</v>
      </c>
      <c r="K23" s="546"/>
      <c r="L23" s="546"/>
      <c r="M23" s="547"/>
      <c r="N23" s="544" t="s">
        <v>110</v>
      </c>
      <c r="O23" s="553"/>
      <c r="P23" s="532">
        <v>27</v>
      </c>
      <c r="Q23" s="534" t="s">
        <v>111</v>
      </c>
      <c r="R23" s="535"/>
      <c r="S23" s="532" t="str">
        <f>VLOOKUP(P23,Zápasy!B4:H81,2,0)</f>
        <v>F</v>
      </c>
    </row>
    <row r="24" spans="1:24" ht="13.5" customHeight="1" thickBot="1">
      <c r="A24" s="545"/>
      <c r="B24" s="548"/>
      <c r="C24" s="548"/>
      <c r="D24" s="548"/>
      <c r="E24" s="548"/>
      <c r="F24" s="549"/>
      <c r="G24" s="551"/>
      <c r="H24" s="552"/>
      <c r="I24" s="552"/>
      <c r="J24" s="548"/>
      <c r="K24" s="548"/>
      <c r="L24" s="548"/>
      <c r="M24" s="549"/>
      <c r="N24" s="545"/>
      <c r="O24" s="554"/>
      <c r="P24" s="533"/>
      <c r="Q24" s="536"/>
      <c r="R24" s="537"/>
      <c r="S24" s="533"/>
    </row>
    <row r="25" spans="1:24" ht="13.5" customHeight="1">
      <c r="A25" s="544" t="s">
        <v>72</v>
      </c>
      <c r="B25" s="559">
        <f>$B$1</f>
        <v>43604</v>
      </c>
      <c r="C25" s="560"/>
      <c r="D25" s="560"/>
      <c r="E25" s="560"/>
      <c r="F25" s="561"/>
      <c r="G25" s="538" t="s">
        <v>112</v>
      </c>
      <c r="H25" s="550"/>
      <c r="I25" s="550"/>
      <c r="J25" s="560">
        <f>VLOOKUP(P23,Zápasy!B4:H81,4,0)</f>
        <v>0</v>
      </c>
      <c r="K25" s="560"/>
      <c r="L25" s="560"/>
      <c r="M25" s="561"/>
      <c r="N25" s="538" t="s">
        <v>113</v>
      </c>
      <c r="O25" s="539"/>
      <c r="P25" s="540"/>
      <c r="Q25" s="538" t="s">
        <v>114</v>
      </c>
      <c r="R25" s="539"/>
      <c r="S25" s="540"/>
      <c r="V25" s="102"/>
      <c r="X25" s="102"/>
    </row>
    <row r="26" spans="1:24" ht="13.15" customHeight="1" thickBot="1">
      <c r="A26" s="545"/>
      <c r="B26" s="562"/>
      <c r="C26" s="562"/>
      <c r="D26" s="562"/>
      <c r="E26" s="562"/>
      <c r="F26" s="563"/>
      <c r="G26" s="551"/>
      <c r="H26" s="552"/>
      <c r="I26" s="552"/>
      <c r="J26" s="562"/>
      <c r="K26" s="562"/>
      <c r="L26" s="562"/>
      <c r="M26" s="563"/>
      <c r="N26" s="541"/>
      <c r="O26" s="542"/>
      <c r="P26" s="543"/>
      <c r="Q26" s="541"/>
      <c r="R26" s="542"/>
      <c r="S26" s="543"/>
      <c r="V26" s="102"/>
      <c r="X26" s="102"/>
    </row>
    <row r="27" spans="1:24" ht="18.75" customHeight="1">
      <c r="A27" s="103" t="s">
        <v>115</v>
      </c>
      <c r="B27" s="524"/>
      <c r="C27" s="524"/>
      <c r="D27" s="524"/>
      <c r="E27" s="524"/>
      <c r="F27" s="525"/>
      <c r="G27" s="103" t="s">
        <v>116</v>
      </c>
      <c r="H27" s="104"/>
      <c r="I27" s="557" t="str">
        <f>VLOOKUP(B32,'Nasazení do skupin'!$B$5:$S$41,18,0)</f>
        <v>Svoboda</v>
      </c>
      <c r="J27" s="557"/>
      <c r="K27" s="557"/>
      <c r="L27" s="557"/>
      <c r="M27" s="558"/>
      <c r="N27" s="103" t="s">
        <v>117</v>
      </c>
      <c r="O27" s="104"/>
      <c r="P27" s="524">
        <f>VLOOKUP(B32,'Nasazení do skupin'!$B$5:$S$41,17,0)</f>
        <v>0</v>
      </c>
      <c r="Q27" s="524"/>
      <c r="R27" s="524"/>
      <c r="S27" s="525"/>
      <c r="V27" s="102"/>
      <c r="X27" s="102"/>
    </row>
    <row r="28" spans="1:24" ht="16.5" thickBot="1">
      <c r="A28" s="182" t="s">
        <v>73</v>
      </c>
      <c r="B28" s="526"/>
      <c r="C28" s="526"/>
      <c r="D28" s="526"/>
      <c r="E28" s="526"/>
      <c r="F28" s="527"/>
      <c r="G28" s="528" t="s">
        <v>73</v>
      </c>
      <c r="H28" s="529"/>
      <c r="I28" s="530"/>
      <c r="J28" s="530"/>
      <c r="K28" s="530"/>
      <c r="L28" s="530"/>
      <c r="M28" s="531"/>
      <c r="N28" s="528" t="s">
        <v>73</v>
      </c>
      <c r="O28" s="529"/>
      <c r="P28" s="526"/>
      <c r="Q28" s="526"/>
      <c r="R28" s="526"/>
      <c r="S28" s="527"/>
      <c r="V28" s="102"/>
      <c r="X28" s="102"/>
    </row>
    <row r="29" spans="1:24" ht="18.75" customHeight="1">
      <c r="A29" s="103" t="s">
        <v>115</v>
      </c>
      <c r="B29" s="524"/>
      <c r="C29" s="524"/>
      <c r="D29" s="524"/>
      <c r="E29" s="524"/>
      <c r="F29" s="525"/>
      <c r="G29" s="103" t="s">
        <v>118</v>
      </c>
      <c r="H29" s="104"/>
      <c r="I29" s="557" t="str">
        <f>VLOOKUP(H32,'Nasazení do skupin'!$B$5:$S$41,18,0)</f>
        <v>Červenka</v>
      </c>
      <c r="J29" s="557"/>
      <c r="K29" s="557"/>
      <c r="L29" s="557"/>
      <c r="M29" s="558"/>
      <c r="N29" s="103" t="s">
        <v>119</v>
      </c>
      <c r="O29" s="104"/>
      <c r="P29" s="524">
        <f>VLOOKUP(H32,'Nasazení do skupin'!$B$5:$S$41,17,0)</f>
        <v>0</v>
      </c>
      <c r="Q29" s="524"/>
      <c r="R29" s="524"/>
      <c r="S29" s="525"/>
      <c r="V29" s="102"/>
      <c r="X29" s="102"/>
    </row>
    <row r="30" spans="1:24" ht="16.5" thickBot="1">
      <c r="A30" s="182" t="s">
        <v>73</v>
      </c>
      <c r="B30" s="526"/>
      <c r="C30" s="526"/>
      <c r="D30" s="526"/>
      <c r="E30" s="526"/>
      <c r="F30" s="527"/>
      <c r="G30" s="528" t="s">
        <v>73</v>
      </c>
      <c r="H30" s="529"/>
      <c r="I30" s="530"/>
      <c r="J30" s="530"/>
      <c r="K30" s="530"/>
      <c r="L30" s="530"/>
      <c r="M30" s="531"/>
      <c r="N30" s="528" t="s">
        <v>73</v>
      </c>
      <c r="O30" s="529"/>
      <c r="P30" s="526"/>
      <c r="Q30" s="526"/>
      <c r="R30" s="526"/>
      <c r="S30" s="527"/>
    </row>
    <row r="31" spans="1:24" ht="12" customHeight="1">
      <c r="A31" s="506" t="s">
        <v>74</v>
      </c>
      <c r="B31" s="508" t="s">
        <v>75</v>
      </c>
      <c r="C31" s="509"/>
      <c r="D31" s="509"/>
      <c r="E31" s="509"/>
      <c r="F31" s="510"/>
      <c r="G31" s="511" t="s">
        <v>55</v>
      </c>
      <c r="H31" s="508" t="s">
        <v>76</v>
      </c>
      <c r="I31" s="509"/>
      <c r="J31" s="509"/>
      <c r="K31" s="509"/>
      <c r="L31" s="510"/>
      <c r="M31" s="511" t="s">
        <v>55</v>
      </c>
      <c r="N31" s="513" t="s">
        <v>77</v>
      </c>
      <c r="O31" s="514"/>
      <c r="P31" s="513" t="s">
        <v>78</v>
      </c>
      <c r="Q31" s="514"/>
      <c r="R31" s="513" t="s">
        <v>79</v>
      </c>
      <c r="S31" s="514"/>
    </row>
    <row r="32" spans="1:24" s="107" customFormat="1" ht="24" customHeight="1" thickBot="1">
      <c r="A32" s="507"/>
      <c r="B32" s="515" t="str">
        <f>VLOOKUP(P23,Zápasy!$B$4:$H$80,5,0)</f>
        <v>Městský nohejbalový klub Modřice, z.s. "A"</v>
      </c>
      <c r="C32" s="516"/>
      <c r="D32" s="516"/>
      <c r="E32" s="516"/>
      <c r="F32" s="517"/>
      <c r="G32" s="512"/>
      <c r="H32" s="515" t="str">
        <f>VLOOKUP(P23,Zápasy!$B$4:$H$79,7,0)</f>
        <v>TJ SLAVOJ Český Brod</v>
      </c>
      <c r="I32" s="516"/>
      <c r="J32" s="516"/>
      <c r="K32" s="516"/>
      <c r="L32" s="517"/>
      <c r="M32" s="512"/>
      <c r="N32" s="105" t="s">
        <v>0</v>
      </c>
      <c r="O32" s="106" t="s">
        <v>45</v>
      </c>
      <c r="P32" s="105" t="s">
        <v>0</v>
      </c>
      <c r="Q32" s="106" t="s">
        <v>45</v>
      </c>
      <c r="R32" s="105" t="s">
        <v>0</v>
      </c>
      <c r="S32" s="106" t="s">
        <v>45</v>
      </c>
    </row>
    <row r="33" spans="1:19" s="107" customFormat="1" ht="18" customHeight="1">
      <c r="A33" s="108" t="s">
        <v>57</v>
      </c>
      <c r="B33" s="186"/>
      <c r="C33" s="109"/>
      <c r="D33" s="109"/>
      <c r="E33" s="109"/>
      <c r="F33" s="140"/>
      <c r="G33" s="110"/>
      <c r="H33" s="186"/>
      <c r="I33" s="109"/>
      <c r="J33" s="109"/>
      <c r="K33" s="109"/>
      <c r="L33" s="112"/>
      <c r="M33" s="111"/>
      <c r="N33" s="141"/>
      <c r="O33" s="112"/>
      <c r="P33" s="518"/>
      <c r="Q33" s="521"/>
      <c r="R33" s="518"/>
      <c r="S33" s="521"/>
    </row>
    <row r="34" spans="1:19" s="107" customFormat="1" ht="18" customHeight="1">
      <c r="A34" s="113" t="s">
        <v>58</v>
      </c>
      <c r="B34" s="114"/>
      <c r="C34" s="115"/>
      <c r="D34" s="115"/>
      <c r="E34" s="115"/>
      <c r="F34" s="116"/>
      <c r="G34" s="117"/>
      <c r="H34" s="114"/>
      <c r="I34" s="115"/>
      <c r="J34" s="115"/>
      <c r="K34" s="115"/>
      <c r="L34" s="116"/>
      <c r="M34" s="118"/>
      <c r="N34" s="119"/>
      <c r="O34" s="116"/>
      <c r="P34" s="519"/>
      <c r="Q34" s="522"/>
      <c r="R34" s="519"/>
      <c r="S34" s="522"/>
    </row>
    <row r="35" spans="1:19" s="107" customFormat="1" ht="18" customHeight="1" thickBot="1">
      <c r="A35" s="120" t="s">
        <v>59</v>
      </c>
      <c r="B35" s="121"/>
      <c r="C35" s="122"/>
      <c r="D35" s="122"/>
      <c r="E35" s="122"/>
      <c r="F35" s="123"/>
      <c r="G35" s="124"/>
      <c r="H35" s="121"/>
      <c r="I35" s="122"/>
      <c r="J35" s="122"/>
      <c r="K35" s="122"/>
      <c r="L35" s="123"/>
      <c r="M35" s="125"/>
      <c r="N35" s="126"/>
      <c r="O35" s="127"/>
      <c r="P35" s="520"/>
      <c r="Q35" s="523"/>
      <c r="R35" s="520"/>
      <c r="S35" s="523"/>
    </row>
    <row r="36" spans="1:19" s="107" customFormat="1" ht="27.6" customHeight="1">
      <c r="A36" s="128" t="s">
        <v>80</v>
      </c>
      <c r="B36" s="187">
        <f>VLOOKUP(B32,'Nasazení do skupin'!$B$5:$S$41,2,0)</f>
        <v>5287</v>
      </c>
      <c r="C36" s="187">
        <f>VLOOKUP(B32,'Nasazení do skupin'!$B$5:$S$41,5,0)</f>
        <v>5262</v>
      </c>
      <c r="D36" s="187">
        <f>VLOOKUP(B32,'Nasazení do skupin'!$B$5:$S$41,8,0)</f>
        <v>5660</v>
      </c>
      <c r="E36" s="187">
        <f>VLOOKUP(B32,'Nasazení do skupin'!$B$5:$S$41,11,0)</f>
        <v>0</v>
      </c>
      <c r="F36" s="187">
        <f>VLOOKUP(B32,'Nasazení do skupin'!$B$5:$S$41,14,0)</f>
        <v>0</v>
      </c>
      <c r="G36" s="147"/>
      <c r="H36" s="187">
        <f>VLOOKUP(H32,'Nasazení do skupin'!$B$5:$S$41,2,0)</f>
        <v>5900</v>
      </c>
      <c r="I36" s="187">
        <f>VLOOKUP(H32,'Nasazení do skupin'!$B$5:$S$41,5,0)</f>
        <v>5902</v>
      </c>
      <c r="J36" s="187">
        <f>VLOOKUP(H32,'Nasazení do skupin'!$B$5:$S$41,8,0)</f>
        <v>6453</v>
      </c>
      <c r="K36" s="187">
        <f>VLOOKUP(H32,'Nasazení do skupin'!$B$5:$S$41,11,0)</f>
        <v>6472</v>
      </c>
      <c r="L36" s="187">
        <f>VLOOKUP(H32,'Nasazení do skupin'!$B$5:$S$41,14,0)</f>
        <v>0</v>
      </c>
      <c r="M36" s="111"/>
      <c r="N36" s="129" t="s">
        <v>81</v>
      </c>
      <c r="O36" s="130"/>
      <c r="P36" s="130"/>
      <c r="Q36" s="130"/>
      <c r="R36" s="130"/>
      <c r="S36" s="131"/>
    </row>
    <row r="37" spans="1:19" s="107" customFormat="1" ht="88.15" customHeight="1" thickBot="1">
      <c r="A37" s="120" t="s">
        <v>82</v>
      </c>
      <c r="B37" s="132" t="str">
        <f>VLOOKUP(B32,'Nasazení do skupin'!$B$5:$S$41,3,0)</f>
        <v>Svoboda Michael</v>
      </c>
      <c r="C37" s="132" t="str">
        <f>VLOOKUP(B32,'Nasazení do skupin'!$B$5:$S$41,6,0)</f>
        <v>Jahoda Tomáš</v>
      </c>
      <c r="D37" s="132" t="str">
        <f>VLOOKUP(B32,'Nasazení do skupin'!$B$5:$S$41,9,0)</f>
        <v>Iláš Patrik</v>
      </c>
      <c r="E37" s="132">
        <f>VLOOKUP(B32,'Nasazení do skupin'!$B$5:$S$41,12,0)</f>
        <v>0</v>
      </c>
      <c r="F37" s="132">
        <f>VLOOKUP(B32,'Nasazení do skupin'!$B$5:$S$41,15,0)</f>
        <v>0</v>
      </c>
      <c r="G37" s="148"/>
      <c r="H37" s="132" t="str">
        <f>VLOOKUP(H32,'Nasazení do skupin'!$B$5:$S$41,3,0)</f>
        <v>Bálek Jan</v>
      </c>
      <c r="I37" s="132" t="str">
        <f>VLOOKUP(H32,'Nasazení do skupin'!$B$5:$S$41,6,0)</f>
        <v>Červenka Michal</v>
      </c>
      <c r="J37" s="132" t="str">
        <f>VLOOKUP(H32,'Nasazení do skupin'!$B$5:$S$41,9,0)</f>
        <v>Baloun Richard</v>
      </c>
      <c r="K37" s="132" t="str">
        <f>VLOOKUP(H32,'Nasazení do skupin'!$B$5:$S$41,12,0)</f>
        <v>Blažek Antonín</v>
      </c>
      <c r="L37" s="132">
        <f>VLOOKUP(H32,'Nasazení do skupin'!$B$5:$S$41,15,0)</f>
        <v>0</v>
      </c>
      <c r="M37" s="133"/>
      <c r="N37" s="130"/>
      <c r="O37" s="130"/>
      <c r="P37" s="130"/>
      <c r="Q37" s="130"/>
      <c r="R37" s="130"/>
      <c r="S37" s="131"/>
    </row>
    <row r="38" spans="1:19" s="107" customFormat="1" ht="18" customHeight="1" thickBot="1">
      <c r="A38" s="134" t="s">
        <v>83</v>
      </c>
      <c r="B38" s="135">
        <f>VLOOKUP(B32,'Nasazení do skupin'!$B$5:$S$41,4,0)</f>
        <v>0</v>
      </c>
      <c r="C38" s="135">
        <f>VLOOKUP(B32,'Nasazení do skupin'!$B$5:$S$41,7,0)</f>
        <v>0</v>
      </c>
      <c r="D38" s="135">
        <f>VLOOKUP(B32,'Nasazení do skupin'!$B$5:$S$41,10,0)</f>
        <v>0</v>
      </c>
      <c r="E38" s="135">
        <f>VLOOKUP(B32,'Nasazení do skupin'!$B$5:$S$41,13,0)</f>
        <v>0</v>
      </c>
      <c r="F38" s="135">
        <f>VLOOKUP(B32,'Nasazení do skupin'!$B$5:$S$41,16,0)</f>
        <v>0</v>
      </c>
      <c r="G38" s="136"/>
      <c r="H38" s="135">
        <f>VLOOKUP(H32,'Nasazení do skupin'!$B$5:$S$41,4,0)</f>
        <v>0</v>
      </c>
      <c r="I38" s="135">
        <f>VLOOKUP(H32,'Nasazení do skupin'!$B$5:$S$41,7,0)</f>
        <v>0</v>
      </c>
      <c r="J38" s="135">
        <f>VLOOKUP(H32,'Nasazení do skupin'!$B$5:$S$41,10,0)</f>
        <v>0</v>
      </c>
      <c r="K38" s="135">
        <f>VLOOKUP(H32,'Nasazení do skupin'!$B$5:$S$41,13,0)</f>
        <v>0</v>
      </c>
      <c r="L38" s="135">
        <f>VLOOKUP(H32,'Nasazení do skupin'!$B$5:$S$41,16,0)</f>
        <v>0</v>
      </c>
      <c r="M38" s="137"/>
      <c r="N38" s="138"/>
      <c r="O38" s="138"/>
      <c r="P38" s="138"/>
      <c r="Q38" s="138"/>
      <c r="R38" s="138"/>
      <c r="S38" s="139"/>
    </row>
    <row r="39" spans="1:19" s="107" customFormat="1" ht="12.75">
      <c r="A39" s="142"/>
      <c r="B39" s="143"/>
      <c r="C39" s="143"/>
      <c r="D39" s="143"/>
      <c r="E39" s="143"/>
      <c r="F39" s="143"/>
      <c r="G39" s="144"/>
      <c r="H39" s="145"/>
      <c r="I39" s="145"/>
      <c r="J39" s="145"/>
      <c r="K39" s="145"/>
      <c r="L39" s="145"/>
      <c r="M39" s="146"/>
      <c r="N39" s="130"/>
      <c r="O39" s="130"/>
      <c r="P39" s="130"/>
      <c r="Q39" s="130"/>
      <c r="R39" s="130"/>
      <c r="S39" s="130"/>
    </row>
  </sheetData>
  <mergeCells count="91"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  <mergeCell ref="I10:M10"/>
    <mergeCell ref="B8:F8"/>
    <mergeCell ref="I8:M8"/>
    <mergeCell ref="P8:S8"/>
    <mergeCell ref="B9:F9"/>
    <mergeCell ref="G9:H9"/>
    <mergeCell ref="P9:S9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Q4:R5"/>
    <mergeCell ref="S4:S5"/>
    <mergeCell ref="P10:S10"/>
    <mergeCell ref="N6:P7"/>
    <mergeCell ref="Q6:S7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A23:A24"/>
    <mergeCell ref="B23:F24"/>
    <mergeCell ref="G23:I24"/>
    <mergeCell ref="J23:M24"/>
    <mergeCell ref="N23:O24"/>
    <mergeCell ref="P23:P24"/>
    <mergeCell ref="Q23:R24"/>
    <mergeCell ref="S23:S24"/>
    <mergeCell ref="N25:P26"/>
    <mergeCell ref="Q25:S26"/>
    <mergeCell ref="P29:S29"/>
    <mergeCell ref="B30:F30"/>
    <mergeCell ref="G30:H30"/>
    <mergeCell ref="I30:M30"/>
    <mergeCell ref="N30:O30"/>
    <mergeCell ref="P30:S30"/>
    <mergeCell ref="P27:S27"/>
    <mergeCell ref="B28:F28"/>
    <mergeCell ref="G28:H28"/>
    <mergeCell ref="I28:M28"/>
    <mergeCell ref="N28:O28"/>
    <mergeCell ref="P28:S28"/>
    <mergeCell ref="P31:Q31"/>
    <mergeCell ref="R31:S31"/>
    <mergeCell ref="B32:F32"/>
    <mergeCell ref="H32:L32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zoomScaleNormal="100" workbookViewId="0">
      <selection activeCell="B5" sqref="B5:M5"/>
    </sheetView>
  </sheetViews>
  <sheetFormatPr defaultRowHeight="12.75"/>
  <cols>
    <col min="1" max="1" width="3" style="33" customWidth="1"/>
    <col min="2" max="2" width="38.5703125" style="33" customWidth="1"/>
    <col min="3" max="3" width="5.85546875" style="33" customWidth="1"/>
    <col min="4" max="4" width="16" style="33" customWidth="1"/>
    <col min="5" max="5" width="4.7109375" style="33" customWidth="1"/>
    <col min="6" max="6" width="5.85546875" style="33" customWidth="1"/>
    <col min="7" max="7" width="16" style="33" customWidth="1"/>
    <col min="8" max="8" width="4.7109375" style="47" customWidth="1"/>
    <col min="9" max="9" width="5.85546875" style="47" customWidth="1"/>
    <col min="10" max="10" width="16" style="47" customWidth="1"/>
    <col min="11" max="11" width="4.7109375" style="47" customWidth="1"/>
    <col min="12" max="12" width="5.85546875" style="47" customWidth="1"/>
    <col min="13" max="13" width="16" style="47" customWidth="1"/>
    <col min="14" max="14" width="4.7109375" style="47" customWidth="1"/>
    <col min="15" max="15" width="5.5703125" style="47" customWidth="1"/>
    <col min="16" max="16" width="16" style="47" customWidth="1"/>
    <col min="17" max="17" width="4.7109375" style="47" customWidth="1"/>
    <col min="18" max="18" width="12" style="47" customWidth="1"/>
    <col min="19" max="267" width="8.85546875" style="33"/>
    <col min="268" max="268" width="3" style="33" customWidth="1"/>
    <col min="269" max="270" width="8.85546875" style="33"/>
    <col min="271" max="271" width="17.42578125" style="33" customWidth="1"/>
    <col min="272" max="273" width="8.85546875" style="33"/>
    <col min="274" max="274" width="36.85546875" style="33" customWidth="1"/>
    <col min="275" max="523" width="8.85546875" style="33"/>
    <col min="524" max="524" width="3" style="33" customWidth="1"/>
    <col min="525" max="526" width="8.85546875" style="33"/>
    <col min="527" max="527" width="17.42578125" style="33" customWidth="1"/>
    <col min="528" max="529" width="8.85546875" style="33"/>
    <col min="530" max="530" width="36.85546875" style="33" customWidth="1"/>
    <col min="531" max="779" width="8.85546875" style="33"/>
    <col min="780" max="780" width="3" style="33" customWidth="1"/>
    <col min="781" max="782" width="8.85546875" style="33"/>
    <col min="783" max="783" width="17.42578125" style="33" customWidth="1"/>
    <col min="784" max="785" width="8.85546875" style="33"/>
    <col min="786" max="786" width="36.85546875" style="33" customWidth="1"/>
    <col min="787" max="1035" width="8.85546875" style="33"/>
    <col min="1036" max="1036" width="3" style="33" customWidth="1"/>
    <col min="1037" max="1038" width="8.85546875" style="33"/>
    <col min="1039" max="1039" width="17.42578125" style="33" customWidth="1"/>
    <col min="1040" max="1041" width="8.85546875" style="33"/>
    <col min="1042" max="1042" width="36.85546875" style="33" customWidth="1"/>
    <col min="1043" max="1291" width="8.85546875" style="33"/>
    <col min="1292" max="1292" width="3" style="33" customWidth="1"/>
    <col min="1293" max="1294" width="8.85546875" style="33"/>
    <col min="1295" max="1295" width="17.42578125" style="33" customWidth="1"/>
    <col min="1296" max="1297" width="8.85546875" style="33"/>
    <col min="1298" max="1298" width="36.85546875" style="33" customWidth="1"/>
    <col min="1299" max="1547" width="8.85546875" style="33"/>
    <col min="1548" max="1548" width="3" style="33" customWidth="1"/>
    <col min="1549" max="1550" width="8.85546875" style="33"/>
    <col min="1551" max="1551" width="17.42578125" style="33" customWidth="1"/>
    <col min="1552" max="1553" width="8.85546875" style="33"/>
    <col min="1554" max="1554" width="36.85546875" style="33" customWidth="1"/>
    <col min="1555" max="1803" width="8.85546875" style="33"/>
    <col min="1804" max="1804" width="3" style="33" customWidth="1"/>
    <col min="1805" max="1806" width="8.85546875" style="33"/>
    <col min="1807" max="1807" width="17.42578125" style="33" customWidth="1"/>
    <col min="1808" max="1809" width="8.85546875" style="33"/>
    <col min="1810" max="1810" width="36.85546875" style="33" customWidth="1"/>
    <col min="1811" max="2059" width="8.85546875" style="33"/>
    <col min="2060" max="2060" width="3" style="33" customWidth="1"/>
    <col min="2061" max="2062" width="8.85546875" style="33"/>
    <col min="2063" max="2063" width="17.42578125" style="33" customWidth="1"/>
    <col min="2064" max="2065" width="8.85546875" style="33"/>
    <col min="2066" max="2066" width="36.85546875" style="33" customWidth="1"/>
    <col min="2067" max="2315" width="8.85546875" style="33"/>
    <col min="2316" max="2316" width="3" style="33" customWidth="1"/>
    <col min="2317" max="2318" width="8.85546875" style="33"/>
    <col min="2319" max="2319" width="17.42578125" style="33" customWidth="1"/>
    <col min="2320" max="2321" width="8.85546875" style="33"/>
    <col min="2322" max="2322" width="36.85546875" style="33" customWidth="1"/>
    <col min="2323" max="2571" width="8.85546875" style="33"/>
    <col min="2572" max="2572" width="3" style="33" customWidth="1"/>
    <col min="2573" max="2574" width="8.85546875" style="33"/>
    <col min="2575" max="2575" width="17.42578125" style="33" customWidth="1"/>
    <col min="2576" max="2577" width="8.85546875" style="33"/>
    <col min="2578" max="2578" width="36.85546875" style="33" customWidth="1"/>
    <col min="2579" max="2827" width="8.85546875" style="33"/>
    <col min="2828" max="2828" width="3" style="33" customWidth="1"/>
    <col min="2829" max="2830" width="8.85546875" style="33"/>
    <col min="2831" max="2831" width="17.42578125" style="33" customWidth="1"/>
    <col min="2832" max="2833" width="8.85546875" style="33"/>
    <col min="2834" max="2834" width="36.85546875" style="33" customWidth="1"/>
    <col min="2835" max="3083" width="8.85546875" style="33"/>
    <col min="3084" max="3084" width="3" style="33" customWidth="1"/>
    <col min="3085" max="3086" width="8.85546875" style="33"/>
    <col min="3087" max="3087" width="17.42578125" style="33" customWidth="1"/>
    <col min="3088" max="3089" width="8.85546875" style="33"/>
    <col min="3090" max="3090" width="36.85546875" style="33" customWidth="1"/>
    <col min="3091" max="3339" width="8.85546875" style="33"/>
    <col min="3340" max="3340" width="3" style="33" customWidth="1"/>
    <col min="3341" max="3342" width="8.85546875" style="33"/>
    <col min="3343" max="3343" width="17.42578125" style="33" customWidth="1"/>
    <col min="3344" max="3345" width="8.85546875" style="33"/>
    <col min="3346" max="3346" width="36.85546875" style="33" customWidth="1"/>
    <col min="3347" max="3595" width="8.85546875" style="33"/>
    <col min="3596" max="3596" width="3" style="33" customWidth="1"/>
    <col min="3597" max="3598" width="8.85546875" style="33"/>
    <col min="3599" max="3599" width="17.42578125" style="33" customWidth="1"/>
    <col min="3600" max="3601" width="8.85546875" style="33"/>
    <col min="3602" max="3602" width="36.85546875" style="33" customWidth="1"/>
    <col min="3603" max="3851" width="8.85546875" style="33"/>
    <col min="3852" max="3852" width="3" style="33" customWidth="1"/>
    <col min="3853" max="3854" width="8.85546875" style="33"/>
    <col min="3855" max="3855" width="17.42578125" style="33" customWidth="1"/>
    <col min="3856" max="3857" width="8.85546875" style="33"/>
    <col min="3858" max="3858" width="36.85546875" style="33" customWidth="1"/>
    <col min="3859" max="4107" width="8.85546875" style="33"/>
    <col min="4108" max="4108" width="3" style="33" customWidth="1"/>
    <col min="4109" max="4110" width="8.85546875" style="33"/>
    <col min="4111" max="4111" width="17.42578125" style="33" customWidth="1"/>
    <col min="4112" max="4113" width="8.85546875" style="33"/>
    <col min="4114" max="4114" width="36.85546875" style="33" customWidth="1"/>
    <col min="4115" max="4363" width="8.85546875" style="33"/>
    <col min="4364" max="4364" width="3" style="33" customWidth="1"/>
    <col min="4365" max="4366" width="8.85546875" style="33"/>
    <col min="4367" max="4367" width="17.42578125" style="33" customWidth="1"/>
    <col min="4368" max="4369" width="8.85546875" style="33"/>
    <col min="4370" max="4370" width="36.85546875" style="33" customWidth="1"/>
    <col min="4371" max="4619" width="8.85546875" style="33"/>
    <col min="4620" max="4620" width="3" style="33" customWidth="1"/>
    <col min="4621" max="4622" width="8.85546875" style="33"/>
    <col min="4623" max="4623" width="17.42578125" style="33" customWidth="1"/>
    <col min="4624" max="4625" width="8.85546875" style="33"/>
    <col min="4626" max="4626" width="36.85546875" style="33" customWidth="1"/>
    <col min="4627" max="4875" width="8.85546875" style="33"/>
    <col min="4876" max="4876" width="3" style="33" customWidth="1"/>
    <col min="4877" max="4878" width="8.85546875" style="33"/>
    <col min="4879" max="4879" width="17.42578125" style="33" customWidth="1"/>
    <col min="4880" max="4881" width="8.85546875" style="33"/>
    <col min="4882" max="4882" width="36.85546875" style="33" customWidth="1"/>
    <col min="4883" max="5131" width="8.85546875" style="33"/>
    <col min="5132" max="5132" width="3" style="33" customWidth="1"/>
    <col min="5133" max="5134" width="8.85546875" style="33"/>
    <col min="5135" max="5135" width="17.42578125" style="33" customWidth="1"/>
    <col min="5136" max="5137" width="8.85546875" style="33"/>
    <col min="5138" max="5138" width="36.85546875" style="33" customWidth="1"/>
    <col min="5139" max="5387" width="8.85546875" style="33"/>
    <col min="5388" max="5388" width="3" style="33" customWidth="1"/>
    <col min="5389" max="5390" width="8.85546875" style="33"/>
    <col min="5391" max="5391" width="17.42578125" style="33" customWidth="1"/>
    <col min="5392" max="5393" width="8.85546875" style="33"/>
    <col min="5394" max="5394" width="36.85546875" style="33" customWidth="1"/>
    <col min="5395" max="5643" width="8.85546875" style="33"/>
    <col min="5644" max="5644" width="3" style="33" customWidth="1"/>
    <col min="5645" max="5646" width="8.85546875" style="33"/>
    <col min="5647" max="5647" width="17.42578125" style="33" customWidth="1"/>
    <col min="5648" max="5649" width="8.85546875" style="33"/>
    <col min="5650" max="5650" width="36.85546875" style="33" customWidth="1"/>
    <col min="5651" max="5899" width="8.85546875" style="33"/>
    <col min="5900" max="5900" width="3" style="33" customWidth="1"/>
    <col min="5901" max="5902" width="8.85546875" style="33"/>
    <col min="5903" max="5903" width="17.42578125" style="33" customWidth="1"/>
    <col min="5904" max="5905" width="8.85546875" style="33"/>
    <col min="5906" max="5906" width="36.85546875" style="33" customWidth="1"/>
    <col min="5907" max="6155" width="8.85546875" style="33"/>
    <col min="6156" max="6156" width="3" style="33" customWidth="1"/>
    <col min="6157" max="6158" width="8.85546875" style="33"/>
    <col min="6159" max="6159" width="17.42578125" style="33" customWidth="1"/>
    <col min="6160" max="6161" width="8.85546875" style="33"/>
    <col min="6162" max="6162" width="36.85546875" style="33" customWidth="1"/>
    <col min="6163" max="6411" width="8.85546875" style="33"/>
    <col min="6412" max="6412" width="3" style="33" customWidth="1"/>
    <col min="6413" max="6414" width="8.85546875" style="33"/>
    <col min="6415" max="6415" width="17.42578125" style="33" customWidth="1"/>
    <col min="6416" max="6417" width="8.85546875" style="33"/>
    <col min="6418" max="6418" width="36.85546875" style="33" customWidth="1"/>
    <col min="6419" max="6667" width="8.85546875" style="33"/>
    <col min="6668" max="6668" width="3" style="33" customWidth="1"/>
    <col min="6669" max="6670" width="8.85546875" style="33"/>
    <col min="6671" max="6671" width="17.42578125" style="33" customWidth="1"/>
    <col min="6672" max="6673" width="8.85546875" style="33"/>
    <col min="6674" max="6674" width="36.85546875" style="33" customWidth="1"/>
    <col min="6675" max="6923" width="8.85546875" style="33"/>
    <col min="6924" max="6924" width="3" style="33" customWidth="1"/>
    <col min="6925" max="6926" width="8.85546875" style="33"/>
    <col min="6927" max="6927" width="17.42578125" style="33" customWidth="1"/>
    <col min="6928" max="6929" width="8.85546875" style="33"/>
    <col min="6930" max="6930" width="36.85546875" style="33" customWidth="1"/>
    <col min="6931" max="7179" width="8.85546875" style="33"/>
    <col min="7180" max="7180" width="3" style="33" customWidth="1"/>
    <col min="7181" max="7182" width="8.85546875" style="33"/>
    <col min="7183" max="7183" width="17.42578125" style="33" customWidth="1"/>
    <col min="7184" max="7185" width="8.85546875" style="33"/>
    <col min="7186" max="7186" width="36.85546875" style="33" customWidth="1"/>
    <col min="7187" max="7435" width="8.85546875" style="33"/>
    <col min="7436" max="7436" width="3" style="33" customWidth="1"/>
    <col min="7437" max="7438" width="8.85546875" style="33"/>
    <col min="7439" max="7439" width="17.42578125" style="33" customWidth="1"/>
    <col min="7440" max="7441" width="8.85546875" style="33"/>
    <col min="7442" max="7442" width="36.85546875" style="33" customWidth="1"/>
    <col min="7443" max="7691" width="8.85546875" style="33"/>
    <col min="7692" max="7692" width="3" style="33" customWidth="1"/>
    <col min="7693" max="7694" width="8.85546875" style="33"/>
    <col min="7695" max="7695" width="17.42578125" style="33" customWidth="1"/>
    <col min="7696" max="7697" width="8.85546875" style="33"/>
    <col min="7698" max="7698" width="36.85546875" style="33" customWidth="1"/>
    <col min="7699" max="7947" width="8.85546875" style="33"/>
    <col min="7948" max="7948" width="3" style="33" customWidth="1"/>
    <col min="7949" max="7950" width="8.85546875" style="33"/>
    <col min="7951" max="7951" width="17.42578125" style="33" customWidth="1"/>
    <col min="7952" max="7953" width="8.85546875" style="33"/>
    <col min="7954" max="7954" width="36.85546875" style="33" customWidth="1"/>
    <col min="7955" max="8203" width="8.85546875" style="33"/>
    <col min="8204" max="8204" width="3" style="33" customWidth="1"/>
    <col min="8205" max="8206" width="8.85546875" style="33"/>
    <col min="8207" max="8207" width="17.42578125" style="33" customWidth="1"/>
    <col min="8208" max="8209" width="8.85546875" style="33"/>
    <col min="8210" max="8210" width="36.85546875" style="33" customWidth="1"/>
    <col min="8211" max="8459" width="8.85546875" style="33"/>
    <col min="8460" max="8460" width="3" style="33" customWidth="1"/>
    <col min="8461" max="8462" width="8.85546875" style="33"/>
    <col min="8463" max="8463" width="17.42578125" style="33" customWidth="1"/>
    <col min="8464" max="8465" width="8.85546875" style="33"/>
    <col min="8466" max="8466" width="36.85546875" style="33" customWidth="1"/>
    <col min="8467" max="8715" width="8.85546875" style="33"/>
    <col min="8716" max="8716" width="3" style="33" customWidth="1"/>
    <col min="8717" max="8718" width="8.85546875" style="33"/>
    <col min="8719" max="8719" width="17.42578125" style="33" customWidth="1"/>
    <col min="8720" max="8721" width="8.85546875" style="33"/>
    <col min="8722" max="8722" width="36.85546875" style="33" customWidth="1"/>
    <col min="8723" max="8971" width="8.85546875" style="33"/>
    <col min="8972" max="8972" width="3" style="33" customWidth="1"/>
    <col min="8973" max="8974" width="8.85546875" style="33"/>
    <col min="8975" max="8975" width="17.42578125" style="33" customWidth="1"/>
    <col min="8976" max="8977" width="8.85546875" style="33"/>
    <col min="8978" max="8978" width="36.85546875" style="33" customWidth="1"/>
    <col min="8979" max="9227" width="8.85546875" style="33"/>
    <col min="9228" max="9228" width="3" style="33" customWidth="1"/>
    <col min="9229" max="9230" width="8.85546875" style="33"/>
    <col min="9231" max="9231" width="17.42578125" style="33" customWidth="1"/>
    <col min="9232" max="9233" width="8.85546875" style="33"/>
    <col min="9234" max="9234" width="36.85546875" style="33" customWidth="1"/>
    <col min="9235" max="9483" width="8.85546875" style="33"/>
    <col min="9484" max="9484" width="3" style="33" customWidth="1"/>
    <col min="9485" max="9486" width="8.85546875" style="33"/>
    <col min="9487" max="9487" width="17.42578125" style="33" customWidth="1"/>
    <col min="9488" max="9489" width="8.85546875" style="33"/>
    <col min="9490" max="9490" width="36.85546875" style="33" customWidth="1"/>
    <col min="9491" max="9739" width="8.85546875" style="33"/>
    <col min="9740" max="9740" width="3" style="33" customWidth="1"/>
    <col min="9741" max="9742" width="8.85546875" style="33"/>
    <col min="9743" max="9743" width="17.42578125" style="33" customWidth="1"/>
    <col min="9744" max="9745" width="8.85546875" style="33"/>
    <col min="9746" max="9746" width="36.85546875" style="33" customWidth="1"/>
    <col min="9747" max="9995" width="8.85546875" style="33"/>
    <col min="9996" max="9996" width="3" style="33" customWidth="1"/>
    <col min="9997" max="9998" width="8.85546875" style="33"/>
    <col min="9999" max="9999" width="17.42578125" style="33" customWidth="1"/>
    <col min="10000" max="10001" width="8.85546875" style="33"/>
    <col min="10002" max="10002" width="36.85546875" style="33" customWidth="1"/>
    <col min="10003" max="10251" width="8.85546875" style="33"/>
    <col min="10252" max="10252" width="3" style="33" customWidth="1"/>
    <col min="10253" max="10254" width="8.85546875" style="33"/>
    <col min="10255" max="10255" width="17.42578125" style="33" customWidth="1"/>
    <col min="10256" max="10257" width="8.85546875" style="33"/>
    <col min="10258" max="10258" width="36.85546875" style="33" customWidth="1"/>
    <col min="10259" max="10507" width="8.85546875" style="33"/>
    <col min="10508" max="10508" width="3" style="33" customWidth="1"/>
    <col min="10509" max="10510" width="8.85546875" style="33"/>
    <col min="10511" max="10511" width="17.42578125" style="33" customWidth="1"/>
    <col min="10512" max="10513" width="8.85546875" style="33"/>
    <col min="10514" max="10514" width="36.85546875" style="33" customWidth="1"/>
    <col min="10515" max="10763" width="8.85546875" style="33"/>
    <col min="10764" max="10764" width="3" style="33" customWidth="1"/>
    <col min="10765" max="10766" width="8.85546875" style="33"/>
    <col min="10767" max="10767" width="17.42578125" style="33" customWidth="1"/>
    <col min="10768" max="10769" width="8.85546875" style="33"/>
    <col min="10770" max="10770" width="36.85546875" style="33" customWidth="1"/>
    <col min="10771" max="11019" width="8.85546875" style="33"/>
    <col min="11020" max="11020" width="3" style="33" customWidth="1"/>
    <col min="11021" max="11022" width="8.85546875" style="33"/>
    <col min="11023" max="11023" width="17.42578125" style="33" customWidth="1"/>
    <col min="11024" max="11025" width="8.85546875" style="33"/>
    <col min="11026" max="11026" width="36.85546875" style="33" customWidth="1"/>
    <col min="11027" max="11275" width="8.85546875" style="33"/>
    <col min="11276" max="11276" width="3" style="33" customWidth="1"/>
    <col min="11277" max="11278" width="8.85546875" style="33"/>
    <col min="11279" max="11279" width="17.42578125" style="33" customWidth="1"/>
    <col min="11280" max="11281" width="8.85546875" style="33"/>
    <col min="11282" max="11282" width="36.85546875" style="33" customWidth="1"/>
    <col min="11283" max="11531" width="8.85546875" style="33"/>
    <col min="11532" max="11532" width="3" style="33" customWidth="1"/>
    <col min="11533" max="11534" width="8.85546875" style="33"/>
    <col min="11535" max="11535" width="17.42578125" style="33" customWidth="1"/>
    <col min="11536" max="11537" width="8.85546875" style="33"/>
    <col min="11538" max="11538" width="36.85546875" style="33" customWidth="1"/>
    <col min="11539" max="11787" width="8.85546875" style="33"/>
    <col min="11788" max="11788" width="3" style="33" customWidth="1"/>
    <col min="11789" max="11790" width="8.85546875" style="33"/>
    <col min="11791" max="11791" width="17.42578125" style="33" customWidth="1"/>
    <col min="11792" max="11793" width="8.85546875" style="33"/>
    <col min="11794" max="11794" width="36.85546875" style="33" customWidth="1"/>
    <col min="11795" max="12043" width="8.85546875" style="33"/>
    <col min="12044" max="12044" width="3" style="33" customWidth="1"/>
    <col min="12045" max="12046" width="8.85546875" style="33"/>
    <col min="12047" max="12047" width="17.42578125" style="33" customWidth="1"/>
    <col min="12048" max="12049" width="8.85546875" style="33"/>
    <col min="12050" max="12050" width="36.85546875" style="33" customWidth="1"/>
    <col min="12051" max="12299" width="8.85546875" style="33"/>
    <col min="12300" max="12300" width="3" style="33" customWidth="1"/>
    <col min="12301" max="12302" width="8.85546875" style="33"/>
    <col min="12303" max="12303" width="17.42578125" style="33" customWidth="1"/>
    <col min="12304" max="12305" width="8.85546875" style="33"/>
    <col min="12306" max="12306" width="36.85546875" style="33" customWidth="1"/>
    <col min="12307" max="12555" width="8.85546875" style="33"/>
    <col min="12556" max="12556" width="3" style="33" customWidth="1"/>
    <col min="12557" max="12558" width="8.85546875" style="33"/>
    <col min="12559" max="12559" width="17.42578125" style="33" customWidth="1"/>
    <col min="12560" max="12561" width="8.85546875" style="33"/>
    <col min="12562" max="12562" width="36.85546875" style="33" customWidth="1"/>
    <col min="12563" max="12811" width="8.85546875" style="33"/>
    <col min="12812" max="12812" width="3" style="33" customWidth="1"/>
    <col min="12813" max="12814" width="8.85546875" style="33"/>
    <col min="12815" max="12815" width="17.42578125" style="33" customWidth="1"/>
    <col min="12816" max="12817" width="8.85546875" style="33"/>
    <col min="12818" max="12818" width="36.85546875" style="33" customWidth="1"/>
    <col min="12819" max="13067" width="8.85546875" style="33"/>
    <col min="13068" max="13068" width="3" style="33" customWidth="1"/>
    <col min="13069" max="13070" width="8.85546875" style="33"/>
    <col min="13071" max="13071" width="17.42578125" style="33" customWidth="1"/>
    <col min="13072" max="13073" width="8.85546875" style="33"/>
    <col min="13074" max="13074" width="36.85546875" style="33" customWidth="1"/>
    <col min="13075" max="13323" width="8.85546875" style="33"/>
    <col min="13324" max="13324" width="3" style="33" customWidth="1"/>
    <col min="13325" max="13326" width="8.85546875" style="33"/>
    <col min="13327" max="13327" width="17.42578125" style="33" customWidth="1"/>
    <col min="13328" max="13329" width="8.85546875" style="33"/>
    <col min="13330" max="13330" width="36.85546875" style="33" customWidth="1"/>
    <col min="13331" max="13579" width="8.85546875" style="33"/>
    <col min="13580" max="13580" width="3" style="33" customWidth="1"/>
    <col min="13581" max="13582" width="8.85546875" style="33"/>
    <col min="13583" max="13583" width="17.42578125" style="33" customWidth="1"/>
    <col min="13584" max="13585" width="8.85546875" style="33"/>
    <col min="13586" max="13586" width="36.85546875" style="33" customWidth="1"/>
    <col min="13587" max="13835" width="8.85546875" style="33"/>
    <col min="13836" max="13836" width="3" style="33" customWidth="1"/>
    <col min="13837" max="13838" width="8.85546875" style="33"/>
    <col min="13839" max="13839" width="17.42578125" style="33" customWidth="1"/>
    <col min="13840" max="13841" width="8.85546875" style="33"/>
    <col min="13842" max="13842" width="36.85546875" style="33" customWidth="1"/>
    <col min="13843" max="14091" width="8.85546875" style="33"/>
    <col min="14092" max="14092" width="3" style="33" customWidth="1"/>
    <col min="14093" max="14094" width="8.85546875" style="33"/>
    <col min="14095" max="14095" width="17.42578125" style="33" customWidth="1"/>
    <col min="14096" max="14097" width="8.85546875" style="33"/>
    <col min="14098" max="14098" width="36.85546875" style="33" customWidth="1"/>
    <col min="14099" max="14347" width="8.85546875" style="33"/>
    <col min="14348" max="14348" width="3" style="33" customWidth="1"/>
    <col min="14349" max="14350" width="8.85546875" style="33"/>
    <col min="14351" max="14351" width="17.42578125" style="33" customWidth="1"/>
    <col min="14352" max="14353" width="8.85546875" style="33"/>
    <col min="14354" max="14354" width="36.85546875" style="33" customWidth="1"/>
    <col min="14355" max="14603" width="8.85546875" style="33"/>
    <col min="14604" max="14604" width="3" style="33" customWidth="1"/>
    <col min="14605" max="14606" width="8.85546875" style="33"/>
    <col min="14607" max="14607" width="17.42578125" style="33" customWidth="1"/>
    <col min="14608" max="14609" width="8.85546875" style="33"/>
    <col min="14610" max="14610" width="36.85546875" style="33" customWidth="1"/>
    <col min="14611" max="14859" width="8.85546875" style="33"/>
    <col min="14860" max="14860" width="3" style="33" customWidth="1"/>
    <col min="14861" max="14862" width="8.85546875" style="33"/>
    <col min="14863" max="14863" width="17.42578125" style="33" customWidth="1"/>
    <col min="14864" max="14865" width="8.85546875" style="33"/>
    <col min="14866" max="14866" width="36.85546875" style="33" customWidth="1"/>
    <col min="14867" max="15115" width="8.85546875" style="33"/>
    <col min="15116" max="15116" width="3" style="33" customWidth="1"/>
    <col min="15117" max="15118" width="8.85546875" style="33"/>
    <col min="15119" max="15119" width="17.42578125" style="33" customWidth="1"/>
    <col min="15120" max="15121" width="8.85546875" style="33"/>
    <col min="15122" max="15122" width="36.85546875" style="33" customWidth="1"/>
    <col min="15123" max="15371" width="8.85546875" style="33"/>
    <col min="15372" max="15372" width="3" style="33" customWidth="1"/>
    <col min="15373" max="15374" width="8.85546875" style="33"/>
    <col min="15375" max="15375" width="17.42578125" style="33" customWidth="1"/>
    <col min="15376" max="15377" width="8.85546875" style="33"/>
    <col min="15378" max="15378" width="36.85546875" style="33" customWidth="1"/>
    <col min="15379" max="15627" width="8.85546875" style="33"/>
    <col min="15628" max="15628" width="3" style="33" customWidth="1"/>
    <col min="15629" max="15630" width="8.85546875" style="33"/>
    <col min="15631" max="15631" width="17.42578125" style="33" customWidth="1"/>
    <col min="15632" max="15633" width="8.85546875" style="33"/>
    <col min="15634" max="15634" width="36.85546875" style="33" customWidth="1"/>
    <col min="15635" max="15883" width="8.85546875" style="33"/>
    <col min="15884" max="15884" width="3" style="33" customWidth="1"/>
    <col min="15885" max="15886" width="8.85546875" style="33"/>
    <col min="15887" max="15887" width="17.42578125" style="33" customWidth="1"/>
    <col min="15888" max="15889" width="8.85546875" style="33"/>
    <col min="15890" max="15890" width="36.85546875" style="33" customWidth="1"/>
    <col min="15891" max="16139" width="8.85546875" style="33"/>
    <col min="16140" max="16140" width="3" style="33" customWidth="1"/>
    <col min="16141" max="16142" width="8.85546875" style="33"/>
    <col min="16143" max="16143" width="17.42578125" style="33" customWidth="1"/>
    <col min="16144" max="16145" width="8.85546875" style="33"/>
    <col min="16146" max="16146" width="36.85546875" style="33" customWidth="1"/>
    <col min="16147" max="16384" width="8.85546875" style="33"/>
  </cols>
  <sheetData>
    <row r="1" spans="1:19" ht="13.15" customHeight="1">
      <c r="A1" s="229" t="s">
        <v>139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19" ht="13.15" customHeight="1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ht="24.6" customHeight="1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4" spans="1:19" s="34" customFormat="1" ht="14.25">
      <c r="A4" s="78"/>
      <c r="B4" s="79" t="s">
        <v>62</v>
      </c>
      <c r="C4" s="80" t="s">
        <v>63</v>
      </c>
      <c r="D4" s="80" t="s">
        <v>64</v>
      </c>
      <c r="E4" s="81" t="s">
        <v>65</v>
      </c>
      <c r="F4" s="82" t="s">
        <v>63</v>
      </c>
      <c r="G4" s="80" t="s">
        <v>64</v>
      </c>
      <c r="H4" s="81" t="s">
        <v>65</v>
      </c>
      <c r="I4" s="82" t="s">
        <v>63</v>
      </c>
      <c r="J4" s="80" t="s">
        <v>64</v>
      </c>
      <c r="K4" s="81" t="s">
        <v>65</v>
      </c>
      <c r="L4" s="83" t="s">
        <v>63</v>
      </c>
      <c r="M4" s="80" t="s">
        <v>64</v>
      </c>
      <c r="N4" s="81" t="s">
        <v>65</v>
      </c>
      <c r="O4" s="82" t="s">
        <v>63</v>
      </c>
      <c r="P4" s="80" t="s">
        <v>64</v>
      </c>
      <c r="Q4" s="81" t="s">
        <v>65</v>
      </c>
      <c r="R4" s="84" t="s">
        <v>66</v>
      </c>
      <c r="S4" s="84" t="s">
        <v>67</v>
      </c>
    </row>
    <row r="5" spans="1:19" ht="14.45" customHeight="1">
      <c r="A5" s="85">
        <v>1</v>
      </c>
      <c r="B5" s="192" t="s">
        <v>56</v>
      </c>
      <c r="C5" s="165">
        <v>5900</v>
      </c>
      <c r="D5" s="166" t="s">
        <v>164</v>
      </c>
      <c r="E5" s="167"/>
      <c r="F5" s="168">
        <v>5902</v>
      </c>
      <c r="G5" s="166" t="s">
        <v>161</v>
      </c>
      <c r="H5" s="173"/>
      <c r="I5" s="174">
        <v>6453</v>
      </c>
      <c r="J5" s="179" t="s">
        <v>162</v>
      </c>
      <c r="K5" s="173"/>
      <c r="L5" s="165">
        <v>6472</v>
      </c>
      <c r="M5" s="33" t="s">
        <v>163</v>
      </c>
      <c r="N5" s="173"/>
      <c r="O5" s="168"/>
      <c r="P5" s="166"/>
      <c r="Q5" s="173"/>
      <c r="R5" s="175"/>
      <c r="S5" s="175" t="s">
        <v>168</v>
      </c>
    </row>
    <row r="6" spans="1:19" ht="15">
      <c r="A6" s="85">
        <v>2</v>
      </c>
      <c r="B6" s="193" t="s">
        <v>142</v>
      </c>
      <c r="C6" s="165">
        <v>5287</v>
      </c>
      <c r="D6" s="166" t="s">
        <v>178</v>
      </c>
      <c r="E6" s="167"/>
      <c r="F6" s="168">
        <v>5262</v>
      </c>
      <c r="G6" s="166" t="s">
        <v>179</v>
      </c>
      <c r="H6" s="173"/>
      <c r="I6" s="174">
        <v>5660</v>
      </c>
      <c r="J6" s="179" t="s">
        <v>180</v>
      </c>
      <c r="K6" s="173"/>
      <c r="L6" s="165"/>
      <c r="M6" s="166"/>
      <c r="N6" s="173"/>
      <c r="O6" s="168"/>
      <c r="P6" s="166"/>
      <c r="Q6" s="173"/>
      <c r="R6" s="175"/>
      <c r="S6" s="175" t="s">
        <v>169</v>
      </c>
    </row>
    <row r="7" spans="1:19" ht="15">
      <c r="A7" s="85">
        <v>3</v>
      </c>
      <c r="B7" s="206" t="s">
        <v>143</v>
      </c>
      <c r="C7" s="165">
        <v>5731</v>
      </c>
      <c r="D7" s="166" t="s">
        <v>181</v>
      </c>
      <c r="E7" s="167"/>
      <c r="F7" s="168">
        <v>6659</v>
      </c>
      <c r="G7" s="166" t="s">
        <v>182</v>
      </c>
      <c r="H7" s="173"/>
      <c r="I7" s="174">
        <v>6660</v>
      </c>
      <c r="J7" s="179" t="s">
        <v>183</v>
      </c>
      <c r="K7" s="173"/>
      <c r="L7" s="165"/>
      <c r="M7" s="166"/>
      <c r="N7" s="173"/>
      <c r="O7" s="168"/>
      <c r="P7" s="166"/>
      <c r="Q7" s="173"/>
      <c r="R7" s="175"/>
      <c r="S7" s="175" t="s">
        <v>169</v>
      </c>
    </row>
    <row r="8" spans="1:19" ht="15">
      <c r="A8" s="85">
        <v>4</v>
      </c>
      <c r="B8" s="193" t="s">
        <v>144</v>
      </c>
      <c r="C8" s="165">
        <v>6661</v>
      </c>
      <c r="D8" s="166" t="s">
        <v>184</v>
      </c>
      <c r="E8" s="167"/>
      <c r="F8" s="168">
        <v>6388</v>
      </c>
      <c r="G8" s="166" t="s">
        <v>185</v>
      </c>
      <c r="H8" s="173"/>
      <c r="I8" s="165">
        <v>5731</v>
      </c>
      <c r="J8" s="180" t="s">
        <v>186</v>
      </c>
      <c r="K8" s="167"/>
      <c r="L8" s="168"/>
      <c r="M8" s="166"/>
      <c r="N8" s="173"/>
      <c r="O8" s="168"/>
      <c r="P8" s="166"/>
      <c r="Q8" s="173"/>
      <c r="R8" s="175"/>
      <c r="S8" s="175" t="s">
        <v>169</v>
      </c>
    </row>
    <row r="9" spans="1:19" ht="15">
      <c r="A9" s="85">
        <v>5</v>
      </c>
      <c r="B9" s="192" t="s">
        <v>145</v>
      </c>
      <c r="C9" s="165">
        <v>6227</v>
      </c>
      <c r="D9" s="166" t="s">
        <v>153</v>
      </c>
      <c r="E9" s="167"/>
      <c r="F9" s="168">
        <v>5474</v>
      </c>
      <c r="G9" s="166" t="s">
        <v>154</v>
      </c>
      <c r="H9" s="173"/>
      <c r="I9" s="174">
        <v>6072</v>
      </c>
      <c r="J9" s="179" t="s">
        <v>155</v>
      </c>
      <c r="K9" s="173"/>
      <c r="L9" s="165"/>
      <c r="M9" s="166"/>
      <c r="N9" s="173"/>
      <c r="O9" s="168"/>
      <c r="P9" s="166"/>
      <c r="Q9" s="173"/>
      <c r="R9" s="175"/>
      <c r="S9" s="175" t="s">
        <v>156</v>
      </c>
    </row>
    <row r="10" spans="1:19" ht="15">
      <c r="A10" s="85">
        <v>6</v>
      </c>
      <c r="B10" s="192" t="s">
        <v>146</v>
      </c>
      <c r="C10" s="165">
        <v>6352</v>
      </c>
      <c r="D10" s="166" t="s">
        <v>157</v>
      </c>
      <c r="E10" s="167"/>
      <c r="F10" s="168">
        <v>6790</v>
      </c>
      <c r="G10" s="166" t="s">
        <v>158</v>
      </c>
      <c r="H10" s="173"/>
      <c r="I10" s="174">
        <v>6104</v>
      </c>
      <c r="J10" s="179" t="s">
        <v>159</v>
      </c>
      <c r="K10" s="173"/>
      <c r="L10" s="165"/>
      <c r="M10" s="166"/>
      <c r="N10" s="173"/>
      <c r="O10" s="168"/>
      <c r="P10" s="166"/>
      <c r="Q10" s="173"/>
      <c r="R10" s="175"/>
      <c r="S10" s="175" t="s">
        <v>160</v>
      </c>
    </row>
    <row r="11" spans="1:19" ht="15">
      <c r="A11" s="85">
        <v>7</v>
      </c>
      <c r="B11" s="192" t="s">
        <v>148</v>
      </c>
      <c r="C11" s="165">
        <v>4665</v>
      </c>
      <c r="D11" s="166" t="s">
        <v>196</v>
      </c>
      <c r="E11" s="167"/>
      <c r="F11" s="168">
        <v>5956</v>
      </c>
      <c r="G11" s="166" t="s">
        <v>197</v>
      </c>
      <c r="H11" s="173"/>
      <c r="I11" s="174">
        <v>5957</v>
      </c>
      <c r="J11" s="179" t="s">
        <v>198</v>
      </c>
      <c r="K11" s="173"/>
      <c r="L11" s="165"/>
      <c r="M11" s="166"/>
      <c r="N11" s="173"/>
      <c r="O11" s="168"/>
      <c r="P11" s="166"/>
      <c r="Q11" s="173"/>
      <c r="R11" s="175"/>
      <c r="S11" s="175" t="s">
        <v>199</v>
      </c>
    </row>
    <row r="12" spans="1:19" ht="15">
      <c r="A12" s="85">
        <v>8</v>
      </c>
      <c r="B12" s="192" t="s">
        <v>149</v>
      </c>
      <c r="C12" s="165">
        <v>6012</v>
      </c>
      <c r="D12" s="166" t="s">
        <v>200</v>
      </c>
      <c r="E12" s="167"/>
      <c r="F12" s="168">
        <v>6451</v>
      </c>
      <c r="G12" s="166" t="s">
        <v>201</v>
      </c>
      <c r="H12" s="173"/>
      <c r="I12" s="165">
        <v>6688</v>
      </c>
      <c r="J12" s="180" t="s">
        <v>202</v>
      </c>
      <c r="K12" s="167"/>
      <c r="L12" s="168"/>
      <c r="M12" s="166"/>
      <c r="N12" s="173"/>
      <c r="O12" s="168"/>
      <c r="P12" s="166"/>
      <c r="Q12" s="173"/>
      <c r="R12" s="175"/>
      <c r="S12" s="175" t="s">
        <v>199</v>
      </c>
    </row>
    <row r="13" spans="1:19" ht="15">
      <c r="A13" s="85">
        <v>9</v>
      </c>
      <c r="B13" s="192" t="s">
        <v>131</v>
      </c>
      <c r="C13" s="165">
        <v>6362</v>
      </c>
      <c r="D13" s="166" t="s">
        <v>165</v>
      </c>
      <c r="E13" s="167"/>
      <c r="F13" s="168">
        <v>6361</v>
      </c>
      <c r="G13" s="166" t="s">
        <v>166</v>
      </c>
      <c r="H13" s="173"/>
      <c r="I13" s="165">
        <v>3127</v>
      </c>
      <c r="J13" s="180" t="s">
        <v>167</v>
      </c>
      <c r="K13" s="167"/>
      <c r="L13" s="168"/>
      <c r="M13" s="166"/>
      <c r="N13" s="173"/>
      <c r="O13" s="168"/>
      <c r="P13" s="166"/>
      <c r="Q13" s="173"/>
      <c r="R13" s="175"/>
      <c r="S13" s="175" t="s">
        <v>169</v>
      </c>
    </row>
    <row r="14" spans="1:19" ht="15">
      <c r="A14" s="85">
        <v>10</v>
      </c>
      <c r="B14" s="192" t="s">
        <v>86</v>
      </c>
      <c r="C14" s="165">
        <v>5153</v>
      </c>
      <c r="D14" s="166" t="s">
        <v>187</v>
      </c>
      <c r="E14" s="167"/>
      <c r="F14" s="168">
        <v>6230</v>
      </c>
      <c r="G14" s="166" t="s">
        <v>188</v>
      </c>
      <c r="H14" s="173"/>
      <c r="I14" s="174">
        <v>6566</v>
      </c>
      <c r="J14" s="179" t="s">
        <v>189</v>
      </c>
      <c r="K14" s="173"/>
      <c r="L14" s="165"/>
      <c r="M14" s="166"/>
      <c r="N14" s="173"/>
      <c r="O14" s="168"/>
      <c r="P14" s="166"/>
      <c r="Q14" s="173"/>
      <c r="R14" s="175"/>
      <c r="S14" s="175" t="s">
        <v>190</v>
      </c>
    </row>
    <row r="15" spans="1:19" ht="15">
      <c r="A15" s="85">
        <v>11</v>
      </c>
      <c r="B15" s="192" t="s">
        <v>151</v>
      </c>
      <c r="C15" s="165">
        <v>5062</v>
      </c>
      <c r="D15" s="166" t="s">
        <v>170</v>
      </c>
      <c r="E15" s="167"/>
      <c r="F15" s="168">
        <v>6426</v>
      </c>
      <c r="G15" s="166" t="s">
        <v>171</v>
      </c>
      <c r="H15" s="173"/>
      <c r="I15" s="174">
        <v>6427</v>
      </c>
      <c r="J15" s="179" t="s">
        <v>172</v>
      </c>
      <c r="K15" s="173"/>
      <c r="L15" s="165"/>
      <c r="M15" s="166"/>
      <c r="N15" s="173"/>
      <c r="O15" s="168"/>
      <c r="P15" s="166"/>
      <c r="Q15" s="173"/>
      <c r="R15" s="175"/>
      <c r="S15" s="175" t="s">
        <v>176</v>
      </c>
    </row>
    <row r="16" spans="1:19" ht="15">
      <c r="A16" s="85">
        <v>12</v>
      </c>
      <c r="B16" s="192" t="s">
        <v>150</v>
      </c>
      <c r="C16" s="165">
        <v>6040</v>
      </c>
      <c r="D16" s="166" t="s">
        <v>173</v>
      </c>
      <c r="E16" s="167"/>
      <c r="F16" s="168">
        <v>6425</v>
      </c>
      <c r="G16" s="166" t="s">
        <v>174</v>
      </c>
      <c r="H16" s="173"/>
      <c r="I16" s="174">
        <v>6424</v>
      </c>
      <c r="J16" s="179" t="s">
        <v>175</v>
      </c>
      <c r="K16" s="173"/>
      <c r="L16" s="165"/>
      <c r="M16" s="166"/>
      <c r="N16" s="173"/>
      <c r="O16" s="168"/>
      <c r="P16" s="166"/>
      <c r="Q16" s="173"/>
      <c r="R16" s="175"/>
      <c r="S16" s="175" t="s">
        <v>177</v>
      </c>
    </row>
    <row r="17" spans="1:19" ht="15">
      <c r="A17" s="85">
        <v>13</v>
      </c>
      <c r="B17" s="192" t="s">
        <v>133</v>
      </c>
      <c r="C17" s="169">
        <v>6256</v>
      </c>
      <c r="D17" s="170" t="s">
        <v>191</v>
      </c>
      <c r="E17" s="171"/>
      <c r="F17" s="172">
        <v>6647</v>
      </c>
      <c r="G17" s="170" t="s">
        <v>192</v>
      </c>
      <c r="H17" s="176"/>
      <c r="I17" s="177">
        <v>6648</v>
      </c>
      <c r="J17" s="194" t="s">
        <v>193</v>
      </c>
      <c r="K17" s="176"/>
      <c r="L17" s="169">
        <v>6669</v>
      </c>
      <c r="M17" s="170" t="s">
        <v>194</v>
      </c>
      <c r="N17" s="176"/>
      <c r="O17" s="172"/>
      <c r="P17" s="170"/>
      <c r="Q17" s="176"/>
      <c r="R17" s="178"/>
      <c r="S17" s="178" t="s">
        <v>195</v>
      </c>
    </row>
    <row r="18" spans="1:19" ht="15">
      <c r="A18" s="85">
        <v>14</v>
      </c>
      <c r="B18" s="164"/>
      <c r="C18" s="169"/>
      <c r="D18" s="170"/>
      <c r="E18" s="171"/>
      <c r="F18" s="172"/>
      <c r="G18" s="170"/>
      <c r="H18" s="176"/>
      <c r="I18" s="177"/>
      <c r="J18" s="178"/>
      <c r="K18" s="176"/>
      <c r="L18" s="169"/>
      <c r="M18" s="170"/>
      <c r="N18" s="176"/>
      <c r="O18" s="172"/>
      <c r="P18" s="170"/>
      <c r="Q18" s="176"/>
      <c r="R18" s="178"/>
      <c r="S18" s="178"/>
    </row>
    <row r="19" spans="1:19" ht="15">
      <c r="A19" s="85">
        <v>15</v>
      </c>
      <c r="B19" s="164"/>
      <c r="C19" s="169"/>
      <c r="D19" s="170"/>
      <c r="E19" s="171"/>
      <c r="F19" s="172"/>
      <c r="G19" s="170"/>
      <c r="H19" s="176"/>
      <c r="I19" s="177"/>
      <c r="J19" s="178"/>
      <c r="K19" s="176"/>
      <c r="L19" s="169"/>
      <c r="M19" s="170"/>
      <c r="N19" s="176"/>
      <c r="O19" s="172"/>
      <c r="P19" s="170"/>
      <c r="Q19" s="176"/>
      <c r="R19" s="178"/>
      <c r="S19" s="178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21"/>
  <sheetViews>
    <sheetView workbookViewId="0">
      <selection activeCell="B16" sqref="B16"/>
    </sheetView>
  </sheetViews>
  <sheetFormatPr defaultRowHeight="15"/>
  <cols>
    <col min="1" max="1" width="11.7109375" customWidth="1"/>
    <col min="2" max="2" width="38" style="33" bestFit="1" customWidth="1"/>
    <col min="3" max="3" width="5.85546875" style="33" customWidth="1"/>
    <col min="4" max="4" width="16" style="33" customWidth="1"/>
    <col min="5" max="5" width="4.7109375" style="33" customWidth="1"/>
    <col min="6" max="6" width="5.85546875" style="33" customWidth="1"/>
    <col min="7" max="7" width="16" style="33" customWidth="1"/>
    <col min="8" max="8" width="4.7109375" style="47" customWidth="1"/>
    <col min="9" max="9" width="5.85546875" style="47" customWidth="1"/>
    <col min="10" max="10" width="16" style="47" customWidth="1"/>
    <col min="11" max="11" width="4.7109375" style="47" customWidth="1"/>
    <col min="12" max="12" width="5.7109375" style="47" customWidth="1"/>
    <col min="13" max="13" width="16" style="47" customWidth="1"/>
    <col min="14" max="14" width="4.7109375" style="47" customWidth="1"/>
    <col min="15" max="15" width="5.42578125" style="47" customWidth="1"/>
    <col min="16" max="16" width="16" style="47" customWidth="1"/>
    <col min="17" max="17" width="4.7109375" style="47" customWidth="1"/>
    <col min="18" max="18" width="9.7109375" style="47" customWidth="1"/>
    <col min="19" max="19" width="8.85546875" style="33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.75">
      <c r="A2" s="235" t="s">
        <v>91</v>
      </c>
      <c r="B2" s="240" t="s">
        <v>152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1:19" ht="16.5" customHeight="1">
      <c r="A3" s="236"/>
      <c r="B3" s="241" t="s">
        <v>140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1:19">
      <c r="A4" s="32" t="s">
        <v>19</v>
      </c>
      <c r="B4" s="79" t="s">
        <v>62</v>
      </c>
      <c r="C4" s="83" t="s">
        <v>63</v>
      </c>
      <c r="D4" s="80" t="s">
        <v>64</v>
      </c>
      <c r="E4" s="81" t="s">
        <v>68</v>
      </c>
      <c r="F4" s="83" t="s">
        <v>63</v>
      </c>
      <c r="G4" s="80" t="s">
        <v>64</v>
      </c>
      <c r="H4" s="81" t="s">
        <v>68</v>
      </c>
      <c r="I4" s="82" t="s">
        <v>63</v>
      </c>
      <c r="J4" s="80" t="s">
        <v>64</v>
      </c>
      <c r="K4" s="81" t="s">
        <v>68</v>
      </c>
      <c r="L4" s="83" t="s">
        <v>63</v>
      </c>
      <c r="M4" s="80" t="s">
        <v>64</v>
      </c>
      <c r="N4" s="81" t="s">
        <v>68</v>
      </c>
      <c r="O4" s="83" t="s">
        <v>63</v>
      </c>
      <c r="P4" s="80" t="s">
        <v>64</v>
      </c>
      <c r="Q4" s="81" t="s">
        <v>68</v>
      </c>
      <c r="R4" s="83" t="s">
        <v>66</v>
      </c>
      <c r="S4" s="80" t="s">
        <v>67</v>
      </c>
    </row>
    <row r="5" spans="1:19">
      <c r="A5" s="238" t="s">
        <v>20</v>
      </c>
      <c r="B5" s="150" t="str">
        <f>'Prezence 19.5..'!B6</f>
        <v>Městský nohejbalový klub Modřice, z.s. "A"</v>
      </c>
      <c r="C5" s="150">
        <f>'Prezence 19.5..'!C6</f>
        <v>5287</v>
      </c>
      <c r="D5" s="150" t="str">
        <f>'Prezence 19.5..'!D6</f>
        <v>Svoboda Michael</v>
      </c>
      <c r="E5" s="150">
        <f>'Prezence 19.5..'!E6</f>
        <v>0</v>
      </c>
      <c r="F5" s="150">
        <f>'Prezence 19.5..'!F6</f>
        <v>5262</v>
      </c>
      <c r="G5" s="150" t="str">
        <f>'Prezence 19.5..'!G6</f>
        <v>Jahoda Tomáš</v>
      </c>
      <c r="H5" s="150">
        <f>'Prezence 19.5..'!H6</f>
        <v>0</v>
      </c>
      <c r="I5" s="150">
        <f>'Prezence 19.5..'!I6</f>
        <v>5660</v>
      </c>
      <c r="J5" s="150" t="str">
        <f>'Prezence 19.5..'!J6</f>
        <v>Iláš Patrik</v>
      </c>
      <c r="K5" s="150">
        <f>'Prezence 19.5..'!K6</f>
        <v>0</v>
      </c>
      <c r="L5" s="150">
        <f>'Prezence 19.5..'!L6</f>
        <v>0</v>
      </c>
      <c r="M5" s="150">
        <f>'Prezence 19.5..'!M6</f>
        <v>0</v>
      </c>
      <c r="N5" s="150">
        <f>'Prezence 19.5..'!N6</f>
        <v>0</v>
      </c>
      <c r="O5" s="150">
        <f>'Prezence 19.5..'!O6</f>
        <v>0</v>
      </c>
      <c r="P5" s="150">
        <f>'Prezence 19.5..'!P6</f>
        <v>0</v>
      </c>
      <c r="Q5" s="150">
        <f>'Prezence 19.5..'!Q6</f>
        <v>0</v>
      </c>
      <c r="R5" s="150">
        <f>'Prezence 19.5..'!R6</f>
        <v>0</v>
      </c>
      <c r="S5" s="150" t="str">
        <f>'Prezence 19.5..'!S6</f>
        <v>Svoboda</v>
      </c>
    </row>
    <row r="6" spans="1:19">
      <c r="A6" s="238"/>
      <c r="B6" s="150" t="str">
        <f>'Prezence 19.5..'!B15</f>
        <v>TJ Peklo nad Zdobnicí "A"</v>
      </c>
      <c r="C6" s="150">
        <f>'Prezence 19.5..'!C15</f>
        <v>5062</v>
      </c>
      <c r="D6" s="150" t="str">
        <f>'Prezence 19.5..'!D15</f>
        <v>Jarkovský Pavel</v>
      </c>
      <c r="E6" s="150">
        <f>'Prezence 19.5..'!E15</f>
        <v>0</v>
      </c>
      <c r="F6" s="150">
        <f>'Prezence 19.5..'!F15</f>
        <v>6426</v>
      </c>
      <c r="G6" s="150" t="str">
        <f>'Prezence 19.5..'!G15</f>
        <v>Teplý Matěj</v>
      </c>
      <c r="H6" s="150">
        <f>'Prezence 19.5..'!H15</f>
        <v>0</v>
      </c>
      <c r="I6" s="150">
        <f>'Prezence 19.5..'!I15</f>
        <v>6427</v>
      </c>
      <c r="J6" s="150" t="str">
        <f>'Prezence 19.5..'!J15</f>
        <v>Pavlišta Josef</v>
      </c>
      <c r="K6" s="150">
        <f>'Prezence 19.5..'!K15</f>
        <v>0</v>
      </c>
      <c r="L6" s="150">
        <f>'Prezence 19.5..'!L15</f>
        <v>0</v>
      </c>
      <c r="M6" s="150">
        <f>'Prezence 19.5..'!M15</f>
        <v>0</v>
      </c>
      <c r="N6" s="150">
        <f>'Prezence 19.5..'!N15</f>
        <v>0</v>
      </c>
      <c r="O6" s="150">
        <f>'Prezence 19.5..'!O15</f>
        <v>0</v>
      </c>
      <c r="P6" s="150">
        <f>'Prezence 19.5..'!P15</f>
        <v>0</v>
      </c>
      <c r="Q6" s="150">
        <f>'Prezence 19.5..'!Q15</f>
        <v>0</v>
      </c>
      <c r="R6" s="150">
        <f>'Prezence 19.5..'!R15</f>
        <v>0</v>
      </c>
      <c r="S6" s="150" t="str">
        <f>'Prezence 19.5..'!S15</f>
        <v>Prachař</v>
      </c>
    </row>
    <row r="7" spans="1:19">
      <c r="A7" s="242"/>
      <c r="B7" s="150" t="str">
        <f>'Prezence 19.5..'!B12</f>
        <v>UNITOP SKP Žďár nad Sázavou "B"</v>
      </c>
      <c r="C7" s="150">
        <f>'Prezence 19.5..'!C12</f>
        <v>6012</v>
      </c>
      <c r="D7" s="150" t="str">
        <f>'Prezence 19.5..'!D12</f>
        <v>Sládek František</v>
      </c>
      <c r="E7" s="150">
        <f>'Prezence 19.5..'!E12</f>
        <v>0</v>
      </c>
      <c r="F7" s="150">
        <f>'Prezence 19.5..'!F12</f>
        <v>6451</v>
      </c>
      <c r="G7" s="150" t="str">
        <f>'Prezence 19.5..'!G12</f>
        <v>Zapletalová Anna</v>
      </c>
      <c r="H7" s="150">
        <f>'Prezence 19.5..'!H12</f>
        <v>0</v>
      </c>
      <c r="I7" s="150">
        <f>'Prezence 19.5..'!I12</f>
        <v>6688</v>
      </c>
      <c r="J7" s="150" t="str">
        <f>'Prezence 19.5..'!J12</f>
        <v>Sobotková Natálie</v>
      </c>
      <c r="K7" s="150">
        <f>'Prezence 19.5..'!K12</f>
        <v>0</v>
      </c>
      <c r="L7" s="150">
        <f>'Prezence 19.5..'!L12</f>
        <v>0</v>
      </c>
      <c r="M7" s="150">
        <f>'Prezence 19.5..'!M12</f>
        <v>0</v>
      </c>
      <c r="N7" s="150">
        <f>'Prezence 19.5..'!N12</f>
        <v>0</v>
      </c>
      <c r="O7" s="150">
        <f>'Prezence 19.5..'!O12</f>
        <v>0</v>
      </c>
      <c r="P7" s="150">
        <f>'Prezence 19.5..'!P12</f>
        <v>0</v>
      </c>
      <c r="Q7" s="150">
        <f>'Prezence 19.5..'!Q12</f>
        <v>0</v>
      </c>
      <c r="R7" s="150">
        <f>'Prezence 19.5..'!R12</f>
        <v>0</v>
      </c>
      <c r="S7" s="150" t="str">
        <f>'Prezence 19.5..'!S12</f>
        <v>Sládek</v>
      </c>
    </row>
    <row r="8" spans="1:19" ht="14.45" customHeight="1" thickBot="1">
      <c r="A8" s="239"/>
      <c r="B8" s="151" t="str">
        <f>'Prezence 19.5..'!B10</f>
        <v>SK LIAPOR - WITTE Karlovy Vary z.s. "B"</v>
      </c>
      <c r="C8" s="151">
        <f>'Prezence 19.5..'!C10</f>
        <v>6352</v>
      </c>
      <c r="D8" s="151" t="str">
        <f>'Prezence 19.5..'!D10</f>
        <v>Sunek Matěj</v>
      </c>
      <c r="E8" s="151">
        <f>'Prezence 19.5..'!E10</f>
        <v>0</v>
      </c>
      <c r="F8" s="151">
        <f>'Prezence 19.5..'!F10</f>
        <v>6790</v>
      </c>
      <c r="G8" s="151" t="str">
        <f>'Prezence 19.5..'!G10</f>
        <v>Malý Jiří</v>
      </c>
      <c r="H8" s="151">
        <f>'Prezence 19.5..'!H10</f>
        <v>0</v>
      </c>
      <c r="I8" s="151">
        <f>'Prezence 19.5..'!I10</f>
        <v>6104</v>
      </c>
      <c r="J8" s="151" t="str">
        <f>'Prezence 19.5..'!J10</f>
        <v>Novotný Dominik</v>
      </c>
      <c r="K8" s="151">
        <f>'Prezence 19.5..'!K10</f>
        <v>0</v>
      </c>
      <c r="L8" s="151">
        <f>'Prezence 19.5..'!L10</f>
        <v>0</v>
      </c>
      <c r="M8" s="151">
        <f>'Prezence 19.5..'!M10</f>
        <v>0</v>
      </c>
      <c r="N8" s="151">
        <f>'Prezence 19.5..'!N10</f>
        <v>0</v>
      </c>
      <c r="O8" s="151">
        <f>'Prezence 19.5..'!O10</f>
        <v>0</v>
      </c>
      <c r="P8" s="151">
        <f>'Prezence 19.5..'!P10</f>
        <v>0</v>
      </c>
      <c r="Q8" s="151">
        <f>'Prezence 19.5..'!Q10</f>
        <v>0</v>
      </c>
      <c r="R8" s="151">
        <f>'Prezence 19.5..'!R10</f>
        <v>0</v>
      </c>
      <c r="S8" s="151" t="str">
        <f>'Prezence 19.5..'!S10</f>
        <v>Dutka Jiří</v>
      </c>
    </row>
    <row r="9" spans="1:19">
      <c r="A9" s="243" t="s">
        <v>6</v>
      </c>
      <c r="B9" s="160" t="str">
        <f>'Prezence 19.5..'!B17</f>
        <v>T.J. SOKOL Holice</v>
      </c>
      <c r="C9" s="160">
        <f>'Prezence 19.5..'!C17</f>
        <v>6256</v>
      </c>
      <c r="D9" s="160" t="str">
        <f>'Prezence 19.5..'!D17</f>
        <v>Jirka Ota</v>
      </c>
      <c r="E9" s="160">
        <f>'Prezence 19.5..'!E17</f>
        <v>0</v>
      </c>
      <c r="F9" s="160">
        <f>'Prezence 19.5..'!F17</f>
        <v>6647</v>
      </c>
      <c r="G9" s="160" t="str">
        <f>'Prezence 19.5..'!G17</f>
        <v>Uhlíř Samuel</v>
      </c>
      <c r="H9" s="160">
        <f>'Prezence 19.5..'!H17</f>
        <v>0</v>
      </c>
      <c r="I9" s="160">
        <f>'Prezence 19.5..'!I17</f>
        <v>6648</v>
      </c>
      <c r="J9" s="160" t="str">
        <f>'Prezence 19.5..'!J17</f>
        <v>Zadrobílek Jan</v>
      </c>
      <c r="K9" s="160">
        <f>'Prezence 19.5..'!K17</f>
        <v>0</v>
      </c>
      <c r="L9" s="160">
        <f>'Prezence 19.5..'!L17</f>
        <v>6669</v>
      </c>
      <c r="M9" s="160" t="str">
        <f>'Prezence 19.5..'!M17</f>
        <v>Zadrobílek Jakub</v>
      </c>
      <c r="N9" s="160">
        <f>'Prezence 19.5..'!N17</f>
        <v>0</v>
      </c>
      <c r="O9" s="160">
        <f>'Prezence 19.5..'!O17</f>
        <v>0</v>
      </c>
      <c r="P9" s="160">
        <f>'Prezence 19.5..'!P17</f>
        <v>0</v>
      </c>
      <c r="Q9" s="160">
        <f>'Prezence 19.5..'!Q17</f>
        <v>0</v>
      </c>
      <c r="R9" s="160">
        <f>'Prezence 19.5..'!R17</f>
        <v>0</v>
      </c>
      <c r="S9" s="160" t="str">
        <f>'Prezence 19.5..'!S17</f>
        <v>Líbal</v>
      </c>
    </row>
    <row r="10" spans="1:19">
      <c r="A10" s="238"/>
      <c r="B10" s="86" t="str">
        <f>'Prezence 19.5..'!B9</f>
        <v>SK LIAPOR - WITTE Karlovy Vary z.s. "A"</v>
      </c>
      <c r="C10" s="86">
        <f>'Prezence 19.5..'!C9</f>
        <v>6227</v>
      </c>
      <c r="D10" s="86" t="str">
        <f>'Prezence 19.5..'!D9</f>
        <v>Gregor Tobiáš</v>
      </c>
      <c r="E10" s="86">
        <f>'Prezence 19.5..'!E9</f>
        <v>0</v>
      </c>
      <c r="F10" s="86">
        <f>'Prezence 19.5..'!F9</f>
        <v>5474</v>
      </c>
      <c r="G10" s="86" t="str">
        <f>'Prezence 19.5..'!G9</f>
        <v>Lebeda Marek</v>
      </c>
      <c r="H10" s="86">
        <f>'Prezence 19.5..'!H9</f>
        <v>0</v>
      </c>
      <c r="I10" s="86">
        <f>'Prezence 19.5..'!I9</f>
        <v>6072</v>
      </c>
      <c r="J10" s="86" t="str">
        <f>'Prezence 19.5..'!J9</f>
        <v>Stýblo Petr</v>
      </c>
      <c r="K10" s="86">
        <f>'Prezence 19.5..'!K9</f>
        <v>0</v>
      </c>
      <c r="L10" s="86">
        <f>'Prezence 19.5..'!L9</f>
        <v>0</v>
      </c>
      <c r="M10" s="86">
        <f>'Prezence 19.5..'!M9</f>
        <v>0</v>
      </c>
      <c r="N10" s="86">
        <f>'Prezence 19.5..'!N9</f>
        <v>0</v>
      </c>
      <c r="O10" s="86">
        <f>'Prezence 19.5..'!O9</f>
        <v>0</v>
      </c>
      <c r="P10" s="86">
        <f>'Prezence 19.5..'!P9</f>
        <v>0</v>
      </c>
      <c r="Q10" s="86">
        <f>'Prezence 19.5..'!Q9</f>
        <v>0</v>
      </c>
      <c r="R10" s="86">
        <f>'Prezence 19.5..'!R9</f>
        <v>0</v>
      </c>
      <c r="S10" s="86" t="str">
        <f>'Prezence 19.5..'!S9</f>
        <v>Hron Karel</v>
      </c>
    </row>
    <row r="11" spans="1:19" ht="14.45" customHeight="1" thickBot="1">
      <c r="A11" s="242"/>
      <c r="B11" s="151" t="str">
        <f>'Prezence 19.5..'!B16</f>
        <v>TJ Peklo nad Zdobnicí "B"</v>
      </c>
      <c r="C11" s="151">
        <f>'Prezence 19.5..'!C16</f>
        <v>6040</v>
      </c>
      <c r="D11" s="151" t="str">
        <f>'Prezence 19.5..'!D16</f>
        <v>Čižinský František</v>
      </c>
      <c r="E11" s="151">
        <f>'Prezence 19.5..'!E16</f>
        <v>0</v>
      </c>
      <c r="F11" s="151">
        <f>'Prezence 19.5..'!F16</f>
        <v>6425</v>
      </c>
      <c r="G11" s="151" t="str">
        <f>'Prezence 19.5..'!G16</f>
        <v>Prachař Vojtěch</v>
      </c>
      <c r="H11" s="151">
        <f>'Prezence 19.5..'!H16</f>
        <v>0</v>
      </c>
      <c r="I11" s="151">
        <f>'Prezence 19.5..'!I16</f>
        <v>6424</v>
      </c>
      <c r="J11" s="151" t="str">
        <f>'Prezence 19.5..'!J16</f>
        <v>Kopecký Adam</v>
      </c>
      <c r="K11" s="151">
        <f>'Prezence 19.5..'!K16</f>
        <v>0</v>
      </c>
      <c r="L11" s="151">
        <f>'Prezence 19.5..'!L16</f>
        <v>0</v>
      </c>
      <c r="M11" s="151">
        <f>'Prezence 19.5..'!M16</f>
        <v>0</v>
      </c>
      <c r="N11" s="151">
        <f>'Prezence 19.5..'!N16</f>
        <v>0</v>
      </c>
      <c r="O11" s="151">
        <f>'Prezence 19.5..'!O16</f>
        <v>0</v>
      </c>
      <c r="P11" s="151">
        <f>'Prezence 19.5..'!P16</f>
        <v>0</v>
      </c>
      <c r="Q11" s="151">
        <f>'Prezence 19.5..'!Q16</f>
        <v>0</v>
      </c>
      <c r="R11" s="151">
        <f>'Prezence 19.5..'!R16</f>
        <v>0</v>
      </c>
      <c r="S11" s="151" t="str">
        <f>'Prezence 19.5..'!S16</f>
        <v>Hostinský</v>
      </c>
    </row>
    <row r="12" spans="1:19">
      <c r="A12" s="244" t="s">
        <v>21</v>
      </c>
      <c r="B12" s="153" t="str">
        <f>'Prezence 19.5..'!B5</f>
        <v>TJ SLAVOJ Český Brod</v>
      </c>
      <c r="C12" s="153">
        <f>'Prezence 19.5..'!C5</f>
        <v>5900</v>
      </c>
      <c r="D12" s="153" t="str">
        <f>'Prezence 19.5..'!D5</f>
        <v>Bálek Jan</v>
      </c>
      <c r="E12" s="153">
        <f>'Prezence 19.5..'!E5</f>
        <v>0</v>
      </c>
      <c r="F12" s="153">
        <f>'Prezence 19.5..'!F5</f>
        <v>5902</v>
      </c>
      <c r="G12" s="153" t="str">
        <f>'Prezence 19.5..'!G5</f>
        <v>Červenka Michal</v>
      </c>
      <c r="H12" s="153">
        <f>'Prezence 19.5..'!H5</f>
        <v>0</v>
      </c>
      <c r="I12" s="153">
        <f>'Prezence 19.5..'!I5</f>
        <v>6453</v>
      </c>
      <c r="J12" s="153" t="str">
        <f>'Prezence 19.5..'!J5</f>
        <v>Baloun Richard</v>
      </c>
      <c r="K12" s="153">
        <f>'Prezence 19.5..'!K5</f>
        <v>0</v>
      </c>
      <c r="L12" s="153">
        <f>'Prezence 19.5..'!L5</f>
        <v>6472</v>
      </c>
      <c r="M12" s="153" t="str">
        <f>'Prezence 19.5..'!M5</f>
        <v>Blažek Antonín</v>
      </c>
      <c r="N12" s="153">
        <f>'Prezence 19.5..'!N5</f>
        <v>0</v>
      </c>
      <c r="O12" s="153">
        <f>'Prezence 19.5..'!O5</f>
        <v>0</v>
      </c>
      <c r="P12" s="153">
        <f>'Prezence 19.5..'!P5</f>
        <v>0</v>
      </c>
      <c r="Q12" s="153">
        <f>'Prezence 19.5..'!Q5</f>
        <v>0</v>
      </c>
      <c r="R12" s="153">
        <f>'Prezence 19.5..'!R5</f>
        <v>0</v>
      </c>
      <c r="S12" s="153" t="str">
        <f>'Prezence 19.5..'!S5</f>
        <v>Červenka</v>
      </c>
    </row>
    <row r="13" spans="1:19">
      <c r="A13" s="238"/>
      <c r="B13" s="153" t="str">
        <f>'Prezence 19.5..'!B13</f>
        <v>Tělovýchovná jednota Radomyšl, z.s.</v>
      </c>
      <c r="C13" s="153">
        <f>'Prezence 19.5..'!C13</f>
        <v>6362</v>
      </c>
      <c r="D13" s="153" t="str">
        <f>'Prezence 19.5..'!D13</f>
        <v>Mach Štěpán</v>
      </c>
      <c r="E13" s="153">
        <f>'Prezence 19.5..'!E13</f>
        <v>0</v>
      </c>
      <c r="F13" s="153">
        <f>'Prezence 19.5..'!F13</f>
        <v>6361</v>
      </c>
      <c r="G13" s="153" t="str">
        <f>'Prezence 19.5..'!G13</f>
        <v>Koubek Filip</v>
      </c>
      <c r="H13" s="153">
        <f>'Prezence 19.5..'!H13</f>
        <v>0</v>
      </c>
      <c r="I13" s="153">
        <f>'Prezence 19.5..'!I13</f>
        <v>3127</v>
      </c>
      <c r="J13" s="153" t="str">
        <f>'Prezence 19.5..'!J13</f>
        <v>Mandl Šimon</v>
      </c>
      <c r="K13" s="153">
        <f>'Prezence 19.5..'!K13</f>
        <v>0</v>
      </c>
      <c r="L13" s="153">
        <f>'Prezence 19.5..'!L13</f>
        <v>0</v>
      </c>
      <c r="M13" s="153">
        <f>'Prezence 19.5..'!M13</f>
        <v>0</v>
      </c>
      <c r="N13" s="153">
        <f>'Prezence 19.5..'!N13</f>
        <v>0</v>
      </c>
      <c r="O13" s="153">
        <f>'Prezence 19.5..'!O13</f>
        <v>0</v>
      </c>
      <c r="P13" s="153">
        <f>'Prezence 19.5..'!P13</f>
        <v>0</v>
      </c>
      <c r="Q13" s="153">
        <f>'Prezence 19.5..'!Q13</f>
        <v>0</v>
      </c>
      <c r="R13" s="153">
        <f>'Prezence 19.5..'!R13</f>
        <v>0</v>
      </c>
      <c r="S13" s="153" t="str">
        <f>'Prezence 19.5..'!S13</f>
        <v>Svoboda</v>
      </c>
    </row>
    <row r="14" spans="1:19" ht="14.45" customHeight="1" thickBot="1">
      <c r="A14" s="239"/>
      <c r="B14" s="151" t="str">
        <f>'Prezence 19.5..'!B7</f>
        <v>Městský nohejbalový klub Modřice, z.s. "B"</v>
      </c>
      <c r="C14" s="151">
        <f>'Prezence 19.5..'!C7</f>
        <v>5731</v>
      </c>
      <c r="D14" s="151" t="str">
        <f>'Prezence 19.5..'!D7</f>
        <v>Dlabka František</v>
      </c>
      <c r="E14" s="151">
        <f>'Prezence 19.5..'!E7</f>
        <v>0</v>
      </c>
      <c r="F14" s="151">
        <f>'Prezence 19.5..'!F7</f>
        <v>6659</v>
      </c>
      <c r="G14" s="151" t="str">
        <f>'Prezence 19.5..'!G7</f>
        <v>Trávníček Lukáš</v>
      </c>
      <c r="H14" s="151">
        <f>'Prezence 19.5..'!H7</f>
        <v>0</v>
      </c>
      <c r="I14" s="151">
        <f>'Prezence 19.5..'!I7</f>
        <v>6660</v>
      </c>
      <c r="J14" s="151" t="str">
        <f>'Prezence 19.5..'!J7</f>
        <v>Mrňa Antonín</v>
      </c>
      <c r="K14" s="151">
        <f>'Prezence 19.5..'!K7</f>
        <v>0</v>
      </c>
      <c r="L14" s="151">
        <f>'Prezence 19.5..'!L7</f>
        <v>0</v>
      </c>
      <c r="M14" s="151">
        <f>'Prezence 19.5..'!M7</f>
        <v>0</v>
      </c>
      <c r="N14" s="151">
        <f>'Prezence 19.5..'!N7</f>
        <v>0</v>
      </c>
      <c r="O14" s="151">
        <f>'Prezence 19.5..'!O7</f>
        <v>0</v>
      </c>
      <c r="P14" s="151">
        <f>'Prezence 19.5..'!P7</f>
        <v>0</v>
      </c>
      <c r="Q14" s="151">
        <f>'Prezence 19.5..'!Q7</f>
        <v>0</v>
      </c>
      <c r="R14" s="151">
        <f>'Prezence 19.5..'!R7</f>
        <v>0</v>
      </c>
      <c r="S14" s="151" t="str">
        <f>'Prezence 19.5..'!S7</f>
        <v>Svoboda</v>
      </c>
    </row>
    <row r="15" spans="1:19">
      <c r="A15" s="237" t="s">
        <v>0</v>
      </c>
      <c r="B15" s="160" t="str">
        <f>'Prezence 19.5..'!B11</f>
        <v>UNITOP SKP Žďár nad Sázavou "A"</v>
      </c>
      <c r="C15" s="160">
        <f>'Prezence 19.5..'!C11</f>
        <v>4665</v>
      </c>
      <c r="D15" s="160" t="str">
        <f>'Prezence 19.5..'!D11</f>
        <v>Bukáček Adam</v>
      </c>
      <c r="E15" s="160">
        <f>'Prezence 19.5..'!E11</f>
        <v>0</v>
      </c>
      <c r="F15" s="160">
        <f>'Prezence 19.5..'!F11</f>
        <v>5956</v>
      </c>
      <c r="G15" s="160" t="str">
        <f>'Prezence 19.5..'!G11</f>
        <v>Sobotka Matěj</v>
      </c>
      <c r="H15" s="160">
        <f>'Prezence 19.5..'!H11</f>
        <v>0</v>
      </c>
      <c r="I15" s="160">
        <f>'Prezence 19.5..'!I11</f>
        <v>5957</v>
      </c>
      <c r="J15" s="160" t="str">
        <f>'Prezence 19.5..'!J11</f>
        <v>Zapletal Marek</v>
      </c>
      <c r="K15" s="160">
        <f>'Prezence 19.5..'!K11</f>
        <v>0</v>
      </c>
      <c r="L15" s="160">
        <f>'Prezence 19.5..'!L11</f>
        <v>0</v>
      </c>
      <c r="M15" s="160">
        <f>'Prezence 19.5..'!M11</f>
        <v>0</v>
      </c>
      <c r="N15" s="160">
        <f>'Prezence 19.5..'!N11</f>
        <v>0</v>
      </c>
      <c r="O15" s="160">
        <f>'Prezence 19.5..'!O11</f>
        <v>0</v>
      </c>
      <c r="P15" s="160">
        <f>'Prezence 19.5..'!P11</f>
        <v>0</v>
      </c>
      <c r="Q15" s="160">
        <f>'Prezence 19.5..'!Q11</f>
        <v>0</v>
      </c>
      <c r="R15" s="160">
        <f>'Prezence 19.5..'!R11</f>
        <v>0</v>
      </c>
      <c r="S15" s="160" t="str">
        <f>'Prezence 19.5..'!S11</f>
        <v>Sládek</v>
      </c>
    </row>
    <row r="16" spans="1:19">
      <c r="A16" s="238"/>
      <c r="B16" s="86" t="str">
        <f>'Prezence 19.5..'!B14</f>
        <v>TJ Baník Stříbro</v>
      </c>
      <c r="C16" s="86">
        <f>'Prezence 19.5..'!C14</f>
        <v>5153</v>
      </c>
      <c r="D16" s="86" t="str">
        <f>'Prezence 19.5..'!D14</f>
        <v>Tolar Ondřej</v>
      </c>
      <c r="E16" s="86">
        <f>'Prezence 19.5..'!E14</f>
        <v>0</v>
      </c>
      <c r="F16" s="86">
        <f>'Prezence 19.5..'!F14</f>
        <v>6230</v>
      </c>
      <c r="G16" s="86" t="str">
        <f>'Prezence 19.5..'!G14</f>
        <v>Sobotka Lukáš</v>
      </c>
      <c r="H16" s="86">
        <f>'Prezence 19.5..'!H14</f>
        <v>0</v>
      </c>
      <c r="I16" s="86">
        <f>'Prezence 19.5..'!I14</f>
        <v>6566</v>
      </c>
      <c r="J16" s="86" t="str">
        <f>'Prezence 19.5..'!J14</f>
        <v>Beneš Petr</v>
      </c>
      <c r="K16" s="86">
        <f>'Prezence 19.5..'!K14</f>
        <v>0</v>
      </c>
      <c r="L16" s="86">
        <f>'Prezence 19.5..'!L14</f>
        <v>0</v>
      </c>
      <c r="M16" s="86">
        <f>'Prezence 19.5..'!M14</f>
        <v>0</v>
      </c>
      <c r="N16" s="86">
        <f>'Prezence 19.5..'!N14</f>
        <v>0</v>
      </c>
      <c r="O16" s="86">
        <f>'Prezence 19.5..'!O14</f>
        <v>0</v>
      </c>
      <c r="P16" s="86">
        <f>'Prezence 19.5..'!P14</f>
        <v>0</v>
      </c>
      <c r="Q16" s="86">
        <f>'Prezence 19.5..'!Q14</f>
        <v>0</v>
      </c>
      <c r="R16" s="86">
        <f>'Prezence 19.5..'!R14</f>
        <v>0</v>
      </c>
      <c r="S16" s="86" t="str">
        <f>'Prezence 19.5..'!S14</f>
        <v>Tolar</v>
      </c>
    </row>
    <row r="17" spans="1:19" ht="14.45" customHeight="1" thickBot="1">
      <c r="A17" s="239"/>
      <c r="B17" s="152" t="str">
        <f>'Prezence 19.5..'!B8</f>
        <v>Městský nohejbalový klub Modřice, z.s. "C"</v>
      </c>
      <c r="C17" s="152">
        <f>'Prezence 19.5..'!C8</f>
        <v>6661</v>
      </c>
      <c r="D17" s="152" t="str">
        <f>'Prezence 19.5..'!D8</f>
        <v>Eremiáš Adam</v>
      </c>
      <c r="E17" s="152">
        <f>'Prezence 19.5..'!E8</f>
        <v>0</v>
      </c>
      <c r="F17" s="152">
        <f>'Prezence 19.5..'!F8</f>
        <v>6388</v>
      </c>
      <c r="G17" s="152" t="str">
        <f>'Prezence 19.5..'!G8</f>
        <v>Běloševič Igor</v>
      </c>
      <c r="H17" s="152">
        <f>'Prezence 19.5..'!H8</f>
        <v>0</v>
      </c>
      <c r="I17" s="152">
        <f>'Prezence 19.5..'!I8</f>
        <v>5731</v>
      </c>
      <c r="J17" s="152" t="str">
        <f>'Prezence 19.5..'!J8</f>
        <v>Dlabka Roman</v>
      </c>
      <c r="K17" s="152">
        <f>'Prezence 19.5..'!K8</f>
        <v>0</v>
      </c>
      <c r="L17" s="152">
        <f>'Prezence 19.5..'!L8</f>
        <v>0</v>
      </c>
      <c r="M17" s="152">
        <f>'Prezence 19.5..'!M8</f>
        <v>0</v>
      </c>
      <c r="N17" s="152">
        <f>'Prezence 19.5..'!N8</f>
        <v>0</v>
      </c>
      <c r="O17" s="152">
        <f>'Prezence 19.5..'!O8</f>
        <v>0</v>
      </c>
      <c r="P17" s="152">
        <f>'Prezence 19.5..'!P8</f>
        <v>0</v>
      </c>
      <c r="Q17" s="152">
        <f>'Prezence 19.5..'!Q8</f>
        <v>0</v>
      </c>
      <c r="R17" s="152">
        <f>'Prezence 19.5..'!R8</f>
        <v>0</v>
      </c>
      <c r="S17" s="152" t="str">
        <f>'Prezence 19.5..'!S8</f>
        <v>Svoboda</v>
      </c>
    </row>
    <row r="18" spans="1:19">
      <c r="B18" s="87"/>
      <c r="C18" s="88"/>
      <c r="D18" s="88"/>
      <c r="E18" s="88"/>
      <c r="F18" s="88"/>
      <c r="G18" s="88"/>
      <c r="H18" s="89"/>
      <c r="I18" s="90"/>
      <c r="J18" s="90"/>
      <c r="K18" s="90"/>
      <c r="L18" s="90"/>
      <c r="M18" s="90"/>
      <c r="N18" s="90"/>
      <c r="O18" s="90"/>
      <c r="P18" s="90"/>
      <c r="Q18" s="90"/>
      <c r="R18" s="90"/>
    </row>
    <row r="19" spans="1:19">
      <c r="B19" s="87"/>
      <c r="C19" s="87"/>
      <c r="D19" s="87"/>
      <c r="E19" s="87"/>
      <c r="F19" s="87"/>
      <c r="G19" s="87"/>
    </row>
    <row r="21" spans="1:19">
      <c r="B21" s="151"/>
    </row>
  </sheetData>
  <mergeCells count="7">
    <mergeCell ref="A2:A3"/>
    <mergeCell ref="A15:A17"/>
    <mergeCell ref="B2:S2"/>
    <mergeCell ref="B3:S3"/>
    <mergeCell ref="A5:A8"/>
    <mergeCell ref="A9:A11"/>
    <mergeCell ref="A12:A14"/>
  </mergeCells>
  <pageMargins left="0.70866141732283472" right="0.70866141732283472" top="0.78740157480314965" bottom="0.78740157480314965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BB92"/>
  <sheetViews>
    <sheetView showGridLines="0" zoomScaleNormal="100" workbookViewId="0">
      <selection activeCell="X6" sqref="X6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332" t="str">
        <f>'Nasazení do skupin'!B2</f>
        <v>12. GALA MČR mladších žáků trojice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6" ht="15.75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26" ht="32.25" customHeight="1" thickBot="1">
      <c r="A4" s="336" t="s">
        <v>20</v>
      </c>
      <c r="B4" s="337"/>
      <c r="C4" s="342" t="str">
        <f>'Nasazení do skupin'!B3</f>
        <v>Karlovy Vary 19.5.2019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4"/>
    </row>
    <row r="5" spans="1:26">
      <c r="A5" s="338"/>
      <c r="B5" s="339"/>
      <c r="C5" s="328">
        <v>1</v>
      </c>
      <c r="D5" s="328"/>
      <c r="E5" s="329"/>
      <c r="F5" s="332">
        <v>2</v>
      </c>
      <c r="G5" s="328"/>
      <c r="H5" s="329"/>
      <c r="I5" s="332">
        <v>3</v>
      </c>
      <c r="J5" s="328"/>
      <c r="K5" s="329"/>
      <c r="L5" s="332">
        <v>4</v>
      </c>
      <c r="M5" s="328"/>
      <c r="N5" s="329"/>
      <c r="O5" s="345" t="s">
        <v>1</v>
      </c>
      <c r="P5" s="346"/>
      <c r="Q5" s="347"/>
      <c r="R5" s="45" t="s">
        <v>2</v>
      </c>
    </row>
    <row r="6" spans="1:26" ht="15.75" thickBot="1">
      <c r="A6" s="340"/>
      <c r="B6" s="341"/>
      <c r="C6" s="330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46" t="s">
        <v>4</v>
      </c>
    </row>
    <row r="7" spans="1:26" ht="15" customHeight="1">
      <c r="A7" s="285">
        <v>1</v>
      </c>
      <c r="B7" s="288" t="str">
        <f>'Nasazení do skupin'!B5</f>
        <v>Městský nohejbalový klub Modřice, z.s. "A"</v>
      </c>
      <c r="C7" s="351"/>
      <c r="D7" s="352"/>
      <c r="E7" s="353"/>
      <c r="F7" s="278"/>
      <c r="G7" s="280"/>
      <c r="H7" s="276"/>
      <c r="I7" s="278"/>
      <c r="J7" s="280"/>
      <c r="K7" s="276"/>
      <c r="L7" s="278"/>
      <c r="M7" s="280"/>
      <c r="N7" s="276"/>
      <c r="O7" s="326"/>
      <c r="P7" s="261"/>
      <c r="Q7" s="265"/>
      <c r="R7" s="268"/>
      <c r="Y7" s="36"/>
    </row>
    <row r="8" spans="1:26" ht="15.75" customHeight="1" thickBot="1">
      <c r="A8" s="286"/>
      <c r="B8" s="289"/>
      <c r="C8" s="354"/>
      <c r="D8" s="355"/>
      <c r="E8" s="356"/>
      <c r="F8" s="279"/>
      <c r="G8" s="281"/>
      <c r="H8" s="277"/>
      <c r="I8" s="279"/>
      <c r="J8" s="281"/>
      <c r="K8" s="277"/>
      <c r="L8" s="279"/>
      <c r="M8" s="281"/>
      <c r="N8" s="277"/>
      <c r="O8" s="327"/>
      <c r="P8" s="262"/>
      <c r="Q8" s="266"/>
      <c r="R8" s="269"/>
    </row>
    <row r="9" spans="1:26" ht="15" customHeight="1">
      <c r="A9" s="286"/>
      <c r="B9" s="289"/>
      <c r="C9" s="354"/>
      <c r="D9" s="355"/>
      <c r="E9" s="356"/>
      <c r="F9" s="258"/>
      <c r="G9" s="254"/>
      <c r="H9" s="260"/>
      <c r="I9" s="258"/>
      <c r="J9" s="254"/>
      <c r="K9" s="260"/>
      <c r="L9" s="258"/>
      <c r="M9" s="254"/>
      <c r="N9" s="260"/>
      <c r="O9" s="324"/>
      <c r="P9" s="250"/>
      <c r="Q9" s="252"/>
      <c r="R9" s="270"/>
      <c r="X9" s="36"/>
      <c r="Y9" s="36"/>
      <c r="Z9" s="36"/>
    </row>
    <row r="10" spans="1:26" ht="15.75" customHeight="1" thickBot="1">
      <c r="A10" s="287"/>
      <c r="B10" s="290"/>
      <c r="C10" s="357"/>
      <c r="D10" s="358"/>
      <c r="E10" s="359"/>
      <c r="F10" s="258"/>
      <c r="G10" s="254"/>
      <c r="H10" s="260"/>
      <c r="I10" s="259"/>
      <c r="J10" s="255"/>
      <c r="K10" s="275"/>
      <c r="L10" s="259"/>
      <c r="M10" s="255"/>
      <c r="N10" s="275"/>
      <c r="O10" s="325"/>
      <c r="P10" s="251"/>
      <c r="Q10" s="253"/>
      <c r="R10" s="271"/>
      <c r="X10" s="36"/>
      <c r="Y10" s="36"/>
      <c r="Z10" s="36"/>
    </row>
    <row r="11" spans="1:26" ht="15" customHeight="1">
      <c r="A11" s="285">
        <v>2</v>
      </c>
      <c r="B11" s="288" t="str">
        <f>'Nasazení do skupin'!B6</f>
        <v>TJ Peklo nad Zdobnicí "A"</v>
      </c>
      <c r="C11" s="278"/>
      <c r="D11" s="280"/>
      <c r="E11" s="280"/>
      <c r="F11" s="291" t="s">
        <v>54</v>
      </c>
      <c r="G11" s="292"/>
      <c r="H11" s="293"/>
      <c r="I11" s="280"/>
      <c r="J11" s="280"/>
      <c r="K11" s="276"/>
      <c r="L11" s="278"/>
      <c r="M11" s="280"/>
      <c r="N11" s="276"/>
      <c r="O11" s="326"/>
      <c r="P11" s="261"/>
      <c r="Q11" s="265"/>
      <c r="R11" s="268"/>
    </row>
    <row r="12" spans="1:26" ht="15.75" customHeight="1" thickBot="1">
      <c r="A12" s="286"/>
      <c r="B12" s="289"/>
      <c r="C12" s="279"/>
      <c r="D12" s="281"/>
      <c r="E12" s="281"/>
      <c r="F12" s="294"/>
      <c r="G12" s="295"/>
      <c r="H12" s="296"/>
      <c r="I12" s="281"/>
      <c r="J12" s="281"/>
      <c r="K12" s="277"/>
      <c r="L12" s="279"/>
      <c r="M12" s="281"/>
      <c r="N12" s="277"/>
      <c r="O12" s="327"/>
      <c r="P12" s="262"/>
      <c r="Q12" s="266"/>
      <c r="R12" s="269"/>
    </row>
    <row r="13" spans="1:26" ht="15" customHeight="1">
      <c r="A13" s="286"/>
      <c r="B13" s="289"/>
      <c r="C13" s="258"/>
      <c r="D13" s="254"/>
      <c r="E13" s="254"/>
      <c r="F13" s="294"/>
      <c r="G13" s="295"/>
      <c r="H13" s="296"/>
      <c r="I13" s="254"/>
      <c r="J13" s="254"/>
      <c r="K13" s="260"/>
      <c r="L13" s="258"/>
      <c r="M13" s="254"/>
      <c r="N13" s="260"/>
      <c r="O13" s="324"/>
      <c r="P13" s="250"/>
      <c r="Q13" s="252"/>
      <c r="R13" s="270"/>
    </row>
    <row r="14" spans="1:26" ht="15.75" customHeight="1" thickBot="1">
      <c r="A14" s="287"/>
      <c r="B14" s="290"/>
      <c r="C14" s="259"/>
      <c r="D14" s="255"/>
      <c r="E14" s="255"/>
      <c r="F14" s="297"/>
      <c r="G14" s="298"/>
      <c r="H14" s="299"/>
      <c r="I14" s="254"/>
      <c r="J14" s="254"/>
      <c r="K14" s="260"/>
      <c r="L14" s="259"/>
      <c r="M14" s="255"/>
      <c r="N14" s="275"/>
      <c r="O14" s="325"/>
      <c r="P14" s="251"/>
      <c r="Q14" s="253"/>
      <c r="R14" s="271"/>
    </row>
    <row r="15" spans="1:26" ht="15" customHeight="1">
      <c r="A15" s="285">
        <v>3</v>
      </c>
      <c r="B15" s="288" t="str">
        <f>'Nasazení do skupin'!B7</f>
        <v>UNITOP SKP Žďár nad Sázavou "B"</v>
      </c>
      <c r="C15" s="278"/>
      <c r="D15" s="280"/>
      <c r="E15" s="276"/>
      <c r="F15" s="300"/>
      <c r="G15" s="301"/>
      <c r="H15" s="301"/>
      <c r="I15" s="304"/>
      <c r="J15" s="305"/>
      <c r="K15" s="306"/>
      <c r="L15" s="282"/>
      <c r="M15" s="282"/>
      <c r="N15" s="322"/>
      <c r="O15" s="326"/>
      <c r="P15" s="261"/>
      <c r="Q15" s="265"/>
      <c r="R15" s="268"/>
    </row>
    <row r="16" spans="1:26" ht="15.75" customHeight="1" thickBot="1">
      <c r="A16" s="286"/>
      <c r="B16" s="289"/>
      <c r="C16" s="279"/>
      <c r="D16" s="281"/>
      <c r="E16" s="277"/>
      <c r="F16" s="279"/>
      <c r="G16" s="281"/>
      <c r="H16" s="281"/>
      <c r="I16" s="307"/>
      <c r="J16" s="308"/>
      <c r="K16" s="309"/>
      <c r="L16" s="283"/>
      <c r="M16" s="283"/>
      <c r="N16" s="323"/>
      <c r="O16" s="327"/>
      <c r="P16" s="262"/>
      <c r="Q16" s="266"/>
      <c r="R16" s="269"/>
    </row>
    <row r="17" spans="1:28" ht="15" customHeight="1">
      <c r="A17" s="286"/>
      <c r="B17" s="289"/>
      <c r="C17" s="258"/>
      <c r="D17" s="254"/>
      <c r="E17" s="260"/>
      <c r="F17" s="258"/>
      <c r="G17" s="254"/>
      <c r="H17" s="254"/>
      <c r="I17" s="307"/>
      <c r="J17" s="308"/>
      <c r="K17" s="309"/>
      <c r="L17" s="302"/>
      <c r="M17" s="302"/>
      <c r="N17" s="256"/>
      <c r="O17" s="324"/>
      <c r="P17" s="250"/>
      <c r="Q17" s="252"/>
      <c r="R17" s="270"/>
    </row>
    <row r="18" spans="1:28" ht="15.75" customHeight="1" thickBot="1">
      <c r="A18" s="287"/>
      <c r="B18" s="290"/>
      <c r="C18" s="259"/>
      <c r="D18" s="255"/>
      <c r="E18" s="275"/>
      <c r="F18" s="259"/>
      <c r="G18" s="255"/>
      <c r="H18" s="255"/>
      <c r="I18" s="310"/>
      <c r="J18" s="311"/>
      <c r="K18" s="312"/>
      <c r="L18" s="303"/>
      <c r="M18" s="303"/>
      <c r="N18" s="257"/>
      <c r="O18" s="325"/>
      <c r="P18" s="251"/>
      <c r="Q18" s="253"/>
      <c r="R18" s="271"/>
    </row>
    <row r="19" spans="1:28" ht="15" customHeight="1">
      <c r="A19" s="285">
        <v>4</v>
      </c>
      <c r="B19" s="288" t="str">
        <f>'Nasazení do skupin'!B8</f>
        <v>SK LIAPOR - WITTE Karlovy Vary z.s. "B"</v>
      </c>
      <c r="C19" s="278"/>
      <c r="D19" s="280"/>
      <c r="E19" s="276"/>
      <c r="F19" s="278"/>
      <c r="G19" s="280"/>
      <c r="H19" s="276"/>
      <c r="I19" s="300"/>
      <c r="J19" s="301"/>
      <c r="K19" s="301"/>
      <c r="L19" s="313">
        <v>2019</v>
      </c>
      <c r="M19" s="314"/>
      <c r="N19" s="315"/>
      <c r="O19" s="261"/>
      <c r="P19" s="261"/>
      <c r="Q19" s="265"/>
      <c r="R19" s="268"/>
    </row>
    <row r="20" spans="1:28" ht="15.75" customHeight="1" thickBot="1">
      <c r="A20" s="286"/>
      <c r="B20" s="289"/>
      <c r="C20" s="279"/>
      <c r="D20" s="281"/>
      <c r="E20" s="277"/>
      <c r="F20" s="279"/>
      <c r="G20" s="281"/>
      <c r="H20" s="277"/>
      <c r="I20" s="279"/>
      <c r="J20" s="281"/>
      <c r="K20" s="281"/>
      <c r="L20" s="316"/>
      <c r="M20" s="317"/>
      <c r="N20" s="318"/>
      <c r="O20" s="262"/>
      <c r="P20" s="262"/>
      <c r="Q20" s="266"/>
      <c r="R20" s="269"/>
    </row>
    <row r="21" spans="1:28" ht="15" customHeight="1">
      <c r="A21" s="286"/>
      <c r="B21" s="289"/>
      <c r="C21" s="258"/>
      <c r="D21" s="254"/>
      <c r="E21" s="260"/>
      <c r="F21" s="258"/>
      <c r="G21" s="254"/>
      <c r="H21" s="260"/>
      <c r="I21" s="258"/>
      <c r="J21" s="254"/>
      <c r="K21" s="254"/>
      <c r="L21" s="316"/>
      <c r="M21" s="317"/>
      <c r="N21" s="318"/>
      <c r="O21" s="263"/>
      <c r="P21" s="250"/>
      <c r="Q21" s="252"/>
      <c r="R21" s="270"/>
    </row>
    <row r="22" spans="1:28" ht="15.75" customHeight="1" thickBot="1">
      <c r="A22" s="287"/>
      <c r="B22" s="290"/>
      <c r="C22" s="259"/>
      <c r="D22" s="255"/>
      <c r="E22" s="275"/>
      <c r="F22" s="259"/>
      <c r="G22" s="255"/>
      <c r="H22" s="275"/>
      <c r="I22" s="259"/>
      <c r="J22" s="255"/>
      <c r="K22" s="255"/>
      <c r="L22" s="319"/>
      <c r="M22" s="320"/>
      <c r="N22" s="321"/>
      <c r="O22" s="264"/>
      <c r="P22" s="251"/>
      <c r="Q22" s="253"/>
      <c r="R22" s="271"/>
    </row>
    <row r="24" spans="1:28" ht="24.95" customHeight="1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15" customHeight="1">
      <c r="A25" s="284"/>
      <c r="B25" s="272"/>
      <c r="C25" s="272"/>
      <c r="D25" s="273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37"/>
      <c r="P25" s="38"/>
      <c r="Q25" s="38"/>
      <c r="R25" s="39"/>
      <c r="S25" s="40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15" customHeight="1">
      <c r="A26" s="284"/>
      <c r="B26" s="272"/>
      <c r="C26" s="272"/>
      <c r="D26" s="273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41"/>
      <c r="P26" s="38"/>
      <c r="Q26" s="36"/>
      <c r="R26" s="39"/>
      <c r="S26" s="40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15" customHeight="1">
      <c r="A27" s="284"/>
      <c r="B27" s="272"/>
      <c r="C27" s="272"/>
      <c r="D27" s="273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37"/>
      <c r="P27" s="38"/>
      <c r="Q27" s="38"/>
      <c r="R27" s="39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15" customHeight="1">
      <c r="A28" s="284"/>
      <c r="B28" s="272"/>
      <c r="C28" s="272"/>
      <c r="D28" s="273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41"/>
      <c r="P28" s="38"/>
      <c r="Q28" s="36"/>
      <c r="R28" s="39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13.15" customHeight="1">
      <c r="A29" s="284"/>
      <c r="B29" s="272"/>
      <c r="C29" s="272"/>
      <c r="D29" s="273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37"/>
      <c r="P29" s="38"/>
      <c r="Q29" s="38"/>
      <c r="R29" s="39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13.15" customHeight="1">
      <c r="A30" s="284"/>
      <c r="B30" s="272"/>
      <c r="C30" s="272"/>
      <c r="D30" s="273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41"/>
      <c r="P30" s="38"/>
      <c r="Q30" s="36"/>
      <c r="R30" s="39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15" customHeight="1">
      <c r="A31" s="284"/>
      <c r="B31" s="272"/>
      <c r="C31" s="272"/>
      <c r="D31" s="273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37"/>
      <c r="P31" s="38"/>
      <c r="Q31" s="38"/>
      <c r="R31" s="39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1.75" customHeight="1">
      <c r="A32" s="284"/>
      <c r="B32" s="272"/>
      <c r="C32" s="272"/>
      <c r="D32" s="273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41"/>
      <c r="P32" s="38"/>
      <c r="Q32" s="36"/>
      <c r="R32" s="39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54" ht="15" customHeight="1">
      <c r="A33" s="284"/>
      <c r="B33" s="272"/>
      <c r="C33" s="272"/>
      <c r="D33" s="273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37"/>
      <c r="P33" s="38"/>
      <c r="Q33" s="38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54" ht="15" customHeight="1">
      <c r="A34" s="284"/>
      <c r="B34" s="272"/>
      <c r="C34" s="272"/>
      <c r="D34" s="273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41"/>
      <c r="P34" s="38"/>
      <c r="Q34" s="36"/>
      <c r="R34" s="39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54" ht="15" customHeight="1">
      <c r="A35" s="284"/>
      <c r="B35" s="272"/>
      <c r="C35" s="272"/>
      <c r="D35" s="273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37"/>
      <c r="P35" s="38"/>
      <c r="Q35" s="38"/>
      <c r="R35" s="39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54" ht="15" customHeight="1">
      <c r="A36" s="284"/>
      <c r="B36" s="272"/>
      <c r="C36" s="272"/>
      <c r="D36" s="273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41"/>
      <c r="P36" s="38"/>
      <c r="Q36" s="36"/>
      <c r="R36" s="39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54" ht="23.25">
      <c r="P37" s="274"/>
      <c r="Q37" s="274"/>
      <c r="R37" s="1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</row>
    <row r="39" spans="1:54"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</row>
    <row r="40" spans="1:54"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</row>
    <row r="41" spans="1:54" ht="20.25">
      <c r="T41" s="245"/>
      <c r="U41" s="245"/>
      <c r="V41" s="245"/>
      <c r="W41" s="245"/>
      <c r="X41" s="245"/>
      <c r="Y41" s="245"/>
      <c r="Z41" s="245"/>
      <c r="AA41" s="247"/>
      <c r="AB41" s="247"/>
      <c r="AC41" s="247"/>
      <c r="AD41" s="247"/>
      <c r="AE41" s="247"/>
      <c r="AF41" s="247"/>
      <c r="AG41" s="3"/>
      <c r="AH41" s="3"/>
      <c r="AI41" s="245"/>
      <c r="AJ41" s="245"/>
      <c r="AK41" s="245"/>
      <c r="AL41" s="245"/>
      <c r="AM41" s="245"/>
      <c r="AN41" s="245"/>
      <c r="AO41" s="8"/>
      <c r="AP41" s="7"/>
      <c r="AQ41" s="7"/>
      <c r="AR41" s="7"/>
      <c r="AS41" s="7"/>
      <c r="AT41" s="7"/>
      <c r="AU41" s="245"/>
      <c r="AV41" s="245"/>
      <c r="AW41" s="245"/>
      <c r="AX41" s="245"/>
      <c r="AY41" s="3"/>
      <c r="AZ41" s="3"/>
      <c r="BA41" s="3"/>
      <c r="BB41" s="3"/>
    </row>
    <row r="43" spans="1:54" ht="20.25">
      <c r="T43" s="247"/>
      <c r="U43" s="247"/>
      <c r="V43" s="247"/>
      <c r="W43" s="247"/>
      <c r="X43" s="247"/>
      <c r="Y43" s="247"/>
      <c r="Z43" s="247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3"/>
      <c r="AL43" s="247"/>
      <c r="AM43" s="247"/>
      <c r="AN43" s="247"/>
      <c r="AO43" s="247"/>
      <c r="AP43" s="247"/>
      <c r="AQ43" s="247"/>
      <c r="AR43" s="247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</row>
    <row r="46" spans="1:54" ht="15.75">
      <c r="T46" s="249"/>
      <c r="U46" s="249"/>
      <c r="V46" s="249"/>
      <c r="W46" s="249"/>
      <c r="X46" s="249"/>
      <c r="Y46" s="249"/>
      <c r="Z46" s="4"/>
      <c r="AA46" s="249"/>
      <c r="AB46" s="249"/>
      <c r="AC46" s="4"/>
      <c r="AD46" s="4"/>
      <c r="AE46" s="4"/>
      <c r="AF46" s="249"/>
      <c r="AG46" s="249"/>
      <c r="AH46" s="249"/>
      <c r="AI46" s="249"/>
      <c r="AJ46" s="249"/>
      <c r="AK46" s="249"/>
      <c r="AL46" s="4"/>
      <c r="AM46" s="4"/>
      <c r="AN46" s="4"/>
      <c r="AO46" s="4"/>
      <c r="AP46" s="4"/>
      <c r="AQ46" s="4"/>
      <c r="AR46" s="249"/>
      <c r="AS46" s="249"/>
      <c r="AT46" s="249"/>
      <c r="AU46" s="249"/>
      <c r="AV46" s="249"/>
      <c r="AW46" s="249"/>
      <c r="AX46" s="4"/>
      <c r="AY46" s="4"/>
      <c r="AZ46" s="4"/>
      <c r="BA46" s="4"/>
      <c r="BB46" s="4"/>
    </row>
    <row r="49" spans="20:54" ht="15" customHeight="1"/>
    <row r="53" spans="20:54"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</row>
    <row r="54" spans="20:54"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</row>
    <row r="58" spans="20:54" ht="23.25"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</row>
    <row r="59" spans="20:54" ht="20.25">
      <c r="T59" s="245"/>
      <c r="U59" s="245"/>
      <c r="V59" s="245"/>
      <c r="W59" s="245"/>
      <c r="X59" s="245"/>
      <c r="Y59" s="245"/>
      <c r="Z59" s="245"/>
      <c r="AA59" s="247"/>
      <c r="AB59" s="247"/>
      <c r="AC59" s="247"/>
      <c r="AD59" s="247"/>
      <c r="AE59" s="247"/>
      <c r="AF59" s="247"/>
      <c r="AG59" s="3"/>
      <c r="AH59" s="3"/>
      <c r="AI59" s="245"/>
      <c r="AJ59" s="245"/>
      <c r="AK59" s="245"/>
      <c r="AL59" s="245"/>
      <c r="AM59" s="245"/>
      <c r="AN59" s="245"/>
      <c r="AO59" s="8"/>
      <c r="AP59" s="7"/>
      <c r="AQ59" s="7"/>
      <c r="AR59" s="7"/>
      <c r="AS59" s="7"/>
      <c r="AT59" s="7"/>
      <c r="AU59" s="245"/>
      <c r="AV59" s="245"/>
      <c r="AW59" s="245"/>
      <c r="AX59" s="245"/>
      <c r="AY59" s="3"/>
      <c r="AZ59" s="3"/>
      <c r="BA59" s="3"/>
      <c r="BB59" s="3"/>
    </row>
    <row r="61" spans="20:54" ht="20.25">
      <c r="T61" s="247"/>
      <c r="U61" s="247"/>
      <c r="V61" s="247"/>
      <c r="W61" s="247"/>
      <c r="X61" s="247"/>
      <c r="Y61" s="247"/>
      <c r="Z61" s="247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3"/>
      <c r="AL61" s="247"/>
      <c r="AM61" s="247"/>
      <c r="AN61" s="247"/>
      <c r="AO61" s="247"/>
      <c r="AP61" s="247"/>
      <c r="AQ61" s="247"/>
      <c r="AR61" s="247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</row>
    <row r="64" spans="20:54" ht="15.75">
      <c r="T64" s="249"/>
      <c r="U64" s="249"/>
      <c r="V64" s="249"/>
      <c r="W64" s="249"/>
      <c r="X64" s="249"/>
      <c r="Y64" s="249"/>
      <c r="Z64" s="4"/>
      <c r="AA64" s="249"/>
      <c r="AB64" s="249"/>
      <c r="AC64" s="4"/>
      <c r="AD64" s="4"/>
      <c r="AE64" s="4"/>
      <c r="AF64" s="249"/>
      <c r="AG64" s="249"/>
      <c r="AH64" s="249"/>
      <c r="AI64" s="249"/>
      <c r="AJ64" s="249"/>
      <c r="AK64" s="249"/>
      <c r="AL64" s="4"/>
      <c r="AM64" s="4"/>
      <c r="AN64" s="4"/>
      <c r="AO64" s="4"/>
      <c r="AP64" s="4"/>
      <c r="AQ64" s="4"/>
      <c r="AR64" s="249"/>
      <c r="AS64" s="249"/>
      <c r="AT64" s="249"/>
      <c r="AU64" s="249"/>
      <c r="AV64" s="249"/>
      <c r="AW64" s="249"/>
      <c r="AX64" s="4"/>
      <c r="AY64" s="4"/>
      <c r="AZ64" s="4"/>
      <c r="BA64" s="4"/>
      <c r="BB64" s="4"/>
    </row>
    <row r="67" spans="20:54" ht="15" customHeight="1"/>
    <row r="71" spans="20:54"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</row>
    <row r="72" spans="20:54"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</row>
    <row r="76" spans="20:54" ht="23.25"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</row>
    <row r="78" spans="20:54" ht="23.25"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</row>
    <row r="79" spans="20:54" ht="20.25">
      <c r="T79" s="245"/>
      <c r="U79" s="245"/>
      <c r="V79" s="245"/>
      <c r="W79" s="245"/>
      <c r="X79" s="245"/>
      <c r="Y79" s="245"/>
      <c r="Z79" s="245"/>
      <c r="AA79" s="247"/>
      <c r="AB79" s="247"/>
      <c r="AC79" s="247"/>
      <c r="AD79" s="247"/>
      <c r="AE79" s="247"/>
      <c r="AF79" s="247"/>
      <c r="AG79" s="3"/>
      <c r="AH79" s="3"/>
      <c r="AI79" s="245"/>
      <c r="AJ79" s="245"/>
      <c r="AK79" s="245"/>
      <c r="AL79" s="245"/>
      <c r="AM79" s="245"/>
      <c r="AN79" s="245"/>
      <c r="AO79" s="8"/>
      <c r="AP79" s="7"/>
      <c r="AQ79" s="7"/>
      <c r="AR79" s="7"/>
      <c r="AS79" s="7"/>
      <c r="AT79" s="7"/>
      <c r="AU79" s="245"/>
      <c r="AV79" s="245"/>
      <c r="AW79" s="245"/>
      <c r="AX79" s="245"/>
      <c r="AY79" s="3"/>
      <c r="AZ79" s="3"/>
      <c r="BA79" s="3"/>
      <c r="BB79" s="3"/>
    </row>
    <row r="81" spans="20:54" ht="20.25">
      <c r="T81" s="247"/>
      <c r="U81" s="247"/>
      <c r="V81" s="247"/>
      <c r="W81" s="247"/>
      <c r="X81" s="247"/>
      <c r="Y81" s="247"/>
      <c r="Z81" s="247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3"/>
      <c r="AL81" s="247"/>
      <c r="AM81" s="247"/>
      <c r="AN81" s="247"/>
      <c r="AO81" s="247"/>
      <c r="AP81" s="247"/>
      <c r="AQ81" s="247"/>
      <c r="AR81" s="247"/>
      <c r="AS81" s="248"/>
      <c r="AT81" s="248"/>
      <c r="AU81" s="248"/>
      <c r="AV81" s="248"/>
      <c r="AW81" s="248"/>
      <c r="AX81" s="248"/>
      <c r="AY81" s="248"/>
      <c r="AZ81" s="248"/>
      <c r="BA81" s="248"/>
      <c r="BB81" s="248"/>
    </row>
    <row r="84" spans="20:54" ht="15.75">
      <c r="T84" s="249"/>
      <c r="U84" s="249"/>
      <c r="V84" s="249"/>
      <c r="W84" s="249"/>
      <c r="X84" s="249"/>
      <c r="Y84" s="249"/>
      <c r="Z84" s="4"/>
      <c r="AA84" s="249"/>
      <c r="AB84" s="249"/>
      <c r="AC84" s="4"/>
      <c r="AD84" s="4"/>
      <c r="AE84" s="4"/>
      <c r="AF84" s="249"/>
      <c r="AG84" s="249"/>
      <c r="AH84" s="249"/>
      <c r="AI84" s="249"/>
      <c r="AJ84" s="249"/>
      <c r="AK84" s="249"/>
      <c r="AL84" s="4"/>
      <c r="AM84" s="4"/>
      <c r="AN84" s="4"/>
      <c r="AO84" s="4"/>
      <c r="AP84" s="4"/>
      <c r="AQ84" s="4"/>
      <c r="AR84" s="249"/>
      <c r="AS84" s="249"/>
      <c r="AT84" s="249"/>
      <c r="AU84" s="249"/>
      <c r="AV84" s="249"/>
      <c r="AW84" s="249"/>
      <c r="AX84" s="4"/>
      <c r="AY84" s="4"/>
      <c r="AZ84" s="4"/>
      <c r="BA84" s="4"/>
      <c r="BB84" s="4"/>
    </row>
    <row r="91" spans="20:54"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</row>
    <row r="92" spans="20:54"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</row>
  </sheetData>
  <mergeCells count="195"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</mergeCells>
  <pageMargins left="0.51181102362204722" right="0.31496062992125984" top="0.78740157480314965" bottom="0.78740157480314965" header="0.31496062992125984" footer="0.31496062992125984"/>
  <pageSetup paperSize="9" scale="1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S92"/>
  <sheetViews>
    <sheetView showGridLines="0" zoomScaleNormal="100" workbookViewId="0">
      <selection activeCell="W21" sqref="W21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/>
    <row r="2" spans="1:18">
      <c r="A2" s="361" t="str">
        <f>'Nasazení do skupin'!B2</f>
        <v>12. GALA MČR mladších žáků trojice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3"/>
    </row>
    <row r="3" spans="1:18" ht="15.75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18" ht="32.25" customHeight="1" thickBot="1">
      <c r="A4" s="411" t="s">
        <v>20</v>
      </c>
      <c r="B4" s="412"/>
      <c r="C4" s="413" t="str">
        <f>'Nasazení do skupin'!B3</f>
        <v>Karlovy Vary 19.5.2019</v>
      </c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5"/>
    </row>
    <row r="5" spans="1:18">
      <c r="A5" s="338"/>
      <c r="B5" s="339"/>
      <c r="C5" s="361">
        <v>1</v>
      </c>
      <c r="D5" s="362"/>
      <c r="E5" s="363"/>
      <c r="F5" s="361">
        <v>2</v>
      </c>
      <c r="G5" s="362"/>
      <c r="H5" s="363"/>
      <c r="I5" s="361">
        <v>3</v>
      </c>
      <c r="J5" s="362"/>
      <c r="K5" s="363"/>
      <c r="L5" s="361">
        <v>4</v>
      </c>
      <c r="M5" s="362"/>
      <c r="N5" s="363"/>
      <c r="O5" s="416" t="s">
        <v>1</v>
      </c>
      <c r="P5" s="417"/>
      <c r="Q5" s="418"/>
      <c r="R5" s="188" t="s">
        <v>2</v>
      </c>
    </row>
    <row r="6" spans="1:18" ht="15.75" thickBot="1">
      <c r="A6" s="340"/>
      <c r="B6" s="341"/>
      <c r="C6" s="364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55" t="s">
        <v>4</v>
      </c>
    </row>
    <row r="7" spans="1:18" ht="15" customHeight="1">
      <c r="A7" s="393">
        <v>1</v>
      </c>
      <c r="B7" s="360" t="str">
        <f>'Nasazení do skupin'!B5</f>
        <v>Městský nohejbalový klub Modřice, z.s. "A"</v>
      </c>
      <c r="C7" s="402"/>
      <c r="D7" s="403"/>
      <c r="E7" s="404"/>
      <c r="F7" s="382">
        <f>O35</f>
        <v>2</v>
      </c>
      <c r="G7" s="382" t="s">
        <v>5</v>
      </c>
      <c r="H7" s="373">
        <f>Q35</f>
        <v>0</v>
      </c>
      <c r="I7" s="381">
        <f>Q29</f>
        <v>2</v>
      </c>
      <c r="J7" s="382" t="s">
        <v>5</v>
      </c>
      <c r="K7" s="373">
        <f>O29</f>
        <v>0</v>
      </c>
      <c r="L7" s="381">
        <f>O25</f>
        <v>2</v>
      </c>
      <c r="M7" s="382" t="s">
        <v>5</v>
      </c>
      <c r="N7" s="373">
        <f>Q25</f>
        <v>0</v>
      </c>
      <c r="O7" s="385">
        <f>F7+I7+L7</f>
        <v>6</v>
      </c>
      <c r="P7" s="387" t="s">
        <v>5</v>
      </c>
      <c r="Q7" s="389">
        <f>H7+K7+N7</f>
        <v>0</v>
      </c>
      <c r="R7" s="391">
        <v>6</v>
      </c>
    </row>
    <row r="8" spans="1:18" ht="15.75" customHeight="1" thickBot="1">
      <c r="A8" s="394"/>
      <c r="B8" s="289"/>
      <c r="C8" s="405"/>
      <c r="D8" s="406"/>
      <c r="E8" s="407"/>
      <c r="F8" s="372"/>
      <c r="G8" s="372"/>
      <c r="H8" s="374"/>
      <c r="I8" s="370"/>
      <c r="J8" s="372"/>
      <c r="K8" s="374"/>
      <c r="L8" s="370"/>
      <c r="M8" s="372"/>
      <c r="N8" s="374"/>
      <c r="O8" s="386"/>
      <c r="P8" s="388"/>
      <c r="Q8" s="390"/>
      <c r="R8" s="392"/>
    </row>
    <row r="9" spans="1:18" ht="15" customHeight="1">
      <c r="A9" s="394"/>
      <c r="B9" s="289"/>
      <c r="C9" s="405"/>
      <c r="D9" s="406"/>
      <c r="E9" s="407"/>
      <c r="F9" s="375">
        <f>O36</f>
        <v>20</v>
      </c>
      <c r="G9" s="375" t="s">
        <v>5</v>
      </c>
      <c r="H9" s="376">
        <f>Q36</f>
        <v>8</v>
      </c>
      <c r="I9" s="377">
        <f>Q30</f>
        <v>20</v>
      </c>
      <c r="J9" s="375" t="s">
        <v>5</v>
      </c>
      <c r="K9" s="376">
        <f>O30</f>
        <v>6</v>
      </c>
      <c r="L9" s="377">
        <f>O26</f>
        <v>20</v>
      </c>
      <c r="M9" s="375" t="s">
        <v>5</v>
      </c>
      <c r="N9" s="376">
        <f>Q26</f>
        <v>5</v>
      </c>
      <c r="O9" s="383">
        <f>F9+I9+L9</f>
        <v>60</v>
      </c>
      <c r="P9" s="398" t="s">
        <v>5</v>
      </c>
      <c r="Q9" s="400">
        <f>H9+K9+N9</f>
        <v>19</v>
      </c>
      <c r="R9" s="396">
        <v>1</v>
      </c>
    </row>
    <row r="10" spans="1:18" ht="15.75" customHeight="1" thickBot="1">
      <c r="A10" s="395"/>
      <c r="B10" s="290"/>
      <c r="C10" s="408"/>
      <c r="D10" s="409"/>
      <c r="E10" s="410"/>
      <c r="F10" s="375"/>
      <c r="G10" s="375"/>
      <c r="H10" s="376"/>
      <c r="I10" s="378"/>
      <c r="J10" s="379"/>
      <c r="K10" s="380"/>
      <c r="L10" s="378"/>
      <c r="M10" s="379"/>
      <c r="N10" s="380"/>
      <c r="O10" s="384"/>
      <c r="P10" s="399"/>
      <c r="Q10" s="401"/>
      <c r="R10" s="397"/>
    </row>
    <row r="11" spans="1:18" ht="15" customHeight="1">
      <c r="A11" s="393">
        <v>2</v>
      </c>
      <c r="B11" s="360" t="str">
        <f>'Nasazení do skupin'!B6</f>
        <v>TJ Peklo nad Zdobnicí "A"</v>
      </c>
      <c r="C11" s="369">
        <f>H7</f>
        <v>0</v>
      </c>
      <c r="D11" s="371" t="s">
        <v>5</v>
      </c>
      <c r="E11" s="371">
        <f>F7</f>
        <v>2</v>
      </c>
      <c r="F11" s="291" t="s">
        <v>54</v>
      </c>
      <c r="G11" s="292"/>
      <c r="H11" s="293"/>
      <c r="I11" s="382">
        <f>O27</f>
        <v>1</v>
      </c>
      <c r="J11" s="382" t="s">
        <v>5</v>
      </c>
      <c r="K11" s="373">
        <f>Q27</f>
        <v>2</v>
      </c>
      <c r="L11" s="381">
        <f>O31</f>
        <v>0</v>
      </c>
      <c r="M11" s="382" t="s">
        <v>5</v>
      </c>
      <c r="N11" s="373">
        <f>Q31</f>
        <v>2</v>
      </c>
      <c r="O11" s="385">
        <f>C11+I11+L11</f>
        <v>1</v>
      </c>
      <c r="P11" s="387" t="s">
        <v>5</v>
      </c>
      <c r="Q11" s="389">
        <f>E11+K11+N11</f>
        <v>6</v>
      </c>
      <c r="R11" s="391">
        <v>0</v>
      </c>
    </row>
    <row r="12" spans="1:18" ht="15.75" customHeight="1" thickBot="1">
      <c r="A12" s="394"/>
      <c r="B12" s="289"/>
      <c r="C12" s="370"/>
      <c r="D12" s="372"/>
      <c r="E12" s="372"/>
      <c r="F12" s="294"/>
      <c r="G12" s="295"/>
      <c r="H12" s="296"/>
      <c r="I12" s="372"/>
      <c r="J12" s="372"/>
      <c r="K12" s="374"/>
      <c r="L12" s="370"/>
      <c r="M12" s="372"/>
      <c r="N12" s="374"/>
      <c r="O12" s="386"/>
      <c r="P12" s="388"/>
      <c r="Q12" s="390"/>
      <c r="R12" s="392"/>
    </row>
    <row r="13" spans="1:18" ht="15" customHeight="1">
      <c r="A13" s="394"/>
      <c r="B13" s="289"/>
      <c r="C13" s="377">
        <f>H9</f>
        <v>8</v>
      </c>
      <c r="D13" s="375" t="s">
        <v>5</v>
      </c>
      <c r="E13" s="375">
        <f>F9</f>
        <v>20</v>
      </c>
      <c r="F13" s="294"/>
      <c r="G13" s="295"/>
      <c r="H13" s="296"/>
      <c r="I13" s="375">
        <f>O28</f>
        <v>23</v>
      </c>
      <c r="J13" s="375" t="s">
        <v>5</v>
      </c>
      <c r="K13" s="376">
        <f>Q28</f>
        <v>27</v>
      </c>
      <c r="L13" s="377">
        <f>O32</f>
        <v>15</v>
      </c>
      <c r="M13" s="375" t="s">
        <v>5</v>
      </c>
      <c r="N13" s="376">
        <f>Q32</f>
        <v>20</v>
      </c>
      <c r="O13" s="383">
        <f>C13+I13+L13</f>
        <v>46</v>
      </c>
      <c r="P13" s="398" t="s">
        <v>5</v>
      </c>
      <c r="Q13" s="400">
        <f>E13+K13+N13</f>
        <v>67</v>
      </c>
      <c r="R13" s="419">
        <v>4</v>
      </c>
    </row>
    <row r="14" spans="1:18" ht="15.75" customHeight="1" thickBot="1">
      <c r="A14" s="395"/>
      <c r="B14" s="290"/>
      <c r="C14" s="378"/>
      <c r="D14" s="379"/>
      <c r="E14" s="379"/>
      <c r="F14" s="297"/>
      <c r="G14" s="298"/>
      <c r="H14" s="299"/>
      <c r="I14" s="375"/>
      <c r="J14" s="375"/>
      <c r="K14" s="376"/>
      <c r="L14" s="378"/>
      <c r="M14" s="379"/>
      <c r="N14" s="380"/>
      <c r="O14" s="384"/>
      <c r="P14" s="399"/>
      <c r="Q14" s="401"/>
      <c r="R14" s="420"/>
    </row>
    <row r="15" spans="1:18" ht="15" customHeight="1">
      <c r="A15" s="393">
        <v>3</v>
      </c>
      <c r="B15" s="360" t="str">
        <f>'Nasazení do skupin'!B7</f>
        <v>UNITOP SKP Žďár nad Sázavou "B"</v>
      </c>
      <c r="C15" s="381">
        <f>K7</f>
        <v>0</v>
      </c>
      <c r="D15" s="382" t="s">
        <v>5</v>
      </c>
      <c r="E15" s="373">
        <f>I7</f>
        <v>2</v>
      </c>
      <c r="F15" s="369">
        <f>K11</f>
        <v>2</v>
      </c>
      <c r="G15" s="371" t="s">
        <v>5</v>
      </c>
      <c r="H15" s="371">
        <f>I11</f>
        <v>1</v>
      </c>
      <c r="I15" s="313">
        <v>2019</v>
      </c>
      <c r="J15" s="314"/>
      <c r="K15" s="315"/>
      <c r="L15" s="421">
        <f>Q33</f>
        <v>0</v>
      </c>
      <c r="M15" s="421" t="s">
        <v>5</v>
      </c>
      <c r="N15" s="423">
        <f>O33</f>
        <v>2</v>
      </c>
      <c r="O15" s="385">
        <f>C15+F15+L15</f>
        <v>2</v>
      </c>
      <c r="P15" s="387" t="s">
        <v>5</v>
      </c>
      <c r="Q15" s="389">
        <f>E15+H15+N15</f>
        <v>5</v>
      </c>
      <c r="R15" s="391">
        <v>2</v>
      </c>
    </row>
    <row r="16" spans="1:18" ht="15.75" customHeight="1" thickBot="1">
      <c r="A16" s="394"/>
      <c r="B16" s="289"/>
      <c r="C16" s="370"/>
      <c r="D16" s="372"/>
      <c r="E16" s="374"/>
      <c r="F16" s="370"/>
      <c r="G16" s="372"/>
      <c r="H16" s="372"/>
      <c r="I16" s="316"/>
      <c r="J16" s="317"/>
      <c r="K16" s="318"/>
      <c r="L16" s="422"/>
      <c r="M16" s="422"/>
      <c r="N16" s="424"/>
      <c r="O16" s="386"/>
      <c r="P16" s="388"/>
      <c r="Q16" s="390"/>
      <c r="R16" s="392"/>
    </row>
    <row r="17" spans="1:19" ht="15" customHeight="1">
      <c r="A17" s="394"/>
      <c r="B17" s="289"/>
      <c r="C17" s="377">
        <f>K9</f>
        <v>6</v>
      </c>
      <c r="D17" s="375" t="s">
        <v>5</v>
      </c>
      <c r="E17" s="376">
        <f>I9</f>
        <v>20</v>
      </c>
      <c r="F17" s="377">
        <f>K13</f>
        <v>27</v>
      </c>
      <c r="G17" s="375" t="s">
        <v>5</v>
      </c>
      <c r="H17" s="375">
        <f>I13</f>
        <v>23</v>
      </c>
      <c r="I17" s="316"/>
      <c r="J17" s="317"/>
      <c r="K17" s="318"/>
      <c r="L17" s="365">
        <f>Q34</f>
        <v>8</v>
      </c>
      <c r="M17" s="365" t="s">
        <v>5</v>
      </c>
      <c r="N17" s="367">
        <f>O34</f>
        <v>20</v>
      </c>
      <c r="O17" s="383">
        <f>C17+F17+L17</f>
        <v>41</v>
      </c>
      <c r="P17" s="398" t="s">
        <v>5</v>
      </c>
      <c r="Q17" s="400">
        <f>E17+H17+N17</f>
        <v>63</v>
      </c>
      <c r="R17" s="419">
        <v>3</v>
      </c>
    </row>
    <row r="18" spans="1:19" ht="15.75" customHeight="1" thickBot="1">
      <c r="A18" s="395"/>
      <c r="B18" s="290"/>
      <c r="C18" s="378"/>
      <c r="D18" s="379"/>
      <c r="E18" s="380"/>
      <c r="F18" s="378"/>
      <c r="G18" s="379"/>
      <c r="H18" s="379"/>
      <c r="I18" s="319"/>
      <c r="J18" s="320"/>
      <c r="K18" s="321"/>
      <c r="L18" s="366"/>
      <c r="M18" s="366"/>
      <c r="N18" s="368"/>
      <c r="O18" s="384"/>
      <c r="P18" s="399"/>
      <c r="Q18" s="401"/>
      <c r="R18" s="420"/>
    </row>
    <row r="19" spans="1:19" ht="15" customHeight="1">
      <c r="A19" s="393">
        <v>4</v>
      </c>
      <c r="B19" s="360" t="str">
        <f>'Nasazení do skupin'!B8</f>
        <v>SK LIAPOR - WITTE Karlovy Vary z.s. "B"</v>
      </c>
      <c r="C19" s="381">
        <f>N7</f>
        <v>0</v>
      </c>
      <c r="D19" s="382" t="s">
        <v>5</v>
      </c>
      <c r="E19" s="373">
        <f>L7</f>
        <v>2</v>
      </c>
      <c r="F19" s="381">
        <f>N11</f>
        <v>2</v>
      </c>
      <c r="G19" s="382" t="s">
        <v>5</v>
      </c>
      <c r="H19" s="373">
        <f>L11</f>
        <v>0</v>
      </c>
      <c r="I19" s="369">
        <f>N15</f>
        <v>2</v>
      </c>
      <c r="J19" s="371" t="s">
        <v>5</v>
      </c>
      <c r="K19" s="371">
        <f>L15</f>
        <v>0</v>
      </c>
      <c r="L19" s="402"/>
      <c r="M19" s="403"/>
      <c r="N19" s="404"/>
      <c r="O19" s="387">
        <f>C19+F19+I19</f>
        <v>4</v>
      </c>
      <c r="P19" s="387" t="s">
        <v>5</v>
      </c>
      <c r="Q19" s="389">
        <f>E19+H19+K19</f>
        <v>2</v>
      </c>
      <c r="R19" s="391">
        <v>4</v>
      </c>
    </row>
    <row r="20" spans="1:19" ht="15.75" customHeight="1" thickBot="1">
      <c r="A20" s="394"/>
      <c r="B20" s="289"/>
      <c r="C20" s="370"/>
      <c r="D20" s="372"/>
      <c r="E20" s="374"/>
      <c r="F20" s="370"/>
      <c r="G20" s="372"/>
      <c r="H20" s="374"/>
      <c r="I20" s="370"/>
      <c r="J20" s="372"/>
      <c r="K20" s="372"/>
      <c r="L20" s="405"/>
      <c r="M20" s="406"/>
      <c r="N20" s="407"/>
      <c r="O20" s="388"/>
      <c r="P20" s="388"/>
      <c r="Q20" s="390"/>
      <c r="R20" s="392"/>
    </row>
    <row r="21" spans="1:19" ht="15" customHeight="1">
      <c r="A21" s="394"/>
      <c r="B21" s="289"/>
      <c r="C21" s="377">
        <f>N9</f>
        <v>5</v>
      </c>
      <c r="D21" s="375" t="s">
        <v>5</v>
      </c>
      <c r="E21" s="376">
        <f>L9</f>
        <v>20</v>
      </c>
      <c r="F21" s="377">
        <f>N13</f>
        <v>20</v>
      </c>
      <c r="G21" s="375" t="s">
        <v>5</v>
      </c>
      <c r="H21" s="376">
        <f>L13</f>
        <v>15</v>
      </c>
      <c r="I21" s="377">
        <f>N17</f>
        <v>20</v>
      </c>
      <c r="J21" s="375" t="s">
        <v>5</v>
      </c>
      <c r="K21" s="375">
        <f>L17</f>
        <v>8</v>
      </c>
      <c r="L21" s="405"/>
      <c r="M21" s="406"/>
      <c r="N21" s="407"/>
      <c r="O21" s="426">
        <f>C21+F21+I21</f>
        <v>45</v>
      </c>
      <c r="P21" s="398" t="s">
        <v>5</v>
      </c>
      <c r="Q21" s="400">
        <f>E21+H21+K21</f>
        <v>43</v>
      </c>
      <c r="R21" s="419">
        <v>2</v>
      </c>
    </row>
    <row r="22" spans="1:19" ht="15.75" customHeight="1" thickBot="1">
      <c r="A22" s="395"/>
      <c r="B22" s="290"/>
      <c r="C22" s="378"/>
      <c r="D22" s="379"/>
      <c r="E22" s="380"/>
      <c r="F22" s="378"/>
      <c r="G22" s="379"/>
      <c r="H22" s="380"/>
      <c r="I22" s="378"/>
      <c r="J22" s="379"/>
      <c r="K22" s="379"/>
      <c r="L22" s="408"/>
      <c r="M22" s="409"/>
      <c r="N22" s="410"/>
      <c r="O22" s="427"/>
      <c r="P22" s="399"/>
      <c r="Q22" s="401"/>
      <c r="R22" s="420"/>
    </row>
    <row r="24" spans="1:19" ht="24.95" customHeight="1">
      <c r="A24" s="428" t="s">
        <v>24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</row>
    <row r="25" spans="1:19" ht="15" customHeight="1">
      <c r="A25" s="429">
        <v>1</v>
      </c>
      <c r="B25" s="425" t="str">
        <f>B7</f>
        <v>Městský nohejbalový klub Modřice, z.s. "A"</v>
      </c>
      <c r="C25" s="425"/>
      <c r="D25" s="425" t="s">
        <v>5</v>
      </c>
      <c r="E25" s="425" t="str">
        <f>B19</f>
        <v>SK LIAPOR - WITTE Karlovy Vary z.s. "B"</v>
      </c>
      <c r="F25" s="425"/>
      <c r="G25" s="425"/>
      <c r="H25" s="425"/>
      <c r="I25" s="425"/>
      <c r="J25" s="425"/>
      <c r="K25" s="425"/>
      <c r="L25" s="425"/>
      <c r="M25" s="425"/>
      <c r="N25" s="425"/>
      <c r="O25" s="43">
        <v>2</v>
      </c>
      <c r="P25" s="44" t="s">
        <v>5</v>
      </c>
      <c r="Q25" s="44">
        <v>0</v>
      </c>
      <c r="R25" s="9" t="s">
        <v>23</v>
      </c>
      <c r="S25" s="6"/>
    </row>
    <row r="26" spans="1:19" ht="15" customHeight="1">
      <c r="A26" s="429"/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">
        <v>20</v>
      </c>
      <c r="P26" s="44" t="s">
        <v>5</v>
      </c>
      <c r="Q26" s="31">
        <v>5</v>
      </c>
      <c r="R26" s="9" t="s">
        <v>22</v>
      </c>
      <c r="S26" s="6"/>
    </row>
    <row r="27" spans="1:19" ht="15" customHeight="1">
      <c r="A27" s="429">
        <v>2</v>
      </c>
      <c r="B27" s="425" t="str">
        <f>B11</f>
        <v>TJ Peklo nad Zdobnicí "A"</v>
      </c>
      <c r="C27" s="425"/>
      <c r="D27" s="425" t="s">
        <v>5</v>
      </c>
      <c r="E27" s="425" t="str">
        <f>B15</f>
        <v>UNITOP SKP Žďár nad Sázavou "B"</v>
      </c>
      <c r="F27" s="425"/>
      <c r="G27" s="425"/>
      <c r="H27" s="425"/>
      <c r="I27" s="425"/>
      <c r="J27" s="425"/>
      <c r="K27" s="425"/>
      <c r="L27" s="425"/>
      <c r="M27" s="425"/>
      <c r="N27" s="425"/>
      <c r="O27" s="43">
        <v>1</v>
      </c>
      <c r="P27" s="44" t="s">
        <v>5</v>
      </c>
      <c r="Q27" s="44">
        <v>2</v>
      </c>
      <c r="R27" s="9" t="s">
        <v>23</v>
      </c>
    </row>
    <row r="28" spans="1:19" ht="15" customHeight="1">
      <c r="A28" s="429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">
        <v>23</v>
      </c>
      <c r="P28" s="44" t="s">
        <v>5</v>
      </c>
      <c r="Q28" s="31">
        <v>27</v>
      </c>
      <c r="R28" s="9" t="s">
        <v>22</v>
      </c>
    </row>
    <row r="29" spans="1:19" ht="15" customHeight="1">
      <c r="A29" s="429">
        <v>3</v>
      </c>
      <c r="B29" s="425" t="str">
        <f>B15</f>
        <v>UNITOP SKP Žďár nad Sázavou "B"</v>
      </c>
      <c r="C29" s="425"/>
      <c r="D29" s="425" t="s">
        <v>5</v>
      </c>
      <c r="E29" s="425" t="str">
        <f>B7</f>
        <v>Městský nohejbalový klub Modřice, z.s. "A"</v>
      </c>
      <c r="F29" s="425"/>
      <c r="G29" s="425"/>
      <c r="H29" s="425"/>
      <c r="I29" s="425"/>
      <c r="J29" s="425"/>
      <c r="K29" s="425"/>
      <c r="L29" s="425"/>
      <c r="M29" s="425"/>
      <c r="N29" s="425"/>
      <c r="O29" s="43">
        <v>0</v>
      </c>
      <c r="P29" s="44" t="s">
        <v>5</v>
      </c>
      <c r="Q29" s="44">
        <v>2</v>
      </c>
      <c r="R29" s="9" t="s">
        <v>23</v>
      </c>
    </row>
    <row r="30" spans="1:19" ht="15" customHeight="1">
      <c r="A30" s="429"/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">
        <v>6</v>
      </c>
      <c r="P30" s="44" t="s">
        <v>5</v>
      </c>
      <c r="Q30" s="31">
        <v>20</v>
      </c>
      <c r="R30" s="9" t="s">
        <v>22</v>
      </c>
    </row>
    <row r="31" spans="1:19" ht="15" customHeight="1">
      <c r="A31" s="429">
        <v>4</v>
      </c>
      <c r="B31" s="425" t="str">
        <f>B11</f>
        <v>TJ Peklo nad Zdobnicí "A"</v>
      </c>
      <c r="C31" s="425"/>
      <c r="D31" s="425" t="s">
        <v>5</v>
      </c>
      <c r="E31" s="425" t="str">
        <f>B19</f>
        <v>SK LIAPOR - WITTE Karlovy Vary z.s. "B"</v>
      </c>
      <c r="F31" s="425"/>
      <c r="G31" s="425"/>
      <c r="H31" s="425"/>
      <c r="I31" s="425"/>
      <c r="J31" s="425"/>
      <c r="K31" s="425"/>
      <c r="L31" s="425"/>
      <c r="M31" s="425"/>
      <c r="N31" s="425"/>
      <c r="O31" s="43">
        <v>0</v>
      </c>
      <c r="P31" s="44" t="s">
        <v>5</v>
      </c>
      <c r="Q31" s="44">
        <v>2</v>
      </c>
      <c r="R31" s="9" t="s">
        <v>23</v>
      </c>
    </row>
    <row r="32" spans="1:19" ht="15" customHeight="1">
      <c r="A32" s="429"/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425"/>
      <c r="M32" s="425"/>
      <c r="N32" s="425"/>
      <c r="O32" s="42">
        <v>15</v>
      </c>
      <c r="P32" s="44" t="s">
        <v>5</v>
      </c>
      <c r="Q32" s="31">
        <v>20</v>
      </c>
      <c r="R32" s="9" t="s">
        <v>22</v>
      </c>
    </row>
    <row r="33" spans="1:18" ht="15" customHeight="1">
      <c r="A33" s="429">
        <v>5</v>
      </c>
      <c r="B33" s="425" t="str">
        <f>B19</f>
        <v>SK LIAPOR - WITTE Karlovy Vary z.s. "B"</v>
      </c>
      <c r="C33" s="425"/>
      <c r="D33" s="425" t="s">
        <v>5</v>
      </c>
      <c r="E33" s="425" t="str">
        <f>B15</f>
        <v>UNITOP SKP Žďár nad Sázavou "B"</v>
      </c>
      <c r="F33" s="425"/>
      <c r="G33" s="425"/>
      <c r="H33" s="425"/>
      <c r="I33" s="425"/>
      <c r="J33" s="425"/>
      <c r="K33" s="425"/>
      <c r="L33" s="425"/>
      <c r="M33" s="425"/>
      <c r="N33" s="425"/>
      <c r="O33" s="43">
        <v>2</v>
      </c>
      <c r="P33" s="44" t="s">
        <v>5</v>
      </c>
      <c r="Q33" s="44">
        <v>0</v>
      </c>
      <c r="R33" s="9" t="s">
        <v>23</v>
      </c>
    </row>
    <row r="34" spans="1:18" ht="15" customHeight="1">
      <c r="A34" s="429"/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">
        <v>20</v>
      </c>
      <c r="P34" s="44" t="s">
        <v>5</v>
      </c>
      <c r="Q34" s="31">
        <v>8</v>
      </c>
      <c r="R34" s="9" t="s">
        <v>22</v>
      </c>
    </row>
    <row r="35" spans="1:18" ht="15" customHeight="1">
      <c r="A35" s="429">
        <v>6</v>
      </c>
      <c r="B35" s="425" t="str">
        <f>B7</f>
        <v>Městský nohejbalový klub Modřice, z.s. "A"</v>
      </c>
      <c r="C35" s="425"/>
      <c r="D35" s="425" t="s">
        <v>5</v>
      </c>
      <c r="E35" s="425" t="str">
        <f>B11</f>
        <v>TJ Peklo nad Zdobnicí "A"</v>
      </c>
      <c r="F35" s="425"/>
      <c r="G35" s="425"/>
      <c r="H35" s="425"/>
      <c r="I35" s="425"/>
      <c r="J35" s="425"/>
      <c r="K35" s="425"/>
      <c r="L35" s="425"/>
      <c r="M35" s="425"/>
      <c r="N35" s="425"/>
      <c r="O35" s="43">
        <v>2</v>
      </c>
      <c r="P35" s="44" t="s">
        <v>5</v>
      </c>
      <c r="Q35" s="44">
        <v>0</v>
      </c>
      <c r="R35" s="9" t="s">
        <v>23</v>
      </c>
    </row>
    <row r="36" spans="1:18" ht="15" customHeight="1">
      <c r="A36" s="429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">
        <v>20</v>
      </c>
      <c r="P36" s="44" t="s">
        <v>5</v>
      </c>
      <c r="Q36" s="31">
        <v>8</v>
      </c>
      <c r="R36" s="9" t="s">
        <v>22</v>
      </c>
    </row>
    <row r="37" spans="1:18">
      <c r="P37" s="274"/>
      <c r="Q37" s="274"/>
      <c r="R37" s="185"/>
    </row>
    <row r="39" spans="1:18" ht="14.45" customHeight="1"/>
    <row r="40" spans="1:18" ht="14.45" customHeight="1"/>
    <row r="49" ht="15" customHeight="1"/>
    <row r="53" ht="14.45" customHeight="1"/>
    <row r="54" ht="14.45" customHeight="1"/>
    <row r="67" ht="15" customHeight="1"/>
    <row r="71" ht="14.45" customHeight="1"/>
    <row r="72" ht="14.45" customHeight="1"/>
    <row r="91" ht="14.45" customHeight="1"/>
    <row r="92" ht="14.45" customHeight="1"/>
  </sheetData>
  <mergeCells count="151">
    <mergeCell ref="D21:D22"/>
    <mergeCell ref="E21:E22"/>
    <mergeCell ref="F21:F22"/>
    <mergeCell ref="G21:G22"/>
    <mergeCell ref="A31:A32"/>
    <mergeCell ref="B31:C32"/>
    <mergeCell ref="D31:D32"/>
    <mergeCell ref="E31:N32"/>
    <mergeCell ref="A33:A34"/>
    <mergeCell ref="B33:C34"/>
    <mergeCell ref="D33:D34"/>
    <mergeCell ref="E33:N34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  <mergeCell ref="P37:Q37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A35:A36"/>
    <mergeCell ref="B35:C36"/>
    <mergeCell ref="D35:D36"/>
    <mergeCell ref="E35:N36"/>
    <mergeCell ref="C21:C22"/>
    <mergeCell ref="D19:D20"/>
    <mergeCell ref="E19:E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</mergeCells>
  <pageMargins left="0.51181102362204722" right="0.31496062992125984" top="0.78740157480314965" bottom="0.78740157480314965" header="0.31496062992125984" footer="0.31496062992125984"/>
  <pageSetup paperSize="9" scale="13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BB140"/>
  <sheetViews>
    <sheetView showGridLines="0" zoomScaleNormal="100" workbookViewId="0">
      <selection activeCell="W11" sqref="W11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32" t="str">
        <f>'Nasazení do skupin'!B2</f>
        <v>12. GALA MČR mladších žáků trojice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6" ht="15.75" customHeight="1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26" ht="32.25" customHeight="1" thickBot="1">
      <c r="A4" s="336" t="s">
        <v>6</v>
      </c>
      <c r="B4" s="337"/>
      <c r="C4" s="342" t="str">
        <f>'Nasazení do skupin'!B3</f>
        <v>Karlovy Vary 19.5.2019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4"/>
    </row>
    <row r="5" spans="1:26" ht="15" customHeight="1">
      <c r="A5" s="338"/>
      <c r="B5" s="339"/>
      <c r="C5" s="332">
        <v>1</v>
      </c>
      <c r="D5" s="328"/>
      <c r="E5" s="329"/>
      <c r="F5" s="332">
        <v>2</v>
      </c>
      <c r="G5" s="328"/>
      <c r="H5" s="329"/>
      <c r="I5" s="332">
        <v>3</v>
      </c>
      <c r="J5" s="328"/>
      <c r="K5" s="329"/>
      <c r="L5" s="332"/>
      <c r="M5" s="328"/>
      <c r="N5" s="329"/>
      <c r="O5" s="345" t="s">
        <v>1</v>
      </c>
      <c r="P5" s="346"/>
      <c r="Q5" s="347"/>
      <c r="R5" s="45" t="s">
        <v>2</v>
      </c>
    </row>
    <row r="6" spans="1:26" ht="15.75" customHeight="1" thickBot="1">
      <c r="A6" s="340"/>
      <c r="B6" s="341"/>
      <c r="C6" s="364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48" t="s">
        <v>4</v>
      </c>
    </row>
    <row r="7" spans="1:26" ht="15" customHeight="1">
      <c r="A7" s="285">
        <v>1</v>
      </c>
      <c r="B7" s="288" t="str">
        <f>'Nasazení do skupin'!B9</f>
        <v>T.J. SOKOL Holice</v>
      </c>
      <c r="C7" s="304"/>
      <c r="D7" s="305"/>
      <c r="E7" s="306"/>
      <c r="F7" s="280"/>
      <c r="G7" s="280"/>
      <c r="H7" s="276"/>
      <c r="I7" s="278"/>
      <c r="J7" s="280"/>
      <c r="K7" s="276"/>
      <c r="L7" s="438"/>
      <c r="M7" s="440"/>
      <c r="N7" s="434"/>
      <c r="O7" s="326"/>
      <c r="P7" s="261"/>
      <c r="Q7" s="265"/>
      <c r="R7" s="268"/>
      <c r="Y7" s="36"/>
    </row>
    <row r="8" spans="1:26" ht="15.75" customHeight="1" thickBot="1">
      <c r="A8" s="286"/>
      <c r="B8" s="289"/>
      <c r="C8" s="307"/>
      <c r="D8" s="308"/>
      <c r="E8" s="309"/>
      <c r="F8" s="281"/>
      <c r="G8" s="281"/>
      <c r="H8" s="277"/>
      <c r="I8" s="279"/>
      <c r="J8" s="281"/>
      <c r="K8" s="277"/>
      <c r="L8" s="439"/>
      <c r="M8" s="441"/>
      <c r="N8" s="435"/>
      <c r="O8" s="327"/>
      <c r="P8" s="262"/>
      <c r="Q8" s="266"/>
      <c r="R8" s="269"/>
    </row>
    <row r="9" spans="1:26" ht="15" customHeight="1">
      <c r="A9" s="286"/>
      <c r="B9" s="289"/>
      <c r="C9" s="307"/>
      <c r="D9" s="308"/>
      <c r="E9" s="309"/>
      <c r="F9" s="254"/>
      <c r="G9" s="254"/>
      <c r="H9" s="260"/>
      <c r="I9" s="258"/>
      <c r="J9" s="254"/>
      <c r="K9" s="260"/>
      <c r="L9" s="436"/>
      <c r="M9" s="430"/>
      <c r="N9" s="432"/>
      <c r="O9" s="324"/>
      <c r="P9" s="250"/>
      <c r="Q9" s="252"/>
      <c r="R9" s="270"/>
      <c r="X9" s="36"/>
      <c r="Y9" s="36"/>
      <c r="Z9" s="36"/>
    </row>
    <row r="10" spans="1:26" ht="15.75" customHeight="1" thickBot="1">
      <c r="A10" s="287"/>
      <c r="B10" s="290"/>
      <c r="C10" s="310"/>
      <c r="D10" s="311"/>
      <c r="E10" s="312"/>
      <c r="F10" s="254"/>
      <c r="G10" s="254"/>
      <c r="H10" s="260"/>
      <c r="I10" s="259"/>
      <c r="J10" s="255"/>
      <c r="K10" s="275"/>
      <c r="L10" s="437"/>
      <c r="M10" s="431"/>
      <c r="N10" s="433"/>
      <c r="O10" s="325"/>
      <c r="P10" s="251"/>
      <c r="Q10" s="253"/>
      <c r="R10" s="271"/>
      <c r="X10" s="36"/>
      <c r="Y10" s="36"/>
      <c r="Z10" s="36"/>
    </row>
    <row r="11" spans="1:26" ht="15" customHeight="1">
      <c r="A11" s="285">
        <v>2</v>
      </c>
      <c r="B11" s="288" t="str">
        <f>'Nasazení do skupin'!B10</f>
        <v>SK LIAPOR - WITTE Karlovy Vary z.s. "A"</v>
      </c>
      <c r="C11" s="300"/>
      <c r="D11" s="301"/>
      <c r="E11" s="301"/>
      <c r="F11" s="291" t="s">
        <v>54</v>
      </c>
      <c r="G11" s="292"/>
      <c r="H11" s="293"/>
      <c r="I11" s="280"/>
      <c r="J11" s="280"/>
      <c r="K11" s="276"/>
      <c r="L11" s="438"/>
      <c r="M11" s="440"/>
      <c r="N11" s="434"/>
      <c r="O11" s="326"/>
      <c r="P11" s="261"/>
      <c r="Q11" s="265"/>
      <c r="R11" s="268"/>
    </row>
    <row r="12" spans="1:26" ht="15.75" customHeight="1" thickBot="1">
      <c r="A12" s="286"/>
      <c r="B12" s="289"/>
      <c r="C12" s="279"/>
      <c r="D12" s="281"/>
      <c r="E12" s="281"/>
      <c r="F12" s="294"/>
      <c r="G12" s="295"/>
      <c r="H12" s="296"/>
      <c r="I12" s="281"/>
      <c r="J12" s="281"/>
      <c r="K12" s="277"/>
      <c r="L12" s="439"/>
      <c r="M12" s="441"/>
      <c r="N12" s="435"/>
      <c r="O12" s="327"/>
      <c r="P12" s="262"/>
      <c r="Q12" s="266"/>
      <c r="R12" s="269"/>
    </row>
    <row r="13" spans="1:26" ht="15" customHeight="1">
      <c r="A13" s="286"/>
      <c r="B13" s="289"/>
      <c r="C13" s="258"/>
      <c r="D13" s="254"/>
      <c r="E13" s="254"/>
      <c r="F13" s="294"/>
      <c r="G13" s="295"/>
      <c r="H13" s="296"/>
      <c r="I13" s="254"/>
      <c r="J13" s="254"/>
      <c r="K13" s="260"/>
      <c r="L13" s="436"/>
      <c r="M13" s="430"/>
      <c r="N13" s="432"/>
      <c r="O13" s="324"/>
      <c r="P13" s="250"/>
      <c r="Q13" s="252"/>
      <c r="R13" s="270"/>
    </row>
    <row r="14" spans="1:26" ht="15.75" customHeight="1" thickBot="1">
      <c r="A14" s="287"/>
      <c r="B14" s="290"/>
      <c r="C14" s="259"/>
      <c r="D14" s="255"/>
      <c r="E14" s="255"/>
      <c r="F14" s="297"/>
      <c r="G14" s="298"/>
      <c r="H14" s="299"/>
      <c r="I14" s="254"/>
      <c r="J14" s="254"/>
      <c r="K14" s="260"/>
      <c r="L14" s="437"/>
      <c r="M14" s="431"/>
      <c r="N14" s="433"/>
      <c r="O14" s="325"/>
      <c r="P14" s="251"/>
      <c r="Q14" s="253"/>
      <c r="R14" s="271"/>
    </row>
    <row r="15" spans="1:26" ht="15" customHeight="1">
      <c r="A15" s="285">
        <v>3</v>
      </c>
      <c r="B15" s="288" t="str">
        <f>'Nasazení do skupin'!B11</f>
        <v>TJ Peklo nad Zdobnicí "B"</v>
      </c>
      <c r="C15" s="278"/>
      <c r="D15" s="280"/>
      <c r="E15" s="276"/>
      <c r="F15" s="300"/>
      <c r="G15" s="301"/>
      <c r="H15" s="301"/>
      <c r="I15" s="446"/>
      <c r="J15" s="447"/>
      <c r="K15" s="448"/>
      <c r="L15" s="459"/>
      <c r="M15" s="459"/>
      <c r="N15" s="461"/>
      <c r="O15" s="326"/>
      <c r="P15" s="261"/>
      <c r="Q15" s="265"/>
      <c r="R15" s="268"/>
    </row>
    <row r="16" spans="1:26" ht="15.75" customHeight="1" thickBot="1">
      <c r="A16" s="286"/>
      <c r="B16" s="289"/>
      <c r="C16" s="279"/>
      <c r="D16" s="281"/>
      <c r="E16" s="277"/>
      <c r="F16" s="279"/>
      <c r="G16" s="281"/>
      <c r="H16" s="281"/>
      <c r="I16" s="449"/>
      <c r="J16" s="450"/>
      <c r="K16" s="451"/>
      <c r="L16" s="460"/>
      <c r="M16" s="460"/>
      <c r="N16" s="462"/>
      <c r="O16" s="327"/>
      <c r="P16" s="262"/>
      <c r="Q16" s="266"/>
      <c r="R16" s="269"/>
    </row>
    <row r="17" spans="1:28" ht="15" customHeight="1">
      <c r="A17" s="286"/>
      <c r="B17" s="289"/>
      <c r="C17" s="258"/>
      <c r="D17" s="254"/>
      <c r="E17" s="260"/>
      <c r="F17" s="258"/>
      <c r="G17" s="254"/>
      <c r="H17" s="254"/>
      <c r="I17" s="449"/>
      <c r="J17" s="450"/>
      <c r="K17" s="451"/>
      <c r="L17" s="444"/>
      <c r="M17" s="444"/>
      <c r="N17" s="463"/>
      <c r="O17" s="324"/>
      <c r="P17" s="250"/>
      <c r="Q17" s="252"/>
      <c r="R17" s="270"/>
    </row>
    <row r="18" spans="1:28" ht="15.75" customHeight="1" thickBot="1">
      <c r="A18" s="287"/>
      <c r="B18" s="290"/>
      <c r="C18" s="259"/>
      <c r="D18" s="255"/>
      <c r="E18" s="275"/>
      <c r="F18" s="259"/>
      <c r="G18" s="255"/>
      <c r="H18" s="255"/>
      <c r="I18" s="452"/>
      <c r="J18" s="453"/>
      <c r="K18" s="454"/>
      <c r="L18" s="445"/>
      <c r="M18" s="445"/>
      <c r="N18" s="464"/>
      <c r="O18" s="325"/>
      <c r="P18" s="251"/>
      <c r="Q18" s="253"/>
      <c r="R18" s="271"/>
    </row>
    <row r="19" spans="1:28" ht="15" customHeight="1">
      <c r="A19" s="285"/>
      <c r="B19" s="288"/>
      <c r="C19" s="438"/>
      <c r="D19" s="440"/>
      <c r="E19" s="434"/>
      <c r="F19" s="438"/>
      <c r="G19" s="440"/>
      <c r="H19" s="434"/>
      <c r="I19" s="465"/>
      <c r="J19" s="466"/>
      <c r="K19" s="466"/>
      <c r="L19" s="313">
        <v>2019</v>
      </c>
      <c r="M19" s="314"/>
      <c r="N19" s="315"/>
      <c r="O19" s="440"/>
      <c r="P19" s="440"/>
      <c r="Q19" s="434"/>
      <c r="R19" s="442"/>
    </row>
    <row r="20" spans="1:28" ht="15.75" customHeight="1" thickBot="1">
      <c r="A20" s="286"/>
      <c r="B20" s="289"/>
      <c r="C20" s="439"/>
      <c r="D20" s="441"/>
      <c r="E20" s="435"/>
      <c r="F20" s="439"/>
      <c r="G20" s="441"/>
      <c r="H20" s="435"/>
      <c r="I20" s="439"/>
      <c r="J20" s="441"/>
      <c r="K20" s="441"/>
      <c r="L20" s="316"/>
      <c r="M20" s="317"/>
      <c r="N20" s="318"/>
      <c r="O20" s="441"/>
      <c r="P20" s="441"/>
      <c r="Q20" s="435"/>
      <c r="R20" s="443"/>
    </row>
    <row r="21" spans="1:28" ht="15" customHeight="1">
      <c r="A21" s="286"/>
      <c r="B21" s="289"/>
      <c r="C21" s="436"/>
      <c r="D21" s="430"/>
      <c r="E21" s="432"/>
      <c r="F21" s="436"/>
      <c r="G21" s="430"/>
      <c r="H21" s="432"/>
      <c r="I21" s="436"/>
      <c r="J21" s="430"/>
      <c r="K21" s="430"/>
      <c r="L21" s="316"/>
      <c r="M21" s="317"/>
      <c r="N21" s="318"/>
      <c r="O21" s="457"/>
      <c r="P21" s="430"/>
      <c r="Q21" s="455"/>
      <c r="R21" s="270"/>
    </row>
    <row r="22" spans="1:28" ht="15.75" customHeight="1" thickBot="1">
      <c r="A22" s="287"/>
      <c r="B22" s="290"/>
      <c r="C22" s="437"/>
      <c r="D22" s="431"/>
      <c r="E22" s="433"/>
      <c r="F22" s="437"/>
      <c r="G22" s="431"/>
      <c r="H22" s="433"/>
      <c r="I22" s="437"/>
      <c r="J22" s="431"/>
      <c r="K22" s="431"/>
      <c r="L22" s="319"/>
      <c r="M22" s="320"/>
      <c r="N22" s="321"/>
      <c r="O22" s="458"/>
      <c r="P22" s="431"/>
      <c r="Q22" s="456"/>
      <c r="R22" s="271"/>
    </row>
    <row r="24" spans="1:28" ht="24.95" customHeight="1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15" customHeight="1">
      <c r="A25" s="284"/>
      <c r="B25" s="272"/>
      <c r="C25" s="272"/>
      <c r="D25" s="273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37"/>
      <c r="P25" s="38"/>
      <c r="Q25" s="38"/>
      <c r="R25" s="39"/>
      <c r="S25" s="40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15" customHeight="1">
      <c r="A26" s="284"/>
      <c r="B26" s="272"/>
      <c r="C26" s="272"/>
      <c r="D26" s="273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41"/>
      <c r="P26" s="38"/>
      <c r="Q26" s="36"/>
      <c r="R26" s="39"/>
      <c r="S26" s="40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15" customHeight="1">
      <c r="A27" s="284"/>
      <c r="B27" s="272"/>
      <c r="C27" s="272"/>
      <c r="D27" s="273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37"/>
      <c r="P27" s="38"/>
      <c r="Q27" s="38"/>
      <c r="R27" s="39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15" customHeight="1">
      <c r="A28" s="284"/>
      <c r="B28" s="272"/>
      <c r="C28" s="272"/>
      <c r="D28" s="273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41"/>
      <c r="P28" s="38"/>
      <c r="Q28" s="36"/>
      <c r="R28" s="39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13.15" customHeight="1">
      <c r="A29" s="284"/>
      <c r="B29" s="272"/>
      <c r="C29" s="272"/>
      <c r="D29" s="273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37"/>
      <c r="P29" s="38"/>
      <c r="Q29" s="38"/>
      <c r="R29" s="39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13.15" customHeight="1">
      <c r="A30" s="284"/>
      <c r="B30" s="272"/>
      <c r="C30" s="272"/>
      <c r="D30" s="273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41"/>
      <c r="P30" s="38"/>
      <c r="Q30" s="36"/>
      <c r="R30" s="39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15" customHeight="1">
      <c r="A31" s="284"/>
      <c r="B31" s="272"/>
      <c r="C31" s="272"/>
      <c r="D31" s="273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37"/>
      <c r="P31" s="38"/>
      <c r="Q31" s="38"/>
      <c r="R31" s="39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15.75" customHeight="1">
      <c r="A32" s="284"/>
      <c r="B32" s="272"/>
      <c r="C32" s="272"/>
      <c r="D32" s="273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41"/>
      <c r="P32" s="38"/>
      <c r="Q32" s="36"/>
      <c r="R32" s="39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54" ht="15" customHeight="1">
      <c r="A33" s="284"/>
      <c r="B33" s="272"/>
      <c r="C33" s="272"/>
      <c r="D33" s="273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37"/>
      <c r="P33" s="38"/>
      <c r="Q33" s="38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54" ht="15" customHeight="1">
      <c r="A34" s="284"/>
      <c r="B34" s="272"/>
      <c r="C34" s="272"/>
      <c r="D34" s="273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41"/>
      <c r="P34" s="38"/>
      <c r="Q34" s="36"/>
      <c r="R34" s="39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54" ht="15" customHeight="1">
      <c r="A35" s="284"/>
      <c r="B35" s="272"/>
      <c r="C35" s="272"/>
      <c r="D35" s="273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37"/>
      <c r="P35" s="38"/>
      <c r="Q35" s="38"/>
      <c r="R35" s="39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54" ht="15" customHeight="1">
      <c r="A36" s="284"/>
      <c r="B36" s="272"/>
      <c r="C36" s="272"/>
      <c r="D36" s="273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41"/>
      <c r="P36" s="38"/>
      <c r="Q36" s="36"/>
      <c r="R36" s="39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54" ht="23.25">
      <c r="P37" s="274"/>
      <c r="Q37" s="274"/>
      <c r="R37" s="2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</row>
    <row r="38" spans="1:54" ht="20.25">
      <c r="T38" s="245"/>
      <c r="U38" s="245"/>
      <c r="V38" s="245"/>
      <c r="W38" s="245"/>
      <c r="X38" s="245"/>
      <c r="Y38" s="245"/>
      <c r="Z38" s="245"/>
      <c r="AA38" s="247"/>
      <c r="AB38" s="247"/>
      <c r="AC38" s="247"/>
      <c r="AD38" s="247"/>
      <c r="AE38" s="247"/>
      <c r="AF38" s="247"/>
      <c r="AH38" s="3"/>
      <c r="AI38" s="245"/>
      <c r="AJ38" s="245"/>
      <c r="AK38" s="245"/>
      <c r="AL38" s="245"/>
      <c r="AM38" s="245"/>
      <c r="AN38" s="245"/>
      <c r="AO38" s="8"/>
      <c r="AP38" s="7"/>
      <c r="AQ38" s="7"/>
      <c r="AR38" s="7"/>
      <c r="AS38" s="7"/>
      <c r="AT38" s="7"/>
      <c r="AU38" s="245"/>
      <c r="AV38" s="245"/>
      <c r="AW38" s="245"/>
      <c r="AX38" s="245"/>
      <c r="AY38" s="3"/>
      <c r="AZ38" s="3"/>
      <c r="BA38" s="3"/>
      <c r="BB38" s="3"/>
    </row>
    <row r="40" spans="1:54" ht="20.25">
      <c r="T40" s="247"/>
      <c r="U40" s="247"/>
      <c r="V40" s="247"/>
      <c r="W40" s="247"/>
      <c r="X40" s="247"/>
      <c r="Y40" s="247"/>
      <c r="Z40" s="247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3"/>
      <c r="AL40" s="247"/>
      <c r="AM40" s="247"/>
      <c r="AN40" s="247"/>
      <c r="AO40" s="247"/>
      <c r="AP40" s="247"/>
      <c r="AQ40" s="247"/>
      <c r="AR40" s="247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</row>
    <row r="43" spans="1:54" ht="15.75">
      <c r="T43" s="249"/>
      <c r="U43" s="249"/>
      <c r="V43" s="249"/>
      <c r="W43" s="249"/>
      <c r="X43" s="249"/>
      <c r="Y43" s="249"/>
      <c r="Z43" s="4"/>
      <c r="AA43" s="249"/>
      <c r="AB43" s="249"/>
      <c r="AC43" s="4"/>
      <c r="AD43" s="4"/>
      <c r="AE43" s="4"/>
      <c r="AF43" s="249"/>
      <c r="AG43" s="249"/>
      <c r="AH43" s="249"/>
      <c r="AI43" s="249"/>
      <c r="AJ43" s="249"/>
      <c r="AK43" s="249"/>
      <c r="AL43" s="4"/>
      <c r="AM43" s="4"/>
      <c r="AN43" s="4"/>
      <c r="AO43" s="4"/>
      <c r="AP43" s="4"/>
      <c r="AQ43" s="4"/>
      <c r="AR43" s="249"/>
      <c r="AS43" s="249"/>
      <c r="AT43" s="249"/>
      <c r="AU43" s="249"/>
      <c r="AV43" s="249"/>
      <c r="AW43" s="249"/>
      <c r="AX43" s="4"/>
      <c r="AY43" s="4"/>
      <c r="AZ43" s="4"/>
      <c r="BA43" s="4"/>
      <c r="BB43" s="4"/>
    </row>
    <row r="44" spans="1:54" ht="15" customHeight="1"/>
    <row r="50" spans="20:54" ht="15" customHeight="1"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</row>
    <row r="51" spans="20:54" ht="15" customHeight="1"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</row>
    <row r="53" spans="20:54" ht="15" customHeight="1"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</row>
    <row r="54" spans="20:54" ht="15" customHeight="1"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</row>
    <row r="55" spans="20:54" ht="20.25">
      <c r="T55" s="245"/>
      <c r="U55" s="245"/>
      <c r="V55" s="245"/>
      <c r="W55" s="245"/>
      <c r="X55" s="245"/>
      <c r="Y55" s="245"/>
      <c r="Z55" s="245"/>
      <c r="AA55" s="247"/>
      <c r="AB55" s="247"/>
      <c r="AC55" s="247"/>
      <c r="AD55" s="247"/>
      <c r="AE55" s="247"/>
      <c r="AF55" s="247"/>
      <c r="AG55" s="3"/>
      <c r="AH55" s="3"/>
      <c r="AI55" s="245"/>
      <c r="AJ55" s="245"/>
      <c r="AK55" s="245"/>
      <c r="AL55" s="245"/>
      <c r="AM55" s="245"/>
      <c r="AN55" s="245"/>
      <c r="AO55" s="8"/>
      <c r="AP55" s="7"/>
      <c r="AQ55" s="7"/>
      <c r="AR55" s="7"/>
      <c r="AS55" s="7"/>
      <c r="AT55" s="7"/>
      <c r="AU55" s="245"/>
      <c r="AV55" s="245"/>
      <c r="AW55" s="245"/>
      <c r="AX55" s="245"/>
      <c r="AY55" s="3"/>
      <c r="AZ55" s="3"/>
      <c r="BA55" s="3"/>
      <c r="BB55" s="3"/>
    </row>
    <row r="57" spans="20:54" ht="20.25">
      <c r="T57" s="247"/>
      <c r="U57" s="247"/>
      <c r="V57" s="247"/>
      <c r="W57" s="247"/>
      <c r="X57" s="247"/>
      <c r="Y57" s="247"/>
      <c r="Z57" s="247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3"/>
      <c r="AL57" s="247"/>
      <c r="AM57" s="247"/>
      <c r="AN57" s="247"/>
      <c r="AO57" s="247"/>
      <c r="AP57" s="247"/>
      <c r="AQ57" s="247"/>
      <c r="AR57" s="247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</row>
    <row r="60" spans="20:54" ht="15.75">
      <c r="T60" s="249"/>
      <c r="U60" s="249"/>
      <c r="V60" s="249"/>
      <c r="W60" s="249"/>
      <c r="X60" s="249"/>
      <c r="Y60" s="249"/>
      <c r="Z60" s="4"/>
      <c r="AA60" s="249"/>
      <c r="AB60" s="249"/>
      <c r="AC60" s="4"/>
      <c r="AD60" s="4"/>
      <c r="AE60" s="4"/>
      <c r="AF60" s="249"/>
      <c r="AG60" s="249"/>
      <c r="AH60" s="249"/>
      <c r="AI60" s="249"/>
      <c r="AJ60" s="249"/>
      <c r="AK60" s="249"/>
      <c r="AL60" s="4"/>
      <c r="AM60" s="4"/>
      <c r="AN60" s="4"/>
      <c r="AO60" s="4"/>
      <c r="AP60" s="4"/>
      <c r="AQ60" s="4"/>
      <c r="AR60" s="249"/>
      <c r="AS60" s="249"/>
      <c r="AT60" s="249"/>
      <c r="AU60" s="249"/>
      <c r="AV60" s="249"/>
      <c r="AW60" s="249"/>
      <c r="AX60" s="4"/>
      <c r="AY60" s="4"/>
      <c r="AZ60" s="4"/>
      <c r="BA60" s="4"/>
      <c r="BB60" s="4"/>
    </row>
    <row r="62" spans="20:54" ht="15" customHeight="1"/>
    <row r="67" spans="20:54" ht="15" customHeight="1"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</row>
    <row r="68" spans="20:54" ht="15" customHeight="1"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</row>
    <row r="72" spans="20:54" ht="23.25"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</row>
    <row r="73" spans="20:54" ht="20.25">
      <c r="T73" s="245"/>
      <c r="U73" s="245"/>
      <c r="V73" s="245"/>
      <c r="W73" s="245"/>
      <c r="X73" s="245"/>
      <c r="Y73" s="245"/>
      <c r="Z73" s="245"/>
      <c r="AA73" s="247"/>
      <c r="AB73" s="247"/>
      <c r="AC73" s="247"/>
      <c r="AD73" s="247"/>
      <c r="AE73" s="247"/>
      <c r="AF73" s="247"/>
      <c r="AG73" s="3"/>
      <c r="AH73" s="3"/>
      <c r="AI73" s="245"/>
      <c r="AJ73" s="245"/>
      <c r="AK73" s="245"/>
      <c r="AL73" s="245"/>
      <c r="AM73" s="245"/>
      <c r="AN73" s="245"/>
      <c r="AO73" s="8"/>
      <c r="AP73" s="7"/>
      <c r="AQ73" s="7"/>
      <c r="AR73" s="7"/>
      <c r="AS73" s="7"/>
      <c r="AT73" s="7"/>
      <c r="AU73" s="245"/>
      <c r="AV73" s="245"/>
      <c r="AW73" s="245"/>
      <c r="AX73" s="245"/>
      <c r="AY73" s="3"/>
      <c r="AZ73" s="3"/>
      <c r="BA73" s="3"/>
      <c r="BB73" s="3"/>
    </row>
    <row r="75" spans="20:54" ht="20.25">
      <c r="T75" s="247"/>
      <c r="U75" s="247"/>
      <c r="V75" s="247"/>
      <c r="W75" s="247"/>
      <c r="X75" s="247"/>
      <c r="Y75" s="247"/>
      <c r="Z75" s="247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3"/>
      <c r="AL75" s="247"/>
      <c r="AM75" s="247"/>
      <c r="AN75" s="247"/>
      <c r="AO75" s="247"/>
      <c r="AP75" s="247"/>
      <c r="AQ75" s="247"/>
      <c r="AR75" s="247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</row>
    <row r="78" spans="20:54" ht="15.75">
      <c r="T78" s="249"/>
      <c r="U78" s="249"/>
      <c r="V78" s="249"/>
      <c r="W78" s="249"/>
      <c r="X78" s="249"/>
      <c r="Y78" s="249"/>
      <c r="Z78" s="4"/>
      <c r="AA78" s="249"/>
      <c r="AB78" s="249"/>
      <c r="AC78" s="4"/>
      <c r="AD78" s="4"/>
      <c r="AE78" s="4"/>
      <c r="AF78" s="249"/>
      <c r="AG78" s="249"/>
      <c r="AH78" s="249"/>
      <c r="AI78" s="249"/>
      <c r="AJ78" s="249"/>
      <c r="AK78" s="249"/>
      <c r="AL78" s="4"/>
      <c r="AM78" s="4"/>
      <c r="AN78" s="4"/>
      <c r="AO78" s="4"/>
      <c r="AP78" s="4"/>
      <c r="AQ78" s="4"/>
      <c r="AR78" s="249"/>
      <c r="AS78" s="249"/>
      <c r="AT78" s="249"/>
      <c r="AU78" s="249"/>
      <c r="AV78" s="249"/>
      <c r="AW78" s="249"/>
      <c r="AX78" s="4"/>
      <c r="AY78" s="4"/>
      <c r="AZ78" s="4"/>
      <c r="BA78" s="4"/>
      <c r="BB78" s="4"/>
    </row>
    <row r="80" spans="20:54" ht="15" customHeight="1"/>
    <row r="85" spans="20:54" ht="15" customHeight="1"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</row>
    <row r="86" spans="20:54" ht="15" customHeight="1"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</row>
    <row r="90" spans="20:54" ht="23.25"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246"/>
      <c r="BB90" s="246"/>
    </row>
    <row r="91" spans="20:54" ht="20.25">
      <c r="T91" s="245"/>
      <c r="U91" s="245"/>
      <c r="V91" s="245"/>
      <c r="W91" s="245"/>
      <c r="X91" s="245"/>
      <c r="Y91" s="245"/>
      <c r="Z91" s="245"/>
      <c r="AA91" s="247"/>
      <c r="AB91" s="247"/>
      <c r="AC91" s="247"/>
      <c r="AD91" s="247"/>
      <c r="AE91" s="247"/>
      <c r="AF91" s="247"/>
      <c r="AG91" s="3"/>
      <c r="AH91" s="3"/>
      <c r="AI91" s="245"/>
      <c r="AJ91" s="245"/>
      <c r="AK91" s="245"/>
      <c r="AL91" s="245"/>
      <c r="AM91" s="245"/>
      <c r="AN91" s="245"/>
      <c r="AO91" s="8"/>
      <c r="AP91" s="7"/>
      <c r="AQ91" s="7"/>
      <c r="AR91" s="7"/>
      <c r="AS91" s="7"/>
      <c r="AT91" s="7"/>
      <c r="AU91" s="245"/>
      <c r="AV91" s="245"/>
      <c r="AW91" s="245"/>
      <c r="AX91" s="245"/>
      <c r="AY91" s="3"/>
      <c r="AZ91" s="3"/>
      <c r="BA91" s="3"/>
      <c r="BB91" s="3"/>
    </row>
    <row r="93" spans="20:54" ht="20.25">
      <c r="T93" s="247"/>
      <c r="U93" s="247"/>
      <c r="V93" s="247"/>
      <c r="W93" s="247"/>
      <c r="X93" s="247"/>
      <c r="Y93" s="247"/>
      <c r="Z93" s="247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3"/>
      <c r="AL93" s="247"/>
      <c r="AM93" s="247"/>
      <c r="AN93" s="247"/>
      <c r="AO93" s="247"/>
      <c r="AP93" s="247"/>
      <c r="AQ93" s="247"/>
      <c r="AR93" s="247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</row>
    <row r="96" spans="20:54" ht="15.75">
      <c r="T96" s="249"/>
      <c r="U96" s="249"/>
      <c r="V96" s="249"/>
      <c r="W96" s="249"/>
      <c r="X96" s="249"/>
      <c r="Y96" s="249"/>
      <c r="Z96" s="4"/>
      <c r="AA96" s="249"/>
      <c r="AB96" s="249"/>
      <c r="AC96" s="4"/>
      <c r="AD96" s="4"/>
      <c r="AE96" s="4"/>
      <c r="AF96" s="249"/>
      <c r="AG96" s="249"/>
      <c r="AH96" s="249"/>
      <c r="AI96" s="249"/>
      <c r="AJ96" s="249"/>
      <c r="AK96" s="249"/>
      <c r="AL96" s="4"/>
      <c r="AM96" s="4"/>
      <c r="AN96" s="4"/>
      <c r="AO96" s="4"/>
      <c r="AP96" s="4"/>
      <c r="AQ96" s="5"/>
      <c r="AR96" s="249"/>
      <c r="AS96" s="249"/>
      <c r="AT96" s="249"/>
      <c r="AU96" s="249"/>
      <c r="AV96" s="249"/>
      <c r="AW96" s="249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45" t="s">
        <v>18</v>
      </c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/>
    </row>
    <row r="104" spans="20:54" ht="15" customHeight="1"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5"/>
      <c r="AV104" s="245"/>
      <c r="AW104" s="245"/>
      <c r="AX104" s="245"/>
      <c r="AY104" s="245"/>
      <c r="AZ104" s="245"/>
      <c r="BA104" s="245"/>
      <c r="BB104" s="245"/>
    </row>
    <row r="107" spans="20:54" ht="23.25">
      <c r="T107" s="246" t="s">
        <v>7</v>
      </c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  <c r="BB107" s="246"/>
    </row>
    <row r="108" spans="20:54" ht="20.25">
      <c r="T108" s="245" t="s">
        <v>8</v>
      </c>
      <c r="U108" s="245"/>
      <c r="V108" s="245"/>
      <c r="W108" s="245"/>
      <c r="X108" s="245"/>
      <c r="Y108" s="245"/>
      <c r="Z108" s="245"/>
      <c r="AA108" s="247" t="str">
        <f>C4</f>
        <v>Karlovy Vary 19.5.2019</v>
      </c>
      <c r="AB108" s="247"/>
      <c r="AC108" s="247"/>
      <c r="AD108" s="247"/>
      <c r="AE108" s="247"/>
      <c r="AF108" s="247"/>
      <c r="AG108" s="3"/>
      <c r="AH108" s="3"/>
      <c r="AI108" s="245" t="s">
        <v>9</v>
      </c>
      <c r="AJ108" s="245"/>
      <c r="AK108" s="245"/>
      <c r="AL108" s="245"/>
      <c r="AM108" s="245"/>
      <c r="AN108" s="245"/>
      <c r="AO108" s="8" t="str">
        <f>CONCATENATE("(",P4,"-5)")</f>
        <v>(-5)</v>
      </c>
      <c r="AP108" s="7"/>
      <c r="AQ108" s="7"/>
      <c r="AR108" s="7"/>
      <c r="AS108" s="7"/>
      <c r="AT108" s="7"/>
      <c r="AU108" s="245" t="s">
        <v>10</v>
      </c>
      <c r="AV108" s="245"/>
      <c r="AW108" s="245"/>
      <c r="AX108" s="245"/>
      <c r="AY108" s="3"/>
      <c r="AZ108" s="3"/>
      <c r="BA108" s="3"/>
      <c r="BB108" s="3"/>
    </row>
    <row r="110" spans="20:54" ht="20.25">
      <c r="T110" s="247" t="s">
        <v>11</v>
      </c>
      <c r="U110" s="247"/>
      <c r="V110" s="247"/>
      <c r="W110" s="247"/>
      <c r="X110" s="247"/>
      <c r="Y110" s="247"/>
      <c r="Z110" s="247"/>
      <c r="AA110" s="248" t="e">
        <f>#REF!</f>
        <v>#REF!</v>
      </c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3"/>
      <c r="AL110" s="247" t="s">
        <v>12</v>
      </c>
      <c r="AM110" s="247"/>
      <c r="AN110" s="247"/>
      <c r="AO110" s="247"/>
      <c r="AP110" s="247"/>
      <c r="AQ110" s="247"/>
      <c r="AR110" s="247"/>
      <c r="AS110" s="248" t="e">
        <f>#REF!</f>
        <v>#REF!</v>
      </c>
      <c r="AT110" s="248"/>
      <c r="AU110" s="248"/>
      <c r="AV110" s="248"/>
      <c r="AW110" s="248"/>
      <c r="AX110" s="248"/>
      <c r="AY110" s="248"/>
      <c r="AZ110" s="248"/>
      <c r="BA110" s="248"/>
      <c r="BB110" s="248"/>
    </row>
    <row r="113" spans="20:54" ht="15.75">
      <c r="T113" s="249" t="s">
        <v>13</v>
      </c>
      <c r="U113" s="249"/>
      <c r="V113" s="249"/>
      <c r="W113" s="249"/>
      <c r="X113" s="249"/>
      <c r="Y113" s="249"/>
      <c r="Z113" s="4"/>
      <c r="AA113" s="249"/>
      <c r="AB113" s="249"/>
      <c r="AC113" s="4"/>
      <c r="AD113" s="4"/>
      <c r="AE113" s="4"/>
      <c r="AF113" s="249" t="s">
        <v>14</v>
      </c>
      <c r="AG113" s="249"/>
      <c r="AH113" s="249"/>
      <c r="AI113" s="249"/>
      <c r="AJ113" s="249"/>
      <c r="AK113" s="249"/>
      <c r="AL113" s="4"/>
      <c r="AM113" s="4"/>
      <c r="AN113" s="4"/>
      <c r="AO113" s="4"/>
      <c r="AP113" s="4"/>
      <c r="AQ113" s="4"/>
      <c r="AR113" s="249" t="s">
        <v>15</v>
      </c>
      <c r="AS113" s="249"/>
      <c r="AT113" s="249"/>
      <c r="AU113" s="249"/>
      <c r="AV113" s="249"/>
      <c r="AW113" s="249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45" t="s">
        <v>18</v>
      </c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5"/>
      <c r="AL121" s="245"/>
      <c r="AM121" s="245"/>
      <c r="AN121" s="245"/>
      <c r="AO121" s="245"/>
      <c r="AP121" s="245"/>
      <c r="AQ121" s="245"/>
      <c r="AR121" s="245"/>
      <c r="AS121" s="245"/>
      <c r="AT121" s="245"/>
      <c r="AU121" s="245"/>
      <c r="AV121" s="245"/>
      <c r="AW121" s="245"/>
      <c r="AX121" s="245"/>
      <c r="AY121" s="245"/>
      <c r="AZ121" s="245"/>
      <c r="BA121" s="245"/>
      <c r="BB121" s="245"/>
    </row>
    <row r="122" spans="20:54" ht="15" customHeight="1">
      <c r="T122" s="245"/>
      <c r="U122" s="245"/>
      <c r="V122" s="245"/>
      <c r="W122" s="245"/>
      <c r="X122" s="245"/>
      <c r="Y122" s="245"/>
      <c r="Z122" s="245"/>
      <c r="AA122" s="245"/>
      <c r="AB122" s="245"/>
      <c r="AC122" s="245"/>
      <c r="AD122" s="245"/>
      <c r="AE122" s="245"/>
      <c r="AF122" s="245"/>
      <c r="AG122" s="245"/>
      <c r="AH122" s="245"/>
      <c r="AI122" s="245"/>
      <c r="AJ122" s="245"/>
      <c r="AK122" s="245"/>
      <c r="AL122" s="245"/>
      <c r="AM122" s="245"/>
      <c r="AN122" s="245"/>
      <c r="AO122" s="245"/>
      <c r="AP122" s="245"/>
      <c r="AQ122" s="245"/>
      <c r="AR122" s="245"/>
      <c r="AS122" s="245"/>
      <c r="AT122" s="245"/>
      <c r="AU122" s="245"/>
      <c r="AV122" s="245"/>
      <c r="AW122" s="245"/>
      <c r="AX122" s="245"/>
      <c r="AY122" s="245"/>
      <c r="AZ122" s="245"/>
      <c r="BA122" s="245"/>
      <c r="BB122" s="245"/>
    </row>
    <row r="126" spans="20:54" ht="23.25">
      <c r="T126" s="246" t="s">
        <v>7</v>
      </c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  <c r="AG126" s="246"/>
      <c r="AH126" s="246"/>
      <c r="AI126" s="246"/>
      <c r="AJ126" s="246"/>
      <c r="AK126" s="246"/>
      <c r="AL126" s="246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6"/>
      <c r="AW126" s="246"/>
      <c r="AX126" s="246"/>
      <c r="AY126" s="246"/>
      <c r="AZ126" s="246"/>
      <c r="BA126" s="246"/>
      <c r="BB126" s="246"/>
    </row>
    <row r="127" spans="20:54" ht="20.25">
      <c r="T127" s="245" t="s">
        <v>8</v>
      </c>
      <c r="U127" s="245"/>
      <c r="V127" s="245"/>
      <c r="W127" s="245"/>
      <c r="X127" s="245"/>
      <c r="Y127" s="245"/>
      <c r="Z127" s="245"/>
      <c r="AA127" s="247" t="str">
        <f>C4</f>
        <v>Karlovy Vary 19.5.2019</v>
      </c>
      <c r="AB127" s="247"/>
      <c r="AC127" s="247"/>
      <c r="AD127" s="247"/>
      <c r="AE127" s="247"/>
      <c r="AF127" s="247"/>
      <c r="AG127" s="3"/>
      <c r="AH127" s="3"/>
      <c r="AI127" s="245" t="s">
        <v>9</v>
      </c>
      <c r="AJ127" s="245"/>
      <c r="AK127" s="245"/>
      <c r="AL127" s="245"/>
      <c r="AM127" s="245"/>
      <c r="AN127" s="245"/>
      <c r="AO127" s="8" t="str">
        <f>CONCATENATE("(",P4,"-6)")</f>
        <v>(-6)</v>
      </c>
      <c r="AP127" s="7"/>
      <c r="AQ127" s="7"/>
      <c r="AR127" s="7"/>
      <c r="AS127" s="7"/>
      <c r="AT127" s="7"/>
      <c r="AU127" s="245" t="s">
        <v>10</v>
      </c>
      <c r="AV127" s="245"/>
      <c r="AW127" s="245"/>
      <c r="AX127" s="245"/>
      <c r="AY127" s="3"/>
      <c r="AZ127" s="3"/>
      <c r="BA127" s="3"/>
      <c r="BB127" s="3"/>
    </row>
    <row r="129" spans="20:54" ht="20.25">
      <c r="T129" s="247" t="s">
        <v>11</v>
      </c>
      <c r="U129" s="247"/>
      <c r="V129" s="247"/>
      <c r="W129" s="247"/>
      <c r="X129" s="247"/>
      <c r="Y129" s="247"/>
      <c r="Z129" s="247"/>
      <c r="AA129" s="248" t="e">
        <f>#REF!</f>
        <v>#REF!</v>
      </c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3"/>
      <c r="AL129" s="247" t="s">
        <v>12</v>
      </c>
      <c r="AM129" s="247"/>
      <c r="AN129" s="247"/>
      <c r="AO129" s="247"/>
      <c r="AP129" s="247"/>
      <c r="AQ129" s="247"/>
      <c r="AR129" s="247"/>
      <c r="AS129" s="248" t="e">
        <f>#REF!</f>
        <v>#REF!</v>
      </c>
      <c r="AT129" s="248"/>
      <c r="AU129" s="248"/>
      <c r="AV129" s="248"/>
      <c r="AW129" s="248"/>
      <c r="AX129" s="248"/>
      <c r="AY129" s="248"/>
      <c r="AZ129" s="248"/>
      <c r="BA129" s="248"/>
      <c r="BB129" s="248"/>
    </row>
    <row r="132" spans="20:54" ht="15.75">
      <c r="T132" s="249" t="s">
        <v>13</v>
      </c>
      <c r="U132" s="249"/>
      <c r="V132" s="249"/>
      <c r="W132" s="249"/>
      <c r="X132" s="249"/>
      <c r="Y132" s="249"/>
      <c r="Z132" s="4"/>
      <c r="AA132" s="249"/>
      <c r="AB132" s="249"/>
      <c r="AC132" s="4"/>
      <c r="AD132" s="4"/>
      <c r="AE132" s="4"/>
      <c r="AF132" s="249" t="s">
        <v>14</v>
      </c>
      <c r="AG132" s="249"/>
      <c r="AH132" s="249"/>
      <c r="AI132" s="249"/>
      <c r="AJ132" s="249"/>
      <c r="AK132" s="249"/>
      <c r="AL132" s="4"/>
      <c r="AM132" s="4"/>
      <c r="AN132" s="4"/>
      <c r="AO132" s="4"/>
      <c r="AP132" s="4"/>
      <c r="AQ132" s="4"/>
      <c r="AR132" s="249" t="s">
        <v>15</v>
      </c>
      <c r="AS132" s="249"/>
      <c r="AT132" s="249"/>
      <c r="AU132" s="249"/>
      <c r="AV132" s="249"/>
      <c r="AW132" s="249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>
      <c r="T139" s="245" t="s">
        <v>18</v>
      </c>
      <c r="U139" s="245"/>
      <c r="V139" s="245"/>
      <c r="W139" s="245"/>
      <c r="X139" s="245"/>
      <c r="Y139" s="245"/>
      <c r="Z139" s="245"/>
      <c r="AA139" s="245"/>
      <c r="AB139" s="245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5"/>
      <c r="AV139" s="245"/>
      <c r="AW139" s="245"/>
      <c r="AX139" s="245"/>
      <c r="AY139" s="245"/>
      <c r="AZ139" s="245"/>
      <c r="BA139" s="245"/>
      <c r="BB139" s="245"/>
    </row>
    <row r="140" spans="20:54" ht="15" customHeight="1">
      <c r="T140" s="245"/>
      <c r="U140" s="245"/>
      <c r="V140" s="245"/>
      <c r="W140" s="245"/>
      <c r="X140" s="245"/>
      <c r="Y140" s="245"/>
      <c r="Z140" s="245"/>
      <c r="AA140" s="245"/>
      <c r="AB140" s="245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5"/>
      <c r="AV140" s="245"/>
      <c r="AW140" s="245"/>
      <c r="AX140" s="245"/>
      <c r="AY140" s="245"/>
      <c r="AZ140" s="245"/>
      <c r="BA140" s="245"/>
      <c r="BB140" s="245"/>
    </row>
  </sheetData>
  <mergeCells count="235"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</mergeCells>
  <pageMargins left="0.51181102362204722" right="0.31496062992125984" top="0.78740157480314965" bottom="0.78740157480314965" header="0.31496062992125984" footer="0.31496062992125984"/>
  <pageSetup paperSize="9" scale="13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S86"/>
  <sheetViews>
    <sheetView showGridLines="0" zoomScaleNormal="100" workbookViewId="0">
      <selection activeCell="R9" sqref="R9:R10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5" max="215" width="4" customWidth="1"/>
    <col min="216" max="216" width="35.28515625" bestFit="1" customWidth="1"/>
    <col min="217" max="217" width="4.28515625" customWidth="1"/>
    <col min="218" max="218" width="1.42578125" customWidth="1"/>
    <col min="219" max="220" width="4.28515625" customWidth="1"/>
    <col min="221" max="221" width="1.42578125" customWidth="1"/>
    <col min="222" max="223" width="4.28515625" customWidth="1"/>
    <col min="224" max="224" width="1.42578125" customWidth="1"/>
    <col min="225" max="226" width="4.28515625" customWidth="1"/>
    <col min="227" max="227" width="1.42578125" customWidth="1"/>
    <col min="228" max="228" width="4.28515625" customWidth="1"/>
    <col min="229" max="229" width="4.7109375" customWidth="1"/>
    <col min="230" max="230" width="1.42578125" customWidth="1"/>
    <col min="231" max="231" width="4.7109375" customWidth="1"/>
    <col min="232" max="232" width="6.7109375" bestFit="1" customWidth="1"/>
    <col min="471" max="471" width="4" customWidth="1"/>
    <col min="472" max="472" width="35.28515625" bestFit="1" customWidth="1"/>
    <col min="473" max="473" width="4.28515625" customWidth="1"/>
    <col min="474" max="474" width="1.42578125" customWidth="1"/>
    <col min="475" max="476" width="4.28515625" customWidth="1"/>
    <col min="477" max="477" width="1.42578125" customWidth="1"/>
    <col min="478" max="479" width="4.28515625" customWidth="1"/>
    <col min="480" max="480" width="1.42578125" customWidth="1"/>
    <col min="481" max="482" width="4.28515625" customWidth="1"/>
    <col min="483" max="483" width="1.42578125" customWidth="1"/>
    <col min="484" max="484" width="4.28515625" customWidth="1"/>
    <col min="485" max="485" width="4.7109375" customWidth="1"/>
    <col min="486" max="486" width="1.42578125" customWidth="1"/>
    <col min="487" max="487" width="4.7109375" customWidth="1"/>
    <col min="488" max="488" width="6.7109375" bestFit="1" customWidth="1"/>
    <col min="727" max="727" width="4" customWidth="1"/>
    <col min="728" max="728" width="35.28515625" bestFit="1" customWidth="1"/>
    <col min="729" max="729" width="4.28515625" customWidth="1"/>
    <col min="730" max="730" width="1.42578125" customWidth="1"/>
    <col min="731" max="732" width="4.28515625" customWidth="1"/>
    <col min="733" max="733" width="1.42578125" customWidth="1"/>
    <col min="734" max="735" width="4.28515625" customWidth="1"/>
    <col min="736" max="736" width="1.42578125" customWidth="1"/>
    <col min="737" max="738" width="4.28515625" customWidth="1"/>
    <col min="739" max="739" width="1.42578125" customWidth="1"/>
    <col min="740" max="740" width="4.28515625" customWidth="1"/>
    <col min="741" max="741" width="4.7109375" customWidth="1"/>
    <col min="742" max="742" width="1.42578125" customWidth="1"/>
    <col min="743" max="743" width="4.7109375" customWidth="1"/>
    <col min="744" max="744" width="6.7109375" bestFit="1" customWidth="1"/>
    <col min="983" max="983" width="4" customWidth="1"/>
    <col min="984" max="984" width="35.28515625" bestFit="1" customWidth="1"/>
    <col min="985" max="985" width="4.28515625" customWidth="1"/>
    <col min="986" max="986" width="1.42578125" customWidth="1"/>
    <col min="987" max="988" width="4.28515625" customWidth="1"/>
    <col min="989" max="989" width="1.42578125" customWidth="1"/>
    <col min="990" max="991" width="4.28515625" customWidth="1"/>
    <col min="992" max="992" width="1.42578125" customWidth="1"/>
    <col min="993" max="994" width="4.28515625" customWidth="1"/>
    <col min="995" max="995" width="1.42578125" customWidth="1"/>
    <col min="996" max="996" width="4.28515625" customWidth="1"/>
    <col min="997" max="997" width="4.7109375" customWidth="1"/>
    <col min="998" max="998" width="1.42578125" customWidth="1"/>
    <col min="999" max="999" width="4.7109375" customWidth="1"/>
    <col min="1000" max="1000" width="6.7109375" bestFit="1" customWidth="1"/>
    <col min="1239" max="1239" width="4" customWidth="1"/>
    <col min="1240" max="1240" width="35.28515625" bestFit="1" customWidth="1"/>
    <col min="1241" max="1241" width="4.28515625" customWidth="1"/>
    <col min="1242" max="1242" width="1.42578125" customWidth="1"/>
    <col min="1243" max="1244" width="4.28515625" customWidth="1"/>
    <col min="1245" max="1245" width="1.42578125" customWidth="1"/>
    <col min="1246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2" width="4.28515625" customWidth="1"/>
    <col min="1253" max="1253" width="4.7109375" customWidth="1"/>
    <col min="1254" max="1254" width="1.42578125" customWidth="1"/>
    <col min="1255" max="1255" width="4.7109375" customWidth="1"/>
    <col min="1256" max="1256" width="6.7109375" bestFit="1" customWidth="1"/>
    <col min="1495" max="1495" width="4" customWidth="1"/>
    <col min="1496" max="1496" width="35.28515625" bestFit="1" customWidth="1"/>
    <col min="1497" max="1497" width="4.28515625" customWidth="1"/>
    <col min="1498" max="1498" width="1.42578125" customWidth="1"/>
    <col min="1499" max="1500" width="4.28515625" customWidth="1"/>
    <col min="1501" max="1501" width="1.42578125" customWidth="1"/>
    <col min="1502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8" width="4.28515625" customWidth="1"/>
    <col min="1509" max="1509" width="4.7109375" customWidth="1"/>
    <col min="1510" max="1510" width="1.42578125" customWidth="1"/>
    <col min="1511" max="1511" width="4.7109375" customWidth="1"/>
    <col min="1512" max="1512" width="6.7109375" bestFit="1" customWidth="1"/>
    <col min="1751" max="1751" width="4" customWidth="1"/>
    <col min="1752" max="1752" width="35.28515625" bestFit="1" customWidth="1"/>
    <col min="1753" max="1753" width="4.28515625" customWidth="1"/>
    <col min="1754" max="1754" width="1.42578125" customWidth="1"/>
    <col min="1755" max="1756" width="4.28515625" customWidth="1"/>
    <col min="1757" max="1757" width="1.42578125" customWidth="1"/>
    <col min="1758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4" width="4.28515625" customWidth="1"/>
    <col min="1765" max="1765" width="4.7109375" customWidth="1"/>
    <col min="1766" max="1766" width="1.42578125" customWidth="1"/>
    <col min="1767" max="1767" width="4.7109375" customWidth="1"/>
    <col min="1768" max="1768" width="6.7109375" bestFit="1" customWidth="1"/>
    <col min="2007" max="2007" width="4" customWidth="1"/>
    <col min="2008" max="2008" width="35.28515625" bestFit="1" customWidth="1"/>
    <col min="2009" max="2009" width="4.28515625" customWidth="1"/>
    <col min="2010" max="2010" width="1.42578125" customWidth="1"/>
    <col min="2011" max="2012" width="4.28515625" customWidth="1"/>
    <col min="2013" max="2013" width="1.42578125" customWidth="1"/>
    <col min="2014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0" width="4.28515625" customWidth="1"/>
    <col min="2021" max="2021" width="4.7109375" customWidth="1"/>
    <col min="2022" max="2022" width="1.42578125" customWidth="1"/>
    <col min="2023" max="2023" width="4.7109375" customWidth="1"/>
    <col min="2024" max="2024" width="6.7109375" bestFit="1" customWidth="1"/>
    <col min="2263" max="2263" width="4" customWidth="1"/>
    <col min="2264" max="2264" width="35.28515625" bestFit="1" customWidth="1"/>
    <col min="2265" max="2265" width="4.28515625" customWidth="1"/>
    <col min="2266" max="2266" width="1.42578125" customWidth="1"/>
    <col min="2267" max="2268" width="4.28515625" customWidth="1"/>
    <col min="2269" max="2269" width="1.42578125" customWidth="1"/>
    <col min="2270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6" width="4.28515625" customWidth="1"/>
    <col min="2277" max="2277" width="4.7109375" customWidth="1"/>
    <col min="2278" max="2278" width="1.42578125" customWidth="1"/>
    <col min="2279" max="2279" width="4.7109375" customWidth="1"/>
    <col min="2280" max="2280" width="6.7109375" bestFit="1" customWidth="1"/>
    <col min="2519" max="2519" width="4" customWidth="1"/>
    <col min="2520" max="2520" width="35.28515625" bestFit="1" customWidth="1"/>
    <col min="2521" max="2521" width="4.28515625" customWidth="1"/>
    <col min="2522" max="2522" width="1.42578125" customWidth="1"/>
    <col min="2523" max="2524" width="4.28515625" customWidth="1"/>
    <col min="2525" max="2525" width="1.42578125" customWidth="1"/>
    <col min="2526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2" width="4.28515625" customWidth="1"/>
    <col min="2533" max="2533" width="4.7109375" customWidth="1"/>
    <col min="2534" max="2534" width="1.42578125" customWidth="1"/>
    <col min="2535" max="2535" width="4.7109375" customWidth="1"/>
    <col min="2536" max="2536" width="6.7109375" bestFit="1" customWidth="1"/>
    <col min="2775" max="2775" width="4" customWidth="1"/>
    <col min="2776" max="2776" width="35.28515625" bestFit="1" customWidth="1"/>
    <col min="2777" max="2777" width="4.28515625" customWidth="1"/>
    <col min="2778" max="2778" width="1.42578125" customWidth="1"/>
    <col min="2779" max="2780" width="4.28515625" customWidth="1"/>
    <col min="2781" max="2781" width="1.42578125" customWidth="1"/>
    <col min="2782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8" width="4.28515625" customWidth="1"/>
    <col min="2789" max="2789" width="4.7109375" customWidth="1"/>
    <col min="2790" max="2790" width="1.42578125" customWidth="1"/>
    <col min="2791" max="2791" width="4.7109375" customWidth="1"/>
    <col min="2792" max="2792" width="6.7109375" bestFit="1" customWidth="1"/>
    <col min="3031" max="3031" width="4" customWidth="1"/>
    <col min="3032" max="3032" width="35.28515625" bestFit="1" customWidth="1"/>
    <col min="3033" max="3033" width="4.28515625" customWidth="1"/>
    <col min="3034" max="3034" width="1.42578125" customWidth="1"/>
    <col min="3035" max="3036" width="4.28515625" customWidth="1"/>
    <col min="3037" max="3037" width="1.42578125" customWidth="1"/>
    <col min="3038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4" width="4.28515625" customWidth="1"/>
    <col min="3045" max="3045" width="4.7109375" customWidth="1"/>
    <col min="3046" max="3046" width="1.42578125" customWidth="1"/>
    <col min="3047" max="3047" width="4.7109375" customWidth="1"/>
    <col min="3048" max="3048" width="6.7109375" bestFit="1" customWidth="1"/>
    <col min="3287" max="3287" width="4" customWidth="1"/>
    <col min="3288" max="3288" width="35.28515625" bestFit="1" customWidth="1"/>
    <col min="3289" max="3289" width="4.28515625" customWidth="1"/>
    <col min="3290" max="3290" width="1.42578125" customWidth="1"/>
    <col min="3291" max="3292" width="4.28515625" customWidth="1"/>
    <col min="3293" max="3293" width="1.42578125" customWidth="1"/>
    <col min="3294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0" width="4.28515625" customWidth="1"/>
    <col min="3301" max="3301" width="4.7109375" customWidth="1"/>
    <col min="3302" max="3302" width="1.42578125" customWidth="1"/>
    <col min="3303" max="3303" width="4.7109375" customWidth="1"/>
    <col min="3304" max="3304" width="6.7109375" bestFit="1" customWidth="1"/>
    <col min="3543" max="3543" width="4" customWidth="1"/>
    <col min="3544" max="3544" width="35.28515625" bestFit="1" customWidth="1"/>
    <col min="3545" max="3545" width="4.28515625" customWidth="1"/>
    <col min="3546" max="3546" width="1.42578125" customWidth="1"/>
    <col min="3547" max="3548" width="4.28515625" customWidth="1"/>
    <col min="3549" max="3549" width="1.42578125" customWidth="1"/>
    <col min="3550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6" width="4.28515625" customWidth="1"/>
    <col min="3557" max="3557" width="4.7109375" customWidth="1"/>
    <col min="3558" max="3558" width="1.42578125" customWidth="1"/>
    <col min="3559" max="3559" width="4.7109375" customWidth="1"/>
    <col min="3560" max="3560" width="6.7109375" bestFit="1" customWidth="1"/>
    <col min="3799" max="3799" width="4" customWidth="1"/>
    <col min="3800" max="3800" width="35.28515625" bestFit="1" customWidth="1"/>
    <col min="3801" max="3801" width="4.28515625" customWidth="1"/>
    <col min="3802" max="3802" width="1.42578125" customWidth="1"/>
    <col min="3803" max="3804" width="4.28515625" customWidth="1"/>
    <col min="3805" max="3805" width="1.42578125" customWidth="1"/>
    <col min="3806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2" width="4.28515625" customWidth="1"/>
    <col min="3813" max="3813" width="4.7109375" customWidth="1"/>
    <col min="3814" max="3814" width="1.42578125" customWidth="1"/>
    <col min="3815" max="3815" width="4.7109375" customWidth="1"/>
    <col min="3816" max="3816" width="6.7109375" bestFit="1" customWidth="1"/>
    <col min="4055" max="4055" width="4" customWidth="1"/>
    <col min="4056" max="4056" width="35.28515625" bestFit="1" customWidth="1"/>
    <col min="4057" max="4057" width="4.28515625" customWidth="1"/>
    <col min="4058" max="4058" width="1.42578125" customWidth="1"/>
    <col min="4059" max="4060" width="4.28515625" customWidth="1"/>
    <col min="4061" max="4061" width="1.42578125" customWidth="1"/>
    <col min="4062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8" width="4.28515625" customWidth="1"/>
    <col min="4069" max="4069" width="4.7109375" customWidth="1"/>
    <col min="4070" max="4070" width="1.42578125" customWidth="1"/>
    <col min="4071" max="4071" width="4.7109375" customWidth="1"/>
    <col min="4072" max="4072" width="6.7109375" bestFit="1" customWidth="1"/>
    <col min="4311" max="4311" width="4" customWidth="1"/>
    <col min="4312" max="4312" width="35.28515625" bestFit="1" customWidth="1"/>
    <col min="4313" max="4313" width="4.28515625" customWidth="1"/>
    <col min="4314" max="4314" width="1.42578125" customWidth="1"/>
    <col min="4315" max="4316" width="4.28515625" customWidth="1"/>
    <col min="4317" max="4317" width="1.42578125" customWidth="1"/>
    <col min="4318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4" width="4.28515625" customWidth="1"/>
    <col min="4325" max="4325" width="4.7109375" customWidth="1"/>
    <col min="4326" max="4326" width="1.42578125" customWidth="1"/>
    <col min="4327" max="4327" width="4.7109375" customWidth="1"/>
    <col min="4328" max="4328" width="6.7109375" bestFit="1" customWidth="1"/>
    <col min="4567" max="4567" width="4" customWidth="1"/>
    <col min="4568" max="4568" width="35.28515625" bestFit="1" customWidth="1"/>
    <col min="4569" max="4569" width="4.28515625" customWidth="1"/>
    <col min="4570" max="4570" width="1.42578125" customWidth="1"/>
    <col min="4571" max="4572" width="4.28515625" customWidth="1"/>
    <col min="4573" max="4573" width="1.42578125" customWidth="1"/>
    <col min="4574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0" width="4.28515625" customWidth="1"/>
    <col min="4581" max="4581" width="4.7109375" customWidth="1"/>
    <col min="4582" max="4582" width="1.42578125" customWidth="1"/>
    <col min="4583" max="4583" width="4.7109375" customWidth="1"/>
    <col min="4584" max="4584" width="6.7109375" bestFit="1" customWidth="1"/>
    <col min="4823" max="4823" width="4" customWidth="1"/>
    <col min="4824" max="4824" width="35.28515625" bestFit="1" customWidth="1"/>
    <col min="4825" max="4825" width="4.28515625" customWidth="1"/>
    <col min="4826" max="4826" width="1.42578125" customWidth="1"/>
    <col min="4827" max="4828" width="4.28515625" customWidth="1"/>
    <col min="4829" max="4829" width="1.42578125" customWidth="1"/>
    <col min="4830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6" width="4.28515625" customWidth="1"/>
    <col min="4837" max="4837" width="4.7109375" customWidth="1"/>
    <col min="4838" max="4838" width="1.42578125" customWidth="1"/>
    <col min="4839" max="4839" width="4.7109375" customWidth="1"/>
    <col min="4840" max="4840" width="6.7109375" bestFit="1" customWidth="1"/>
    <col min="5079" max="5079" width="4" customWidth="1"/>
    <col min="5080" max="5080" width="35.28515625" bestFit="1" customWidth="1"/>
    <col min="5081" max="5081" width="4.28515625" customWidth="1"/>
    <col min="5082" max="5082" width="1.42578125" customWidth="1"/>
    <col min="5083" max="5084" width="4.28515625" customWidth="1"/>
    <col min="5085" max="5085" width="1.42578125" customWidth="1"/>
    <col min="5086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2" width="4.28515625" customWidth="1"/>
    <col min="5093" max="5093" width="4.7109375" customWidth="1"/>
    <col min="5094" max="5094" width="1.42578125" customWidth="1"/>
    <col min="5095" max="5095" width="4.7109375" customWidth="1"/>
    <col min="5096" max="5096" width="6.7109375" bestFit="1" customWidth="1"/>
    <col min="5335" max="5335" width="4" customWidth="1"/>
    <col min="5336" max="5336" width="35.28515625" bestFit="1" customWidth="1"/>
    <col min="5337" max="5337" width="4.28515625" customWidth="1"/>
    <col min="5338" max="5338" width="1.42578125" customWidth="1"/>
    <col min="5339" max="5340" width="4.28515625" customWidth="1"/>
    <col min="5341" max="5341" width="1.42578125" customWidth="1"/>
    <col min="5342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8" width="4.28515625" customWidth="1"/>
    <col min="5349" max="5349" width="4.7109375" customWidth="1"/>
    <col min="5350" max="5350" width="1.42578125" customWidth="1"/>
    <col min="5351" max="5351" width="4.7109375" customWidth="1"/>
    <col min="5352" max="5352" width="6.7109375" bestFit="1" customWidth="1"/>
    <col min="5591" max="5591" width="4" customWidth="1"/>
    <col min="5592" max="5592" width="35.28515625" bestFit="1" customWidth="1"/>
    <col min="5593" max="5593" width="4.28515625" customWidth="1"/>
    <col min="5594" max="5594" width="1.42578125" customWidth="1"/>
    <col min="5595" max="5596" width="4.28515625" customWidth="1"/>
    <col min="5597" max="5597" width="1.42578125" customWidth="1"/>
    <col min="5598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4" width="4.28515625" customWidth="1"/>
    <col min="5605" max="5605" width="4.7109375" customWidth="1"/>
    <col min="5606" max="5606" width="1.42578125" customWidth="1"/>
    <col min="5607" max="5607" width="4.7109375" customWidth="1"/>
    <col min="5608" max="5608" width="6.7109375" bestFit="1" customWidth="1"/>
    <col min="5847" max="5847" width="4" customWidth="1"/>
    <col min="5848" max="5848" width="35.28515625" bestFit="1" customWidth="1"/>
    <col min="5849" max="5849" width="4.28515625" customWidth="1"/>
    <col min="5850" max="5850" width="1.42578125" customWidth="1"/>
    <col min="5851" max="5852" width="4.28515625" customWidth="1"/>
    <col min="5853" max="5853" width="1.42578125" customWidth="1"/>
    <col min="5854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0" width="4.28515625" customWidth="1"/>
    <col min="5861" max="5861" width="4.7109375" customWidth="1"/>
    <col min="5862" max="5862" width="1.42578125" customWidth="1"/>
    <col min="5863" max="5863" width="4.7109375" customWidth="1"/>
    <col min="5864" max="5864" width="6.7109375" bestFit="1" customWidth="1"/>
    <col min="6103" max="6103" width="4" customWidth="1"/>
    <col min="6104" max="6104" width="35.28515625" bestFit="1" customWidth="1"/>
    <col min="6105" max="6105" width="4.28515625" customWidth="1"/>
    <col min="6106" max="6106" width="1.42578125" customWidth="1"/>
    <col min="6107" max="6108" width="4.28515625" customWidth="1"/>
    <col min="6109" max="6109" width="1.42578125" customWidth="1"/>
    <col min="6110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6" width="4.28515625" customWidth="1"/>
    <col min="6117" max="6117" width="4.7109375" customWidth="1"/>
    <col min="6118" max="6118" width="1.42578125" customWidth="1"/>
    <col min="6119" max="6119" width="4.7109375" customWidth="1"/>
    <col min="6120" max="6120" width="6.7109375" bestFit="1" customWidth="1"/>
    <col min="6359" max="6359" width="4" customWidth="1"/>
    <col min="6360" max="6360" width="35.28515625" bestFit="1" customWidth="1"/>
    <col min="6361" max="6361" width="4.28515625" customWidth="1"/>
    <col min="6362" max="6362" width="1.42578125" customWidth="1"/>
    <col min="6363" max="6364" width="4.28515625" customWidth="1"/>
    <col min="6365" max="6365" width="1.42578125" customWidth="1"/>
    <col min="6366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2" width="4.28515625" customWidth="1"/>
    <col min="6373" max="6373" width="4.7109375" customWidth="1"/>
    <col min="6374" max="6374" width="1.42578125" customWidth="1"/>
    <col min="6375" max="6375" width="4.7109375" customWidth="1"/>
    <col min="6376" max="6376" width="6.7109375" bestFit="1" customWidth="1"/>
    <col min="6615" max="6615" width="4" customWidth="1"/>
    <col min="6616" max="6616" width="35.28515625" bestFit="1" customWidth="1"/>
    <col min="6617" max="6617" width="4.28515625" customWidth="1"/>
    <col min="6618" max="6618" width="1.42578125" customWidth="1"/>
    <col min="6619" max="6620" width="4.28515625" customWidth="1"/>
    <col min="6621" max="6621" width="1.42578125" customWidth="1"/>
    <col min="6622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8" width="4.28515625" customWidth="1"/>
    <col min="6629" max="6629" width="4.7109375" customWidth="1"/>
    <col min="6630" max="6630" width="1.42578125" customWidth="1"/>
    <col min="6631" max="6631" width="4.7109375" customWidth="1"/>
    <col min="6632" max="6632" width="6.7109375" bestFit="1" customWidth="1"/>
    <col min="6871" max="6871" width="4" customWidth="1"/>
    <col min="6872" max="6872" width="35.28515625" bestFit="1" customWidth="1"/>
    <col min="6873" max="6873" width="4.28515625" customWidth="1"/>
    <col min="6874" max="6874" width="1.42578125" customWidth="1"/>
    <col min="6875" max="6876" width="4.28515625" customWidth="1"/>
    <col min="6877" max="6877" width="1.42578125" customWidth="1"/>
    <col min="6878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4" width="4.28515625" customWidth="1"/>
    <col min="6885" max="6885" width="4.7109375" customWidth="1"/>
    <col min="6886" max="6886" width="1.42578125" customWidth="1"/>
    <col min="6887" max="6887" width="4.7109375" customWidth="1"/>
    <col min="6888" max="6888" width="6.7109375" bestFit="1" customWidth="1"/>
    <col min="7127" max="7127" width="4" customWidth="1"/>
    <col min="7128" max="7128" width="35.28515625" bestFit="1" customWidth="1"/>
    <col min="7129" max="7129" width="4.28515625" customWidth="1"/>
    <col min="7130" max="7130" width="1.42578125" customWidth="1"/>
    <col min="7131" max="7132" width="4.28515625" customWidth="1"/>
    <col min="7133" max="7133" width="1.42578125" customWidth="1"/>
    <col min="7134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0" width="4.28515625" customWidth="1"/>
    <col min="7141" max="7141" width="4.7109375" customWidth="1"/>
    <col min="7142" max="7142" width="1.42578125" customWidth="1"/>
    <col min="7143" max="7143" width="4.7109375" customWidth="1"/>
    <col min="7144" max="7144" width="6.7109375" bestFit="1" customWidth="1"/>
    <col min="7383" max="7383" width="4" customWidth="1"/>
    <col min="7384" max="7384" width="35.28515625" bestFit="1" customWidth="1"/>
    <col min="7385" max="7385" width="4.28515625" customWidth="1"/>
    <col min="7386" max="7386" width="1.42578125" customWidth="1"/>
    <col min="7387" max="7388" width="4.28515625" customWidth="1"/>
    <col min="7389" max="7389" width="1.42578125" customWidth="1"/>
    <col min="7390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6" width="4.28515625" customWidth="1"/>
    <col min="7397" max="7397" width="4.7109375" customWidth="1"/>
    <col min="7398" max="7398" width="1.42578125" customWidth="1"/>
    <col min="7399" max="7399" width="4.7109375" customWidth="1"/>
    <col min="7400" max="7400" width="6.7109375" bestFit="1" customWidth="1"/>
    <col min="7639" max="7639" width="4" customWidth="1"/>
    <col min="7640" max="7640" width="35.28515625" bestFit="1" customWidth="1"/>
    <col min="7641" max="7641" width="4.28515625" customWidth="1"/>
    <col min="7642" max="7642" width="1.42578125" customWidth="1"/>
    <col min="7643" max="7644" width="4.28515625" customWidth="1"/>
    <col min="7645" max="7645" width="1.42578125" customWidth="1"/>
    <col min="7646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2" width="4.28515625" customWidth="1"/>
    <col min="7653" max="7653" width="4.7109375" customWidth="1"/>
    <col min="7654" max="7654" width="1.42578125" customWidth="1"/>
    <col min="7655" max="7655" width="4.7109375" customWidth="1"/>
    <col min="7656" max="7656" width="6.7109375" bestFit="1" customWidth="1"/>
    <col min="7895" max="7895" width="4" customWidth="1"/>
    <col min="7896" max="7896" width="35.28515625" bestFit="1" customWidth="1"/>
    <col min="7897" max="7897" width="4.28515625" customWidth="1"/>
    <col min="7898" max="7898" width="1.42578125" customWidth="1"/>
    <col min="7899" max="7900" width="4.28515625" customWidth="1"/>
    <col min="7901" max="7901" width="1.42578125" customWidth="1"/>
    <col min="7902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8" width="4.28515625" customWidth="1"/>
    <col min="7909" max="7909" width="4.7109375" customWidth="1"/>
    <col min="7910" max="7910" width="1.42578125" customWidth="1"/>
    <col min="7911" max="7911" width="4.7109375" customWidth="1"/>
    <col min="7912" max="7912" width="6.7109375" bestFit="1" customWidth="1"/>
    <col min="8151" max="8151" width="4" customWidth="1"/>
    <col min="8152" max="8152" width="35.28515625" bestFit="1" customWidth="1"/>
    <col min="8153" max="8153" width="4.28515625" customWidth="1"/>
    <col min="8154" max="8154" width="1.42578125" customWidth="1"/>
    <col min="8155" max="8156" width="4.28515625" customWidth="1"/>
    <col min="8157" max="8157" width="1.42578125" customWidth="1"/>
    <col min="8158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4" width="4.28515625" customWidth="1"/>
    <col min="8165" max="8165" width="4.7109375" customWidth="1"/>
    <col min="8166" max="8166" width="1.42578125" customWidth="1"/>
    <col min="8167" max="8167" width="4.7109375" customWidth="1"/>
    <col min="8168" max="8168" width="6.7109375" bestFit="1" customWidth="1"/>
    <col min="8407" max="8407" width="4" customWidth="1"/>
    <col min="8408" max="8408" width="35.28515625" bestFit="1" customWidth="1"/>
    <col min="8409" max="8409" width="4.28515625" customWidth="1"/>
    <col min="8410" max="8410" width="1.42578125" customWidth="1"/>
    <col min="8411" max="8412" width="4.28515625" customWidth="1"/>
    <col min="8413" max="8413" width="1.42578125" customWidth="1"/>
    <col min="8414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0" width="4.28515625" customWidth="1"/>
    <col min="8421" max="8421" width="4.7109375" customWidth="1"/>
    <col min="8422" max="8422" width="1.42578125" customWidth="1"/>
    <col min="8423" max="8423" width="4.7109375" customWidth="1"/>
    <col min="8424" max="8424" width="6.7109375" bestFit="1" customWidth="1"/>
    <col min="8663" max="8663" width="4" customWidth="1"/>
    <col min="8664" max="8664" width="35.28515625" bestFit="1" customWidth="1"/>
    <col min="8665" max="8665" width="4.28515625" customWidth="1"/>
    <col min="8666" max="8666" width="1.42578125" customWidth="1"/>
    <col min="8667" max="8668" width="4.28515625" customWidth="1"/>
    <col min="8669" max="8669" width="1.42578125" customWidth="1"/>
    <col min="8670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6" width="4.28515625" customWidth="1"/>
    <col min="8677" max="8677" width="4.7109375" customWidth="1"/>
    <col min="8678" max="8678" width="1.42578125" customWidth="1"/>
    <col min="8679" max="8679" width="4.7109375" customWidth="1"/>
    <col min="8680" max="8680" width="6.7109375" bestFit="1" customWidth="1"/>
    <col min="8919" max="8919" width="4" customWidth="1"/>
    <col min="8920" max="8920" width="35.28515625" bestFit="1" customWidth="1"/>
    <col min="8921" max="8921" width="4.28515625" customWidth="1"/>
    <col min="8922" max="8922" width="1.42578125" customWidth="1"/>
    <col min="8923" max="8924" width="4.28515625" customWidth="1"/>
    <col min="8925" max="8925" width="1.42578125" customWidth="1"/>
    <col min="8926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2" width="4.28515625" customWidth="1"/>
    <col min="8933" max="8933" width="4.7109375" customWidth="1"/>
    <col min="8934" max="8934" width="1.42578125" customWidth="1"/>
    <col min="8935" max="8935" width="4.7109375" customWidth="1"/>
    <col min="8936" max="8936" width="6.7109375" bestFit="1" customWidth="1"/>
    <col min="9175" max="9175" width="4" customWidth="1"/>
    <col min="9176" max="9176" width="35.28515625" bestFit="1" customWidth="1"/>
    <col min="9177" max="9177" width="4.28515625" customWidth="1"/>
    <col min="9178" max="9178" width="1.42578125" customWidth="1"/>
    <col min="9179" max="9180" width="4.28515625" customWidth="1"/>
    <col min="9181" max="9181" width="1.42578125" customWidth="1"/>
    <col min="9182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8" width="4.28515625" customWidth="1"/>
    <col min="9189" max="9189" width="4.7109375" customWidth="1"/>
    <col min="9190" max="9190" width="1.42578125" customWidth="1"/>
    <col min="9191" max="9191" width="4.7109375" customWidth="1"/>
    <col min="9192" max="9192" width="6.7109375" bestFit="1" customWidth="1"/>
    <col min="9431" max="9431" width="4" customWidth="1"/>
    <col min="9432" max="9432" width="35.28515625" bestFit="1" customWidth="1"/>
    <col min="9433" max="9433" width="4.28515625" customWidth="1"/>
    <col min="9434" max="9434" width="1.42578125" customWidth="1"/>
    <col min="9435" max="9436" width="4.28515625" customWidth="1"/>
    <col min="9437" max="9437" width="1.42578125" customWidth="1"/>
    <col min="9438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4" width="4.28515625" customWidth="1"/>
    <col min="9445" max="9445" width="4.7109375" customWidth="1"/>
    <col min="9446" max="9446" width="1.42578125" customWidth="1"/>
    <col min="9447" max="9447" width="4.7109375" customWidth="1"/>
    <col min="9448" max="9448" width="6.7109375" bestFit="1" customWidth="1"/>
    <col min="9687" max="9687" width="4" customWidth="1"/>
    <col min="9688" max="9688" width="35.28515625" bestFit="1" customWidth="1"/>
    <col min="9689" max="9689" width="4.28515625" customWidth="1"/>
    <col min="9690" max="9690" width="1.42578125" customWidth="1"/>
    <col min="9691" max="9692" width="4.28515625" customWidth="1"/>
    <col min="9693" max="9693" width="1.42578125" customWidth="1"/>
    <col min="9694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0" width="4.28515625" customWidth="1"/>
    <col min="9701" max="9701" width="4.7109375" customWidth="1"/>
    <col min="9702" max="9702" width="1.42578125" customWidth="1"/>
    <col min="9703" max="9703" width="4.7109375" customWidth="1"/>
    <col min="9704" max="9704" width="6.7109375" bestFit="1" customWidth="1"/>
    <col min="9943" max="9943" width="4" customWidth="1"/>
    <col min="9944" max="9944" width="35.28515625" bestFit="1" customWidth="1"/>
    <col min="9945" max="9945" width="4.28515625" customWidth="1"/>
    <col min="9946" max="9946" width="1.42578125" customWidth="1"/>
    <col min="9947" max="9948" width="4.28515625" customWidth="1"/>
    <col min="9949" max="9949" width="1.42578125" customWidth="1"/>
    <col min="9950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6" width="4.28515625" customWidth="1"/>
    <col min="9957" max="9957" width="4.7109375" customWidth="1"/>
    <col min="9958" max="9958" width="1.42578125" customWidth="1"/>
    <col min="9959" max="9959" width="4.7109375" customWidth="1"/>
    <col min="9960" max="9960" width="6.7109375" bestFit="1" customWidth="1"/>
    <col min="10199" max="10199" width="4" customWidth="1"/>
    <col min="10200" max="10200" width="35.28515625" bestFit="1" customWidth="1"/>
    <col min="10201" max="10201" width="4.28515625" customWidth="1"/>
    <col min="10202" max="10202" width="1.42578125" customWidth="1"/>
    <col min="10203" max="10204" width="4.28515625" customWidth="1"/>
    <col min="10205" max="10205" width="1.42578125" customWidth="1"/>
    <col min="10206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2" width="4.28515625" customWidth="1"/>
    <col min="10213" max="10213" width="4.7109375" customWidth="1"/>
    <col min="10214" max="10214" width="1.42578125" customWidth="1"/>
    <col min="10215" max="10215" width="4.7109375" customWidth="1"/>
    <col min="10216" max="10216" width="6.7109375" bestFit="1" customWidth="1"/>
    <col min="10455" max="10455" width="4" customWidth="1"/>
    <col min="10456" max="10456" width="35.28515625" bestFit="1" customWidth="1"/>
    <col min="10457" max="10457" width="4.28515625" customWidth="1"/>
    <col min="10458" max="10458" width="1.42578125" customWidth="1"/>
    <col min="10459" max="10460" width="4.28515625" customWidth="1"/>
    <col min="10461" max="10461" width="1.42578125" customWidth="1"/>
    <col min="10462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8" width="4.28515625" customWidth="1"/>
    <col min="10469" max="10469" width="4.7109375" customWidth="1"/>
    <col min="10470" max="10470" width="1.42578125" customWidth="1"/>
    <col min="10471" max="10471" width="4.7109375" customWidth="1"/>
    <col min="10472" max="10472" width="6.7109375" bestFit="1" customWidth="1"/>
    <col min="10711" max="10711" width="4" customWidth="1"/>
    <col min="10712" max="10712" width="35.28515625" bestFit="1" customWidth="1"/>
    <col min="10713" max="10713" width="4.28515625" customWidth="1"/>
    <col min="10714" max="10714" width="1.42578125" customWidth="1"/>
    <col min="10715" max="10716" width="4.28515625" customWidth="1"/>
    <col min="10717" max="10717" width="1.42578125" customWidth="1"/>
    <col min="10718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4" width="4.28515625" customWidth="1"/>
    <col min="10725" max="10725" width="4.7109375" customWidth="1"/>
    <col min="10726" max="10726" width="1.42578125" customWidth="1"/>
    <col min="10727" max="10727" width="4.7109375" customWidth="1"/>
    <col min="10728" max="10728" width="6.7109375" bestFit="1" customWidth="1"/>
    <col min="10967" max="10967" width="4" customWidth="1"/>
    <col min="10968" max="10968" width="35.28515625" bestFit="1" customWidth="1"/>
    <col min="10969" max="10969" width="4.28515625" customWidth="1"/>
    <col min="10970" max="10970" width="1.42578125" customWidth="1"/>
    <col min="10971" max="10972" width="4.28515625" customWidth="1"/>
    <col min="10973" max="10973" width="1.42578125" customWidth="1"/>
    <col min="10974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0" width="4.28515625" customWidth="1"/>
    <col min="10981" max="10981" width="4.7109375" customWidth="1"/>
    <col min="10982" max="10982" width="1.42578125" customWidth="1"/>
    <col min="10983" max="10983" width="4.7109375" customWidth="1"/>
    <col min="10984" max="10984" width="6.7109375" bestFit="1" customWidth="1"/>
    <col min="11223" max="11223" width="4" customWidth="1"/>
    <col min="11224" max="11224" width="35.28515625" bestFit="1" customWidth="1"/>
    <col min="11225" max="11225" width="4.28515625" customWidth="1"/>
    <col min="11226" max="11226" width="1.42578125" customWidth="1"/>
    <col min="11227" max="11228" width="4.28515625" customWidth="1"/>
    <col min="11229" max="11229" width="1.42578125" customWidth="1"/>
    <col min="11230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6" width="4.28515625" customWidth="1"/>
    <col min="11237" max="11237" width="4.7109375" customWidth="1"/>
    <col min="11238" max="11238" width="1.42578125" customWidth="1"/>
    <col min="11239" max="11239" width="4.7109375" customWidth="1"/>
    <col min="11240" max="11240" width="6.7109375" bestFit="1" customWidth="1"/>
    <col min="11479" max="11479" width="4" customWidth="1"/>
    <col min="11480" max="11480" width="35.28515625" bestFit="1" customWidth="1"/>
    <col min="11481" max="11481" width="4.28515625" customWidth="1"/>
    <col min="11482" max="11482" width="1.42578125" customWidth="1"/>
    <col min="11483" max="11484" width="4.28515625" customWidth="1"/>
    <col min="11485" max="11485" width="1.42578125" customWidth="1"/>
    <col min="11486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2" width="4.28515625" customWidth="1"/>
    <col min="11493" max="11493" width="4.7109375" customWidth="1"/>
    <col min="11494" max="11494" width="1.42578125" customWidth="1"/>
    <col min="11495" max="11495" width="4.7109375" customWidth="1"/>
    <col min="11496" max="11496" width="6.7109375" bestFit="1" customWidth="1"/>
    <col min="11735" max="11735" width="4" customWidth="1"/>
    <col min="11736" max="11736" width="35.28515625" bestFit="1" customWidth="1"/>
    <col min="11737" max="11737" width="4.28515625" customWidth="1"/>
    <col min="11738" max="11738" width="1.42578125" customWidth="1"/>
    <col min="11739" max="11740" width="4.28515625" customWidth="1"/>
    <col min="11741" max="11741" width="1.42578125" customWidth="1"/>
    <col min="11742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8" width="4.28515625" customWidth="1"/>
    <col min="11749" max="11749" width="4.7109375" customWidth="1"/>
    <col min="11750" max="11750" width="1.42578125" customWidth="1"/>
    <col min="11751" max="11751" width="4.7109375" customWidth="1"/>
    <col min="11752" max="11752" width="6.7109375" bestFit="1" customWidth="1"/>
    <col min="11991" max="11991" width="4" customWidth="1"/>
    <col min="11992" max="11992" width="35.28515625" bestFit="1" customWidth="1"/>
    <col min="11993" max="11993" width="4.28515625" customWidth="1"/>
    <col min="11994" max="11994" width="1.42578125" customWidth="1"/>
    <col min="11995" max="11996" width="4.28515625" customWidth="1"/>
    <col min="11997" max="11997" width="1.42578125" customWidth="1"/>
    <col min="11998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4" width="4.28515625" customWidth="1"/>
    <col min="12005" max="12005" width="4.7109375" customWidth="1"/>
    <col min="12006" max="12006" width="1.42578125" customWidth="1"/>
    <col min="12007" max="12007" width="4.7109375" customWidth="1"/>
    <col min="12008" max="12008" width="6.7109375" bestFit="1" customWidth="1"/>
    <col min="12247" max="12247" width="4" customWidth="1"/>
    <col min="12248" max="12248" width="35.28515625" bestFit="1" customWidth="1"/>
    <col min="12249" max="12249" width="4.28515625" customWidth="1"/>
    <col min="12250" max="12250" width="1.42578125" customWidth="1"/>
    <col min="12251" max="12252" width="4.28515625" customWidth="1"/>
    <col min="12253" max="12253" width="1.42578125" customWidth="1"/>
    <col min="12254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0" width="4.28515625" customWidth="1"/>
    <col min="12261" max="12261" width="4.7109375" customWidth="1"/>
    <col min="12262" max="12262" width="1.42578125" customWidth="1"/>
    <col min="12263" max="12263" width="4.7109375" customWidth="1"/>
    <col min="12264" max="12264" width="6.7109375" bestFit="1" customWidth="1"/>
    <col min="12503" max="12503" width="4" customWidth="1"/>
    <col min="12504" max="12504" width="35.28515625" bestFit="1" customWidth="1"/>
    <col min="12505" max="12505" width="4.28515625" customWidth="1"/>
    <col min="12506" max="12506" width="1.42578125" customWidth="1"/>
    <col min="12507" max="12508" width="4.28515625" customWidth="1"/>
    <col min="12509" max="12509" width="1.42578125" customWidth="1"/>
    <col min="12510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6" width="4.28515625" customWidth="1"/>
    <col min="12517" max="12517" width="4.7109375" customWidth="1"/>
    <col min="12518" max="12518" width="1.42578125" customWidth="1"/>
    <col min="12519" max="12519" width="4.7109375" customWidth="1"/>
    <col min="12520" max="12520" width="6.7109375" bestFit="1" customWidth="1"/>
    <col min="12759" max="12759" width="4" customWidth="1"/>
    <col min="12760" max="12760" width="35.28515625" bestFit="1" customWidth="1"/>
    <col min="12761" max="12761" width="4.28515625" customWidth="1"/>
    <col min="12762" max="12762" width="1.42578125" customWidth="1"/>
    <col min="12763" max="12764" width="4.28515625" customWidth="1"/>
    <col min="12765" max="12765" width="1.42578125" customWidth="1"/>
    <col min="12766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2" width="4.28515625" customWidth="1"/>
    <col min="12773" max="12773" width="4.7109375" customWidth="1"/>
    <col min="12774" max="12774" width="1.42578125" customWidth="1"/>
    <col min="12775" max="12775" width="4.7109375" customWidth="1"/>
    <col min="12776" max="12776" width="6.7109375" bestFit="1" customWidth="1"/>
    <col min="13015" max="13015" width="4" customWidth="1"/>
    <col min="13016" max="13016" width="35.28515625" bestFit="1" customWidth="1"/>
    <col min="13017" max="13017" width="4.28515625" customWidth="1"/>
    <col min="13018" max="13018" width="1.42578125" customWidth="1"/>
    <col min="13019" max="13020" width="4.28515625" customWidth="1"/>
    <col min="13021" max="13021" width="1.42578125" customWidth="1"/>
    <col min="13022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8" width="4.28515625" customWidth="1"/>
    <col min="13029" max="13029" width="4.7109375" customWidth="1"/>
    <col min="13030" max="13030" width="1.42578125" customWidth="1"/>
    <col min="13031" max="13031" width="4.7109375" customWidth="1"/>
    <col min="13032" max="13032" width="6.7109375" bestFit="1" customWidth="1"/>
    <col min="13271" max="13271" width="4" customWidth="1"/>
    <col min="13272" max="13272" width="35.28515625" bestFit="1" customWidth="1"/>
    <col min="13273" max="13273" width="4.28515625" customWidth="1"/>
    <col min="13274" max="13274" width="1.42578125" customWidth="1"/>
    <col min="13275" max="13276" width="4.28515625" customWidth="1"/>
    <col min="13277" max="13277" width="1.42578125" customWidth="1"/>
    <col min="13278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4" width="4.28515625" customWidth="1"/>
    <col min="13285" max="13285" width="4.7109375" customWidth="1"/>
    <col min="13286" max="13286" width="1.42578125" customWidth="1"/>
    <col min="13287" max="13287" width="4.7109375" customWidth="1"/>
    <col min="13288" max="13288" width="6.7109375" bestFit="1" customWidth="1"/>
    <col min="13527" max="13527" width="4" customWidth="1"/>
    <col min="13528" max="13528" width="35.28515625" bestFit="1" customWidth="1"/>
    <col min="13529" max="13529" width="4.28515625" customWidth="1"/>
    <col min="13530" max="13530" width="1.42578125" customWidth="1"/>
    <col min="13531" max="13532" width="4.28515625" customWidth="1"/>
    <col min="13533" max="13533" width="1.42578125" customWidth="1"/>
    <col min="13534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0" width="4.28515625" customWidth="1"/>
    <col min="13541" max="13541" width="4.7109375" customWidth="1"/>
    <col min="13542" max="13542" width="1.42578125" customWidth="1"/>
    <col min="13543" max="13543" width="4.7109375" customWidth="1"/>
    <col min="13544" max="13544" width="6.7109375" bestFit="1" customWidth="1"/>
    <col min="13783" max="13783" width="4" customWidth="1"/>
    <col min="13784" max="13784" width="35.28515625" bestFit="1" customWidth="1"/>
    <col min="13785" max="13785" width="4.28515625" customWidth="1"/>
    <col min="13786" max="13786" width="1.42578125" customWidth="1"/>
    <col min="13787" max="13788" width="4.28515625" customWidth="1"/>
    <col min="13789" max="13789" width="1.42578125" customWidth="1"/>
    <col min="13790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6" width="4.28515625" customWidth="1"/>
    <col min="13797" max="13797" width="4.7109375" customWidth="1"/>
    <col min="13798" max="13798" width="1.42578125" customWidth="1"/>
    <col min="13799" max="13799" width="4.7109375" customWidth="1"/>
    <col min="13800" max="13800" width="6.7109375" bestFit="1" customWidth="1"/>
    <col min="14039" max="14039" width="4" customWidth="1"/>
    <col min="14040" max="14040" width="35.28515625" bestFit="1" customWidth="1"/>
    <col min="14041" max="14041" width="4.28515625" customWidth="1"/>
    <col min="14042" max="14042" width="1.42578125" customWidth="1"/>
    <col min="14043" max="14044" width="4.28515625" customWidth="1"/>
    <col min="14045" max="14045" width="1.42578125" customWidth="1"/>
    <col min="14046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2" width="4.28515625" customWidth="1"/>
    <col min="14053" max="14053" width="4.7109375" customWidth="1"/>
    <col min="14054" max="14054" width="1.42578125" customWidth="1"/>
    <col min="14055" max="14055" width="4.7109375" customWidth="1"/>
    <col min="14056" max="14056" width="6.7109375" bestFit="1" customWidth="1"/>
    <col min="14295" max="14295" width="4" customWidth="1"/>
    <col min="14296" max="14296" width="35.28515625" bestFit="1" customWidth="1"/>
    <col min="14297" max="14297" width="4.28515625" customWidth="1"/>
    <col min="14298" max="14298" width="1.42578125" customWidth="1"/>
    <col min="14299" max="14300" width="4.28515625" customWidth="1"/>
    <col min="14301" max="14301" width="1.42578125" customWidth="1"/>
    <col min="14302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8" width="4.28515625" customWidth="1"/>
    <col min="14309" max="14309" width="4.7109375" customWidth="1"/>
    <col min="14310" max="14310" width="1.42578125" customWidth="1"/>
    <col min="14311" max="14311" width="4.7109375" customWidth="1"/>
    <col min="14312" max="14312" width="6.7109375" bestFit="1" customWidth="1"/>
    <col min="14551" max="14551" width="4" customWidth="1"/>
    <col min="14552" max="14552" width="35.28515625" bestFit="1" customWidth="1"/>
    <col min="14553" max="14553" width="4.28515625" customWidth="1"/>
    <col min="14554" max="14554" width="1.42578125" customWidth="1"/>
    <col min="14555" max="14556" width="4.28515625" customWidth="1"/>
    <col min="14557" max="14557" width="1.42578125" customWidth="1"/>
    <col min="14558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4" width="4.28515625" customWidth="1"/>
    <col min="14565" max="14565" width="4.7109375" customWidth="1"/>
    <col min="14566" max="14566" width="1.42578125" customWidth="1"/>
    <col min="14567" max="14567" width="4.7109375" customWidth="1"/>
    <col min="14568" max="14568" width="6.7109375" bestFit="1" customWidth="1"/>
    <col min="14807" max="14807" width="4" customWidth="1"/>
    <col min="14808" max="14808" width="35.28515625" bestFit="1" customWidth="1"/>
    <col min="14809" max="14809" width="4.28515625" customWidth="1"/>
    <col min="14810" max="14810" width="1.42578125" customWidth="1"/>
    <col min="14811" max="14812" width="4.28515625" customWidth="1"/>
    <col min="14813" max="14813" width="1.42578125" customWidth="1"/>
    <col min="14814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0" width="4.28515625" customWidth="1"/>
    <col min="14821" max="14821" width="4.7109375" customWidth="1"/>
    <col min="14822" max="14822" width="1.42578125" customWidth="1"/>
    <col min="14823" max="14823" width="4.7109375" customWidth="1"/>
    <col min="14824" max="14824" width="6.7109375" bestFit="1" customWidth="1"/>
    <col min="15063" max="15063" width="4" customWidth="1"/>
    <col min="15064" max="15064" width="35.28515625" bestFit="1" customWidth="1"/>
    <col min="15065" max="15065" width="4.28515625" customWidth="1"/>
    <col min="15066" max="15066" width="1.42578125" customWidth="1"/>
    <col min="15067" max="15068" width="4.28515625" customWidth="1"/>
    <col min="15069" max="15069" width="1.42578125" customWidth="1"/>
    <col min="15070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6" width="4.28515625" customWidth="1"/>
    <col min="15077" max="15077" width="4.7109375" customWidth="1"/>
    <col min="15078" max="15078" width="1.42578125" customWidth="1"/>
    <col min="15079" max="15079" width="4.7109375" customWidth="1"/>
    <col min="15080" max="15080" width="6.7109375" bestFit="1" customWidth="1"/>
    <col min="15319" max="15319" width="4" customWidth="1"/>
    <col min="15320" max="15320" width="35.28515625" bestFit="1" customWidth="1"/>
    <col min="15321" max="15321" width="4.28515625" customWidth="1"/>
    <col min="15322" max="15322" width="1.42578125" customWidth="1"/>
    <col min="15323" max="15324" width="4.28515625" customWidth="1"/>
    <col min="15325" max="15325" width="1.42578125" customWidth="1"/>
    <col min="15326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2" width="4.28515625" customWidth="1"/>
    <col min="15333" max="15333" width="4.7109375" customWidth="1"/>
    <col min="15334" max="15334" width="1.42578125" customWidth="1"/>
    <col min="15335" max="15335" width="4.7109375" customWidth="1"/>
    <col min="15336" max="15336" width="6.7109375" bestFit="1" customWidth="1"/>
    <col min="15575" max="15575" width="4" customWidth="1"/>
    <col min="15576" max="15576" width="35.28515625" bestFit="1" customWidth="1"/>
    <col min="15577" max="15577" width="4.28515625" customWidth="1"/>
    <col min="15578" max="15578" width="1.42578125" customWidth="1"/>
    <col min="15579" max="15580" width="4.28515625" customWidth="1"/>
    <col min="15581" max="15581" width="1.42578125" customWidth="1"/>
    <col min="15582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8" width="4.28515625" customWidth="1"/>
    <col min="15589" max="15589" width="4.7109375" customWidth="1"/>
    <col min="15590" max="15590" width="1.42578125" customWidth="1"/>
    <col min="15591" max="15591" width="4.7109375" customWidth="1"/>
    <col min="15592" max="15592" width="6.7109375" bestFit="1" customWidth="1"/>
    <col min="15831" max="15831" width="4" customWidth="1"/>
    <col min="15832" max="15832" width="35.28515625" bestFit="1" customWidth="1"/>
    <col min="15833" max="15833" width="4.28515625" customWidth="1"/>
    <col min="15834" max="15834" width="1.42578125" customWidth="1"/>
    <col min="15835" max="15836" width="4.28515625" customWidth="1"/>
    <col min="15837" max="15837" width="1.42578125" customWidth="1"/>
    <col min="15838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4" width="4.28515625" customWidth="1"/>
    <col min="15845" max="15845" width="4.7109375" customWidth="1"/>
    <col min="15846" max="15846" width="1.42578125" customWidth="1"/>
    <col min="15847" max="15847" width="4.7109375" customWidth="1"/>
    <col min="15848" max="15848" width="6.7109375" bestFit="1" customWidth="1"/>
    <col min="16087" max="16087" width="4" customWidth="1"/>
    <col min="16088" max="16088" width="35.28515625" bestFit="1" customWidth="1"/>
    <col min="16089" max="16089" width="4.28515625" customWidth="1"/>
    <col min="16090" max="16090" width="1.42578125" customWidth="1"/>
    <col min="16091" max="16092" width="4.28515625" customWidth="1"/>
    <col min="16093" max="16093" width="1.42578125" customWidth="1"/>
    <col min="16094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0" width="4.28515625" customWidth="1"/>
    <col min="16101" max="16101" width="4.7109375" customWidth="1"/>
    <col min="16102" max="16102" width="1.42578125" customWidth="1"/>
    <col min="16103" max="16103" width="4.7109375" customWidth="1"/>
    <col min="16104" max="16104" width="6.7109375" bestFit="1" customWidth="1"/>
  </cols>
  <sheetData>
    <row r="1" spans="1:18" ht="15.75" thickBot="1"/>
    <row r="2" spans="1:18">
      <c r="A2" s="361" t="str">
        <f>'Nasazení do skupin'!B2</f>
        <v>12. GALA MČR mladších žáků trojice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3"/>
    </row>
    <row r="3" spans="1:18" ht="15.75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18" ht="32.25" customHeight="1" thickBot="1">
      <c r="A4" s="411" t="s">
        <v>6</v>
      </c>
      <c r="B4" s="412"/>
      <c r="C4" s="413" t="str">
        <f>'Nasazení do skupin'!B3</f>
        <v>Karlovy Vary 19.5.2019</v>
      </c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5"/>
    </row>
    <row r="5" spans="1:18">
      <c r="A5" s="338"/>
      <c r="B5" s="339"/>
      <c r="C5" s="361">
        <v>1</v>
      </c>
      <c r="D5" s="362"/>
      <c r="E5" s="363"/>
      <c r="F5" s="361">
        <v>2</v>
      </c>
      <c r="G5" s="362"/>
      <c r="H5" s="363"/>
      <c r="I5" s="361">
        <v>3</v>
      </c>
      <c r="J5" s="362"/>
      <c r="K5" s="363"/>
      <c r="L5" s="361"/>
      <c r="M5" s="362"/>
      <c r="N5" s="363"/>
      <c r="O5" s="416" t="s">
        <v>1</v>
      </c>
      <c r="P5" s="417"/>
      <c r="Q5" s="418"/>
      <c r="R5" s="190" t="s">
        <v>2</v>
      </c>
    </row>
    <row r="6" spans="1:18" ht="15.75" thickBot="1">
      <c r="A6" s="340"/>
      <c r="B6" s="341"/>
      <c r="C6" s="364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55" t="s">
        <v>4</v>
      </c>
    </row>
    <row r="7" spans="1:18" ht="15" customHeight="1">
      <c r="A7" s="393">
        <v>1</v>
      </c>
      <c r="B7" s="360" t="str">
        <f>'Nasazení do skupin'!B9</f>
        <v>T.J. SOKOL Holice</v>
      </c>
      <c r="C7" s="402"/>
      <c r="D7" s="485"/>
      <c r="E7" s="486"/>
      <c r="F7" s="382">
        <f>O29</f>
        <v>0</v>
      </c>
      <c r="G7" s="382" t="s">
        <v>5</v>
      </c>
      <c r="H7" s="373">
        <f>Q29</f>
        <v>2</v>
      </c>
      <c r="I7" s="381">
        <f>E15</f>
        <v>2</v>
      </c>
      <c r="J7" s="382" t="s">
        <v>5</v>
      </c>
      <c r="K7" s="373">
        <f>C15</f>
        <v>0</v>
      </c>
      <c r="L7" s="479"/>
      <c r="M7" s="481"/>
      <c r="N7" s="483"/>
      <c r="O7" s="385">
        <f>F7+I7+L7</f>
        <v>2</v>
      </c>
      <c r="P7" s="387" t="s">
        <v>5</v>
      </c>
      <c r="Q7" s="389">
        <f>H7+K7+N7</f>
        <v>2</v>
      </c>
      <c r="R7" s="391">
        <v>2</v>
      </c>
    </row>
    <row r="8" spans="1:18" ht="15.75" customHeight="1" thickBot="1">
      <c r="A8" s="394"/>
      <c r="B8" s="289"/>
      <c r="C8" s="307"/>
      <c r="D8" s="308"/>
      <c r="E8" s="309"/>
      <c r="F8" s="372"/>
      <c r="G8" s="372"/>
      <c r="H8" s="374"/>
      <c r="I8" s="370"/>
      <c r="J8" s="372"/>
      <c r="K8" s="374"/>
      <c r="L8" s="480"/>
      <c r="M8" s="482"/>
      <c r="N8" s="484"/>
      <c r="O8" s="386"/>
      <c r="P8" s="388"/>
      <c r="Q8" s="390"/>
      <c r="R8" s="392"/>
    </row>
    <row r="9" spans="1:18" ht="15" customHeight="1">
      <c r="A9" s="394"/>
      <c r="B9" s="289"/>
      <c r="C9" s="307"/>
      <c r="D9" s="308"/>
      <c r="E9" s="309"/>
      <c r="F9" s="375">
        <f>O30</f>
        <v>10</v>
      </c>
      <c r="G9" s="375" t="s">
        <v>5</v>
      </c>
      <c r="H9" s="376">
        <f>Q30</f>
        <v>20</v>
      </c>
      <c r="I9" s="377">
        <f>E17</f>
        <v>20</v>
      </c>
      <c r="J9" s="375" t="s">
        <v>5</v>
      </c>
      <c r="K9" s="376">
        <f>C17</f>
        <v>16</v>
      </c>
      <c r="L9" s="475"/>
      <c r="M9" s="477"/>
      <c r="N9" s="473"/>
      <c r="O9" s="383">
        <f>F9+I9+L9</f>
        <v>30</v>
      </c>
      <c r="P9" s="398" t="s">
        <v>5</v>
      </c>
      <c r="Q9" s="400">
        <f>H9+K9+N9</f>
        <v>36</v>
      </c>
      <c r="R9" s="396">
        <v>2</v>
      </c>
    </row>
    <row r="10" spans="1:18" ht="15.75" customHeight="1" thickBot="1">
      <c r="A10" s="395"/>
      <c r="B10" s="290"/>
      <c r="C10" s="310"/>
      <c r="D10" s="311"/>
      <c r="E10" s="312"/>
      <c r="F10" s="375"/>
      <c r="G10" s="375"/>
      <c r="H10" s="376"/>
      <c r="I10" s="378"/>
      <c r="J10" s="379"/>
      <c r="K10" s="380"/>
      <c r="L10" s="476"/>
      <c r="M10" s="478"/>
      <c r="N10" s="474"/>
      <c r="O10" s="384"/>
      <c r="P10" s="399"/>
      <c r="Q10" s="401"/>
      <c r="R10" s="397"/>
    </row>
    <row r="11" spans="1:18" ht="15" customHeight="1">
      <c r="A11" s="393">
        <v>2</v>
      </c>
      <c r="B11" s="360" t="str">
        <f>'Nasazení do skupin'!B10</f>
        <v>SK LIAPOR - WITTE Karlovy Vary z.s. "A"</v>
      </c>
      <c r="C11" s="369">
        <f>H7</f>
        <v>2</v>
      </c>
      <c r="D11" s="371" t="s">
        <v>5</v>
      </c>
      <c r="E11" s="371">
        <f>F7</f>
        <v>0</v>
      </c>
      <c r="F11" s="291" t="s">
        <v>54</v>
      </c>
      <c r="G11" s="292"/>
      <c r="H11" s="293"/>
      <c r="I11" s="382">
        <f>O27</f>
        <v>2</v>
      </c>
      <c r="J11" s="382" t="s">
        <v>5</v>
      </c>
      <c r="K11" s="373">
        <f>Q27</f>
        <v>0</v>
      </c>
      <c r="L11" s="479"/>
      <c r="M11" s="481"/>
      <c r="N11" s="483"/>
      <c r="O11" s="385">
        <f>C11+I11+L11</f>
        <v>4</v>
      </c>
      <c r="P11" s="387" t="s">
        <v>5</v>
      </c>
      <c r="Q11" s="389">
        <f>E11+K11+N11</f>
        <v>0</v>
      </c>
      <c r="R11" s="391">
        <v>4</v>
      </c>
    </row>
    <row r="12" spans="1:18" ht="15.75" customHeight="1" thickBot="1">
      <c r="A12" s="394"/>
      <c r="B12" s="289"/>
      <c r="C12" s="370"/>
      <c r="D12" s="372"/>
      <c r="E12" s="372"/>
      <c r="F12" s="294"/>
      <c r="G12" s="295"/>
      <c r="H12" s="296"/>
      <c r="I12" s="372"/>
      <c r="J12" s="372"/>
      <c r="K12" s="374"/>
      <c r="L12" s="480"/>
      <c r="M12" s="482"/>
      <c r="N12" s="484"/>
      <c r="O12" s="386"/>
      <c r="P12" s="388"/>
      <c r="Q12" s="390"/>
      <c r="R12" s="392"/>
    </row>
    <row r="13" spans="1:18" ht="15" customHeight="1">
      <c r="A13" s="394"/>
      <c r="B13" s="289"/>
      <c r="C13" s="377">
        <f>H9</f>
        <v>20</v>
      </c>
      <c r="D13" s="375" t="s">
        <v>5</v>
      </c>
      <c r="E13" s="375">
        <f>F9</f>
        <v>10</v>
      </c>
      <c r="F13" s="294"/>
      <c r="G13" s="295"/>
      <c r="H13" s="296"/>
      <c r="I13" s="375">
        <f>O28</f>
        <v>20</v>
      </c>
      <c r="J13" s="375" t="s">
        <v>5</v>
      </c>
      <c r="K13" s="376">
        <f>Q28</f>
        <v>7</v>
      </c>
      <c r="L13" s="475"/>
      <c r="M13" s="477"/>
      <c r="N13" s="473"/>
      <c r="O13" s="383">
        <f>C13+I13+L13</f>
        <v>40</v>
      </c>
      <c r="P13" s="398" t="s">
        <v>5</v>
      </c>
      <c r="Q13" s="400">
        <f>E13+K13+N13</f>
        <v>17</v>
      </c>
      <c r="R13" s="419">
        <v>1</v>
      </c>
    </row>
    <row r="14" spans="1:18" ht="15.75" customHeight="1" thickBot="1">
      <c r="A14" s="395"/>
      <c r="B14" s="290"/>
      <c r="C14" s="378"/>
      <c r="D14" s="379"/>
      <c r="E14" s="379"/>
      <c r="F14" s="297"/>
      <c r="G14" s="298"/>
      <c r="H14" s="299"/>
      <c r="I14" s="375"/>
      <c r="J14" s="375"/>
      <c r="K14" s="376"/>
      <c r="L14" s="476"/>
      <c r="M14" s="478"/>
      <c r="N14" s="474"/>
      <c r="O14" s="384"/>
      <c r="P14" s="399"/>
      <c r="Q14" s="401"/>
      <c r="R14" s="420"/>
    </row>
    <row r="15" spans="1:18" ht="15" customHeight="1">
      <c r="A15" s="393">
        <v>3</v>
      </c>
      <c r="B15" s="360" t="str">
        <f>'Nasazení do skupin'!B11</f>
        <v>TJ Peklo nad Zdobnicí "B"</v>
      </c>
      <c r="C15" s="381">
        <f>O25</f>
        <v>0</v>
      </c>
      <c r="D15" s="382" t="s">
        <v>5</v>
      </c>
      <c r="E15" s="373">
        <f>Q25</f>
        <v>2</v>
      </c>
      <c r="F15" s="381">
        <f>K11</f>
        <v>0</v>
      </c>
      <c r="G15" s="382" t="s">
        <v>5</v>
      </c>
      <c r="H15" s="373">
        <f>I11</f>
        <v>2</v>
      </c>
      <c r="I15" s="497"/>
      <c r="J15" s="498"/>
      <c r="K15" s="499"/>
      <c r="L15" s="487"/>
      <c r="M15" s="487"/>
      <c r="N15" s="467"/>
      <c r="O15" s="385">
        <f>C15+F15+L15</f>
        <v>0</v>
      </c>
      <c r="P15" s="387" t="s">
        <v>5</v>
      </c>
      <c r="Q15" s="389">
        <f>E15+H15+N15</f>
        <v>4</v>
      </c>
      <c r="R15" s="391">
        <v>0</v>
      </c>
    </row>
    <row r="16" spans="1:18" ht="15.75" customHeight="1" thickBot="1">
      <c r="A16" s="394"/>
      <c r="B16" s="289"/>
      <c r="C16" s="370"/>
      <c r="D16" s="372"/>
      <c r="E16" s="374"/>
      <c r="F16" s="370"/>
      <c r="G16" s="372"/>
      <c r="H16" s="374"/>
      <c r="I16" s="449"/>
      <c r="J16" s="450"/>
      <c r="K16" s="451"/>
      <c r="L16" s="488"/>
      <c r="M16" s="488"/>
      <c r="N16" s="468"/>
      <c r="O16" s="386"/>
      <c r="P16" s="388"/>
      <c r="Q16" s="390"/>
      <c r="R16" s="392"/>
    </row>
    <row r="17" spans="1:19" ht="15" customHeight="1">
      <c r="A17" s="394"/>
      <c r="B17" s="289"/>
      <c r="C17" s="377">
        <f>O26</f>
        <v>16</v>
      </c>
      <c r="D17" s="375" t="s">
        <v>5</v>
      </c>
      <c r="E17" s="375">
        <f>Q26</f>
        <v>20</v>
      </c>
      <c r="F17" s="377">
        <f>K13</f>
        <v>7</v>
      </c>
      <c r="G17" s="375" t="s">
        <v>5</v>
      </c>
      <c r="H17" s="375">
        <f>I13</f>
        <v>20</v>
      </c>
      <c r="I17" s="449"/>
      <c r="J17" s="450"/>
      <c r="K17" s="451"/>
      <c r="L17" s="469"/>
      <c r="M17" s="469"/>
      <c r="N17" s="471"/>
      <c r="O17" s="383">
        <f>C17+F17+L17</f>
        <v>23</v>
      </c>
      <c r="P17" s="398" t="s">
        <v>5</v>
      </c>
      <c r="Q17" s="400">
        <f>E17+H17+N17</f>
        <v>40</v>
      </c>
      <c r="R17" s="419">
        <v>3</v>
      </c>
    </row>
    <row r="18" spans="1:19" ht="15.75" customHeight="1" thickBot="1">
      <c r="A18" s="395"/>
      <c r="B18" s="290"/>
      <c r="C18" s="378"/>
      <c r="D18" s="379"/>
      <c r="E18" s="379"/>
      <c r="F18" s="378"/>
      <c r="G18" s="379"/>
      <c r="H18" s="379"/>
      <c r="I18" s="452"/>
      <c r="J18" s="453"/>
      <c r="K18" s="454"/>
      <c r="L18" s="470"/>
      <c r="M18" s="470"/>
      <c r="N18" s="472"/>
      <c r="O18" s="384"/>
      <c r="P18" s="399"/>
      <c r="Q18" s="401"/>
      <c r="R18" s="420"/>
    </row>
    <row r="19" spans="1:19" ht="15" customHeight="1">
      <c r="A19" s="393"/>
      <c r="B19" s="360"/>
      <c r="C19" s="479"/>
      <c r="D19" s="481"/>
      <c r="E19" s="483"/>
      <c r="F19" s="479"/>
      <c r="G19" s="481"/>
      <c r="H19" s="483"/>
      <c r="I19" s="495"/>
      <c r="J19" s="496"/>
      <c r="K19" s="496"/>
      <c r="L19" s="313">
        <v>2019</v>
      </c>
      <c r="M19" s="314"/>
      <c r="N19" s="315"/>
      <c r="O19" s="362"/>
      <c r="P19" s="362"/>
      <c r="Q19" s="363"/>
      <c r="R19" s="491"/>
    </row>
    <row r="20" spans="1:19" ht="15.75" customHeight="1" thickBot="1">
      <c r="A20" s="394"/>
      <c r="B20" s="289"/>
      <c r="C20" s="480"/>
      <c r="D20" s="482"/>
      <c r="E20" s="484"/>
      <c r="F20" s="480"/>
      <c r="G20" s="482"/>
      <c r="H20" s="484"/>
      <c r="I20" s="480"/>
      <c r="J20" s="482"/>
      <c r="K20" s="482"/>
      <c r="L20" s="316"/>
      <c r="M20" s="317"/>
      <c r="N20" s="318"/>
      <c r="O20" s="489"/>
      <c r="P20" s="489"/>
      <c r="Q20" s="490"/>
      <c r="R20" s="492"/>
    </row>
    <row r="21" spans="1:19" ht="15" customHeight="1">
      <c r="A21" s="394"/>
      <c r="B21" s="289"/>
      <c r="C21" s="475"/>
      <c r="D21" s="477"/>
      <c r="E21" s="473"/>
      <c r="F21" s="475"/>
      <c r="G21" s="477"/>
      <c r="H21" s="473"/>
      <c r="I21" s="475"/>
      <c r="J21" s="477"/>
      <c r="K21" s="477"/>
      <c r="L21" s="316"/>
      <c r="M21" s="317"/>
      <c r="N21" s="318"/>
      <c r="O21" s="477"/>
      <c r="P21" s="493"/>
      <c r="Q21" s="473"/>
      <c r="R21" s="419"/>
    </row>
    <row r="22" spans="1:19" ht="15.75" customHeight="1" thickBot="1">
      <c r="A22" s="395"/>
      <c r="B22" s="290"/>
      <c r="C22" s="476"/>
      <c r="D22" s="478"/>
      <c r="E22" s="474"/>
      <c r="F22" s="476"/>
      <c r="G22" s="478"/>
      <c r="H22" s="474"/>
      <c r="I22" s="476"/>
      <c r="J22" s="478"/>
      <c r="K22" s="478"/>
      <c r="L22" s="319"/>
      <c r="M22" s="320"/>
      <c r="N22" s="321"/>
      <c r="O22" s="478"/>
      <c r="P22" s="494"/>
      <c r="Q22" s="474"/>
      <c r="R22" s="420"/>
    </row>
    <row r="24" spans="1:19" ht="24.95" customHeight="1">
      <c r="A24" s="428" t="s">
        <v>24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</row>
    <row r="25" spans="1:19" ht="15" customHeight="1">
      <c r="A25" s="429">
        <v>1</v>
      </c>
      <c r="B25" s="425" t="str">
        <f>B15</f>
        <v>TJ Peklo nad Zdobnicí "B"</v>
      </c>
      <c r="C25" s="425"/>
      <c r="D25" s="425" t="s">
        <v>5</v>
      </c>
      <c r="E25" s="425" t="str">
        <f>B7</f>
        <v>T.J. SOKOL Holice</v>
      </c>
      <c r="F25" s="425"/>
      <c r="G25" s="425"/>
      <c r="H25" s="425"/>
      <c r="I25" s="425"/>
      <c r="J25" s="425"/>
      <c r="K25" s="425"/>
      <c r="L25" s="425"/>
      <c r="M25" s="425"/>
      <c r="N25" s="425"/>
      <c r="O25" s="43">
        <v>0</v>
      </c>
      <c r="P25" s="44" t="s">
        <v>5</v>
      </c>
      <c r="Q25" s="44">
        <v>2</v>
      </c>
      <c r="R25" s="9" t="s">
        <v>23</v>
      </c>
      <c r="S25" s="6"/>
    </row>
    <row r="26" spans="1:19" ht="15" customHeight="1">
      <c r="A26" s="429"/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">
        <v>16</v>
      </c>
      <c r="P26" s="44" t="s">
        <v>5</v>
      </c>
      <c r="Q26" s="31">
        <v>20</v>
      </c>
      <c r="R26" s="9" t="s">
        <v>22</v>
      </c>
      <c r="S26" s="6"/>
    </row>
    <row r="27" spans="1:19" ht="15" customHeight="1">
      <c r="A27" s="429">
        <v>2</v>
      </c>
      <c r="B27" s="425" t="str">
        <f>B11</f>
        <v>SK LIAPOR - WITTE Karlovy Vary z.s. "A"</v>
      </c>
      <c r="C27" s="425"/>
      <c r="D27" s="425" t="s">
        <v>5</v>
      </c>
      <c r="E27" s="425" t="str">
        <f>B15</f>
        <v>TJ Peklo nad Zdobnicí "B"</v>
      </c>
      <c r="F27" s="425"/>
      <c r="G27" s="425"/>
      <c r="H27" s="425"/>
      <c r="I27" s="425"/>
      <c r="J27" s="425"/>
      <c r="K27" s="425"/>
      <c r="L27" s="425"/>
      <c r="M27" s="425"/>
      <c r="N27" s="425"/>
      <c r="O27" s="43">
        <v>2</v>
      </c>
      <c r="P27" s="44" t="s">
        <v>5</v>
      </c>
      <c r="Q27" s="44">
        <v>0</v>
      </c>
      <c r="R27" s="9" t="s">
        <v>23</v>
      </c>
    </row>
    <row r="28" spans="1:19" ht="15" customHeight="1">
      <c r="A28" s="429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">
        <v>20</v>
      </c>
      <c r="P28" s="44" t="s">
        <v>5</v>
      </c>
      <c r="Q28" s="31">
        <v>7</v>
      </c>
      <c r="R28" s="9" t="s">
        <v>22</v>
      </c>
    </row>
    <row r="29" spans="1:19" ht="15" customHeight="1">
      <c r="A29" s="429">
        <v>3</v>
      </c>
      <c r="B29" s="425" t="str">
        <f>B7</f>
        <v>T.J. SOKOL Holice</v>
      </c>
      <c r="C29" s="425"/>
      <c r="D29" s="425" t="s">
        <v>5</v>
      </c>
      <c r="E29" s="425" t="str">
        <f>B11</f>
        <v>SK LIAPOR - WITTE Karlovy Vary z.s. "A"</v>
      </c>
      <c r="F29" s="425"/>
      <c r="G29" s="425"/>
      <c r="H29" s="425"/>
      <c r="I29" s="425"/>
      <c r="J29" s="425"/>
      <c r="K29" s="425"/>
      <c r="L29" s="425"/>
      <c r="M29" s="425"/>
      <c r="N29" s="425"/>
      <c r="O29" s="43">
        <v>0</v>
      </c>
      <c r="P29" s="44" t="s">
        <v>5</v>
      </c>
      <c r="Q29" s="44">
        <v>2</v>
      </c>
      <c r="R29" s="9" t="s">
        <v>23</v>
      </c>
    </row>
    <row r="30" spans="1:19" ht="15" customHeight="1">
      <c r="A30" s="429"/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">
        <v>10</v>
      </c>
      <c r="P30" s="44" t="s">
        <v>5</v>
      </c>
      <c r="Q30" s="31">
        <v>20</v>
      </c>
      <c r="R30" s="9" t="s">
        <v>22</v>
      </c>
    </row>
    <row r="31" spans="1:19">
      <c r="P31" s="274"/>
      <c r="Q31" s="274"/>
      <c r="R31" s="189"/>
    </row>
    <row r="33" ht="14.45" customHeight="1"/>
    <row r="34" ht="14.45" customHeight="1"/>
    <row r="43" ht="15" customHeight="1"/>
    <row r="47" ht="14.45" customHeight="1"/>
    <row r="48" ht="14.45" customHeight="1"/>
    <row r="61" ht="15" customHeight="1"/>
    <row r="65" ht="14.45" customHeight="1"/>
    <row r="66" ht="14.45" customHeight="1"/>
    <row r="85" ht="14.45" customHeight="1"/>
    <row r="86" ht="14.45" customHeight="1"/>
  </sheetData>
  <mergeCells count="139"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E27:N28"/>
    <mergeCell ref="Q17:Q1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</mergeCells>
  <pageMargins left="0.51181102362204722" right="0.31496062992125984" top="0.78740157480314965" bottom="0.78740157480314965" header="0.31496062992125984" footer="0.31496062992125984"/>
  <pageSetup paperSize="9" scale="13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BB140"/>
  <sheetViews>
    <sheetView showGridLines="0" zoomScaleNormal="100" workbookViewId="0">
      <selection activeCell="T5" sqref="T5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32" t="str">
        <f>'Nasazení do skupin'!B2</f>
        <v>12. GALA MČR mladších žáků trojice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6" ht="15.75" customHeight="1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26" ht="32.25" customHeight="1" thickBot="1">
      <c r="A4" s="336" t="s">
        <v>21</v>
      </c>
      <c r="B4" s="337"/>
      <c r="C4" s="342" t="str">
        <f>'Nasazení do skupin'!B3</f>
        <v>Karlovy Vary 19.5.2019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4"/>
    </row>
    <row r="5" spans="1:26" ht="15" customHeight="1">
      <c r="A5" s="338"/>
      <c r="B5" s="339"/>
      <c r="C5" s="332">
        <v>1</v>
      </c>
      <c r="D5" s="328"/>
      <c r="E5" s="329"/>
      <c r="F5" s="332">
        <v>2</v>
      </c>
      <c r="G5" s="328"/>
      <c r="H5" s="329"/>
      <c r="I5" s="332">
        <v>3</v>
      </c>
      <c r="J5" s="328"/>
      <c r="K5" s="329"/>
      <c r="L5" s="332"/>
      <c r="M5" s="328"/>
      <c r="N5" s="329"/>
      <c r="O5" s="345" t="s">
        <v>1</v>
      </c>
      <c r="P5" s="346"/>
      <c r="Q5" s="347"/>
      <c r="R5" s="45" t="s">
        <v>2</v>
      </c>
    </row>
    <row r="6" spans="1:26" ht="15.75" customHeight="1" thickBot="1">
      <c r="A6" s="340"/>
      <c r="B6" s="341"/>
      <c r="C6" s="364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46" t="s">
        <v>4</v>
      </c>
    </row>
    <row r="7" spans="1:26" ht="15" customHeight="1">
      <c r="A7" s="285">
        <v>1</v>
      </c>
      <c r="B7" s="288" t="str">
        <f>'Nasazení do skupin'!B12</f>
        <v>TJ SLAVOJ Český Brod</v>
      </c>
      <c r="C7" s="304"/>
      <c r="D7" s="305"/>
      <c r="E7" s="306"/>
      <c r="F7" s="280"/>
      <c r="G7" s="280"/>
      <c r="H7" s="276"/>
      <c r="I7" s="278"/>
      <c r="J7" s="280"/>
      <c r="K7" s="276"/>
      <c r="L7" s="438"/>
      <c r="M7" s="440"/>
      <c r="N7" s="434"/>
      <c r="O7" s="326"/>
      <c r="P7" s="261"/>
      <c r="Q7" s="265"/>
      <c r="R7" s="268"/>
      <c r="Y7" s="36"/>
    </row>
    <row r="8" spans="1:26" ht="15.75" customHeight="1" thickBot="1">
      <c r="A8" s="286"/>
      <c r="B8" s="289"/>
      <c r="C8" s="307"/>
      <c r="D8" s="308"/>
      <c r="E8" s="309"/>
      <c r="F8" s="281"/>
      <c r="G8" s="281"/>
      <c r="H8" s="277"/>
      <c r="I8" s="279"/>
      <c r="J8" s="281"/>
      <c r="K8" s="277"/>
      <c r="L8" s="439"/>
      <c r="M8" s="441"/>
      <c r="N8" s="435"/>
      <c r="O8" s="327"/>
      <c r="P8" s="262"/>
      <c r="Q8" s="266"/>
      <c r="R8" s="269"/>
    </row>
    <row r="9" spans="1:26" ht="15" customHeight="1">
      <c r="A9" s="286"/>
      <c r="B9" s="289"/>
      <c r="C9" s="307"/>
      <c r="D9" s="308"/>
      <c r="E9" s="309"/>
      <c r="F9" s="254"/>
      <c r="G9" s="254"/>
      <c r="H9" s="260"/>
      <c r="I9" s="258"/>
      <c r="J9" s="254"/>
      <c r="K9" s="260"/>
      <c r="L9" s="436"/>
      <c r="M9" s="430"/>
      <c r="N9" s="432"/>
      <c r="O9" s="324"/>
      <c r="P9" s="250"/>
      <c r="Q9" s="252"/>
      <c r="R9" s="270"/>
      <c r="X9" s="36"/>
      <c r="Y9" s="36"/>
      <c r="Z9" s="36"/>
    </row>
    <row r="10" spans="1:26" ht="15.75" customHeight="1" thickBot="1">
      <c r="A10" s="287"/>
      <c r="B10" s="290"/>
      <c r="C10" s="310"/>
      <c r="D10" s="311"/>
      <c r="E10" s="312"/>
      <c r="F10" s="254"/>
      <c r="G10" s="254"/>
      <c r="H10" s="260"/>
      <c r="I10" s="259"/>
      <c r="J10" s="255"/>
      <c r="K10" s="275"/>
      <c r="L10" s="437"/>
      <c r="M10" s="431"/>
      <c r="N10" s="433"/>
      <c r="O10" s="325"/>
      <c r="P10" s="251"/>
      <c r="Q10" s="253"/>
      <c r="R10" s="271"/>
      <c r="X10" s="36"/>
      <c r="Y10" s="36"/>
      <c r="Z10" s="36"/>
    </row>
    <row r="11" spans="1:26" ht="15" customHeight="1">
      <c r="A11" s="285">
        <v>2</v>
      </c>
      <c r="B11" s="288" t="str">
        <f>'Nasazení do skupin'!B13</f>
        <v>Tělovýchovná jednota Radomyšl, z.s.</v>
      </c>
      <c r="C11" s="300"/>
      <c r="D11" s="301"/>
      <c r="E11" s="301"/>
      <c r="F11" s="291" t="s">
        <v>54</v>
      </c>
      <c r="G11" s="292"/>
      <c r="H11" s="293"/>
      <c r="I11" s="280"/>
      <c r="J11" s="280"/>
      <c r="K11" s="276"/>
      <c r="L11" s="438"/>
      <c r="M11" s="440"/>
      <c r="N11" s="434"/>
      <c r="O11" s="326"/>
      <c r="P11" s="261"/>
      <c r="Q11" s="265"/>
      <c r="R11" s="268"/>
    </row>
    <row r="12" spans="1:26" ht="15.75" customHeight="1" thickBot="1">
      <c r="A12" s="286"/>
      <c r="B12" s="289"/>
      <c r="C12" s="279"/>
      <c r="D12" s="281"/>
      <c r="E12" s="281"/>
      <c r="F12" s="294"/>
      <c r="G12" s="295"/>
      <c r="H12" s="296"/>
      <c r="I12" s="281"/>
      <c r="J12" s="281"/>
      <c r="K12" s="277"/>
      <c r="L12" s="439"/>
      <c r="M12" s="441"/>
      <c r="N12" s="435"/>
      <c r="O12" s="327"/>
      <c r="P12" s="262"/>
      <c r="Q12" s="266"/>
      <c r="R12" s="269"/>
    </row>
    <row r="13" spans="1:26" ht="15" customHeight="1">
      <c r="A13" s="286"/>
      <c r="B13" s="289"/>
      <c r="C13" s="258"/>
      <c r="D13" s="254"/>
      <c r="E13" s="254"/>
      <c r="F13" s="294"/>
      <c r="G13" s="295"/>
      <c r="H13" s="296"/>
      <c r="I13" s="254"/>
      <c r="J13" s="254"/>
      <c r="K13" s="260"/>
      <c r="L13" s="436"/>
      <c r="M13" s="430"/>
      <c r="N13" s="432"/>
      <c r="O13" s="324"/>
      <c r="P13" s="250"/>
      <c r="Q13" s="252"/>
      <c r="R13" s="270"/>
    </row>
    <row r="14" spans="1:26" ht="15.75" customHeight="1" thickBot="1">
      <c r="A14" s="287"/>
      <c r="B14" s="290"/>
      <c r="C14" s="259"/>
      <c r="D14" s="255"/>
      <c r="E14" s="255"/>
      <c r="F14" s="297"/>
      <c r="G14" s="298"/>
      <c r="H14" s="299"/>
      <c r="I14" s="254"/>
      <c r="J14" s="254"/>
      <c r="K14" s="260"/>
      <c r="L14" s="437"/>
      <c r="M14" s="431"/>
      <c r="N14" s="433"/>
      <c r="O14" s="325"/>
      <c r="P14" s="251"/>
      <c r="Q14" s="253"/>
      <c r="R14" s="271"/>
    </row>
    <row r="15" spans="1:26" ht="15" customHeight="1">
      <c r="A15" s="285">
        <v>3</v>
      </c>
      <c r="B15" s="288" t="str">
        <f>'Nasazení do skupin'!B14</f>
        <v>Městský nohejbalový klub Modřice, z.s. "B"</v>
      </c>
      <c r="C15" s="278"/>
      <c r="D15" s="280"/>
      <c r="E15" s="276"/>
      <c r="F15" s="300"/>
      <c r="G15" s="301"/>
      <c r="H15" s="301"/>
      <c r="I15" s="446"/>
      <c r="J15" s="447"/>
      <c r="K15" s="448"/>
      <c r="L15" s="459"/>
      <c r="M15" s="459"/>
      <c r="N15" s="461"/>
      <c r="O15" s="326"/>
      <c r="P15" s="261"/>
      <c r="Q15" s="265"/>
      <c r="R15" s="268"/>
    </row>
    <row r="16" spans="1:26" ht="15.75" customHeight="1" thickBot="1">
      <c r="A16" s="286"/>
      <c r="B16" s="289"/>
      <c r="C16" s="279"/>
      <c r="D16" s="281"/>
      <c r="E16" s="277"/>
      <c r="F16" s="279"/>
      <c r="G16" s="281"/>
      <c r="H16" s="281"/>
      <c r="I16" s="449"/>
      <c r="J16" s="450"/>
      <c r="K16" s="451"/>
      <c r="L16" s="460"/>
      <c r="M16" s="460"/>
      <c r="N16" s="462"/>
      <c r="O16" s="327"/>
      <c r="P16" s="262"/>
      <c r="Q16" s="266"/>
      <c r="R16" s="269"/>
    </row>
    <row r="17" spans="1:28" ht="15" customHeight="1">
      <c r="A17" s="286"/>
      <c r="B17" s="289"/>
      <c r="C17" s="258"/>
      <c r="D17" s="254"/>
      <c r="E17" s="260"/>
      <c r="F17" s="258"/>
      <c r="G17" s="254"/>
      <c r="H17" s="254"/>
      <c r="I17" s="449"/>
      <c r="J17" s="450"/>
      <c r="K17" s="451"/>
      <c r="L17" s="444"/>
      <c r="M17" s="444"/>
      <c r="N17" s="463"/>
      <c r="O17" s="324"/>
      <c r="P17" s="250"/>
      <c r="Q17" s="252"/>
      <c r="R17" s="270"/>
    </row>
    <row r="18" spans="1:28" ht="15.75" customHeight="1" thickBot="1">
      <c r="A18" s="287"/>
      <c r="B18" s="290"/>
      <c r="C18" s="259"/>
      <c r="D18" s="255"/>
      <c r="E18" s="275"/>
      <c r="F18" s="259"/>
      <c r="G18" s="255"/>
      <c r="H18" s="255"/>
      <c r="I18" s="452"/>
      <c r="J18" s="453"/>
      <c r="K18" s="454"/>
      <c r="L18" s="445"/>
      <c r="M18" s="445"/>
      <c r="N18" s="464"/>
      <c r="O18" s="325"/>
      <c r="P18" s="251"/>
      <c r="Q18" s="253"/>
      <c r="R18" s="271"/>
    </row>
    <row r="19" spans="1:28" ht="15" customHeight="1">
      <c r="A19" s="285"/>
      <c r="B19" s="288"/>
      <c r="C19" s="438"/>
      <c r="D19" s="440"/>
      <c r="E19" s="434"/>
      <c r="F19" s="438"/>
      <c r="G19" s="440"/>
      <c r="H19" s="434"/>
      <c r="I19" s="465"/>
      <c r="J19" s="466"/>
      <c r="K19" s="466"/>
      <c r="L19" s="313">
        <v>2019</v>
      </c>
      <c r="M19" s="314"/>
      <c r="N19" s="315"/>
      <c r="O19" s="440"/>
      <c r="P19" s="440"/>
      <c r="Q19" s="434"/>
      <c r="R19" s="442"/>
    </row>
    <row r="20" spans="1:28" ht="15.75" customHeight="1" thickBot="1">
      <c r="A20" s="286"/>
      <c r="B20" s="289"/>
      <c r="C20" s="439"/>
      <c r="D20" s="441"/>
      <c r="E20" s="435"/>
      <c r="F20" s="439"/>
      <c r="G20" s="441"/>
      <c r="H20" s="435"/>
      <c r="I20" s="439"/>
      <c r="J20" s="441"/>
      <c r="K20" s="441"/>
      <c r="L20" s="316"/>
      <c r="M20" s="317"/>
      <c r="N20" s="318"/>
      <c r="O20" s="441"/>
      <c r="P20" s="441"/>
      <c r="Q20" s="435"/>
      <c r="R20" s="443"/>
    </row>
    <row r="21" spans="1:28" ht="15" customHeight="1">
      <c r="A21" s="286"/>
      <c r="B21" s="289"/>
      <c r="C21" s="436"/>
      <c r="D21" s="430"/>
      <c r="E21" s="432"/>
      <c r="F21" s="436"/>
      <c r="G21" s="430"/>
      <c r="H21" s="432"/>
      <c r="I21" s="436"/>
      <c r="J21" s="430"/>
      <c r="K21" s="430"/>
      <c r="L21" s="316"/>
      <c r="M21" s="317"/>
      <c r="N21" s="318"/>
      <c r="O21" s="457"/>
      <c r="P21" s="430"/>
      <c r="Q21" s="455"/>
      <c r="R21" s="270"/>
    </row>
    <row r="22" spans="1:28" ht="15.75" customHeight="1" thickBot="1">
      <c r="A22" s="287"/>
      <c r="B22" s="290"/>
      <c r="C22" s="437"/>
      <c r="D22" s="431"/>
      <c r="E22" s="433"/>
      <c r="F22" s="437"/>
      <c r="G22" s="431"/>
      <c r="H22" s="433"/>
      <c r="I22" s="437"/>
      <c r="J22" s="431"/>
      <c r="K22" s="431"/>
      <c r="L22" s="319"/>
      <c r="M22" s="320"/>
      <c r="N22" s="321"/>
      <c r="O22" s="458"/>
      <c r="P22" s="431"/>
      <c r="Q22" s="456"/>
      <c r="R22" s="271"/>
    </row>
    <row r="24" spans="1:28" ht="24.95" customHeight="1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15" customHeight="1">
      <c r="A25" s="284"/>
      <c r="B25" s="272"/>
      <c r="C25" s="272"/>
      <c r="D25" s="273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37"/>
      <c r="P25" s="38"/>
      <c r="Q25" s="38"/>
      <c r="R25" s="39"/>
      <c r="S25" s="40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15" customHeight="1">
      <c r="A26" s="284"/>
      <c r="B26" s="272"/>
      <c r="C26" s="272"/>
      <c r="D26" s="273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41"/>
      <c r="P26" s="38"/>
      <c r="Q26" s="36"/>
      <c r="R26" s="39"/>
      <c r="S26" s="40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15" customHeight="1">
      <c r="A27" s="284"/>
      <c r="B27" s="272"/>
      <c r="C27" s="272"/>
      <c r="D27" s="273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37"/>
      <c r="P27" s="38"/>
      <c r="Q27" s="38"/>
      <c r="R27" s="39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15" customHeight="1">
      <c r="A28" s="284"/>
      <c r="B28" s="272"/>
      <c r="C28" s="272"/>
      <c r="D28" s="273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41"/>
      <c r="P28" s="38"/>
      <c r="Q28" s="36"/>
      <c r="R28" s="39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13.15" customHeight="1">
      <c r="A29" s="284"/>
      <c r="B29" s="272"/>
      <c r="C29" s="272"/>
      <c r="D29" s="273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37"/>
      <c r="P29" s="38"/>
      <c r="Q29" s="38"/>
      <c r="R29" s="39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13.15" customHeight="1">
      <c r="A30" s="284"/>
      <c r="B30" s="272"/>
      <c r="C30" s="272"/>
      <c r="D30" s="273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41"/>
      <c r="P30" s="38"/>
      <c r="Q30" s="36"/>
      <c r="R30" s="39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15" customHeight="1">
      <c r="A31" s="284"/>
      <c r="B31" s="272"/>
      <c r="C31" s="272"/>
      <c r="D31" s="273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37"/>
      <c r="P31" s="38"/>
      <c r="Q31" s="38"/>
      <c r="R31" s="39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15.75" customHeight="1">
      <c r="A32" s="284"/>
      <c r="B32" s="272"/>
      <c r="C32" s="272"/>
      <c r="D32" s="273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41"/>
      <c r="P32" s="38"/>
      <c r="Q32" s="36"/>
      <c r="R32" s="39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54" ht="15" customHeight="1">
      <c r="A33" s="284"/>
      <c r="B33" s="272"/>
      <c r="C33" s="272"/>
      <c r="D33" s="273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37"/>
      <c r="P33" s="38"/>
      <c r="Q33" s="38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54" ht="15" customHeight="1">
      <c r="A34" s="284"/>
      <c r="B34" s="272"/>
      <c r="C34" s="272"/>
      <c r="D34" s="273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41"/>
      <c r="P34" s="38"/>
      <c r="Q34" s="36"/>
      <c r="R34" s="39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54" ht="15" customHeight="1">
      <c r="A35" s="284"/>
      <c r="B35" s="272"/>
      <c r="C35" s="272"/>
      <c r="D35" s="273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37"/>
      <c r="P35" s="38"/>
      <c r="Q35" s="38"/>
      <c r="R35" s="39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54" ht="15" customHeight="1">
      <c r="A36" s="284"/>
      <c r="B36" s="272"/>
      <c r="C36" s="272"/>
      <c r="D36" s="273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41"/>
      <c r="P36" s="38"/>
      <c r="Q36" s="36"/>
      <c r="R36" s="39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54" ht="23.25">
      <c r="P37" s="274"/>
      <c r="Q37" s="274"/>
      <c r="R37" s="2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</row>
    <row r="38" spans="1:54" ht="20.25">
      <c r="T38" s="245"/>
      <c r="U38" s="245"/>
      <c r="V38" s="245"/>
      <c r="W38" s="245"/>
      <c r="X38" s="245"/>
      <c r="Y38" s="245"/>
      <c r="Z38" s="245"/>
      <c r="AA38" s="247"/>
      <c r="AB38" s="247"/>
      <c r="AC38" s="247"/>
      <c r="AD38" s="247"/>
      <c r="AE38" s="247"/>
      <c r="AF38" s="247"/>
      <c r="AH38" s="3"/>
      <c r="AI38" s="245"/>
      <c r="AJ38" s="245"/>
      <c r="AK38" s="245"/>
      <c r="AL38" s="245"/>
      <c r="AM38" s="245"/>
      <c r="AN38" s="245"/>
      <c r="AO38" s="8"/>
      <c r="AP38" s="7"/>
      <c r="AQ38" s="7"/>
      <c r="AR38" s="7"/>
      <c r="AS38" s="7"/>
      <c r="AT38" s="7"/>
      <c r="AU38" s="245"/>
      <c r="AV38" s="245"/>
      <c r="AW38" s="245"/>
      <c r="AX38" s="245"/>
      <c r="AY38" s="3"/>
      <c r="AZ38" s="3"/>
      <c r="BA38" s="3"/>
      <c r="BB38" s="3"/>
    </row>
    <row r="40" spans="1:54" ht="20.25">
      <c r="T40" s="247"/>
      <c r="U40" s="247"/>
      <c r="V40" s="247"/>
      <c r="W40" s="247"/>
      <c r="X40" s="247"/>
      <c r="Y40" s="247"/>
      <c r="Z40" s="247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3"/>
      <c r="AL40" s="247"/>
      <c r="AM40" s="247"/>
      <c r="AN40" s="247"/>
      <c r="AO40" s="247"/>
      <c r="AP40" s="247"/>
      <c r="AQ40" s="247"/>
      <c r="AR40" s="247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</row>
    <row r="43" spans="1:54" ht="15.75">
      <c r="T43" s="249"/>
      <c r="U43" s="249"/>
      <c r="V43" s="249"/>
      <c r="W43" s="249"/>
      <c r="X43" s="249"/>
      <c r="Y43" s="249"/>
      <c r="Z43" s="4"/>
      <c r="AA43" s="249"/>
      <c r="AB43" s="249"/>
      <c r="AC43" s="4"/>
      <c r="AD43" s="4"/>
      <c r="AE43" s="4"/>
      <c r="AF43" s="249"/>
      <c r="AG43" s="249"/>
      <c r="AH43" s="249"/>
      <c r="AI43" s="249"/>
      <c r="AJ43" s="249"/>
      <c r="AK43" s="249"/>
      <c r="AL43" s="4"/>
      <c r="AM43" s="4"/>
      <c r="AN43" s="4"/>
      <c r="AO43" s="4"/>
      <c r="AP43" s="4"/>
      <c r="AQ43" s="4"/>
      <c r="AR43" s="249"/>
      <c r="AS43" s="249"/>
      <c r="AT43" s="249"/>
      <c r="AU43" s="249"/>
      <c r="AV43" s="249"/>
      <c r="AW43" s="249"/>
      <c r="AX43" s="4"/>
      <c r="AY43" s="4"/>
      <c r="AZ43" s="4"/>
      <c r="BA43" s="4"/>
      <c r="BB43" s="4"/>
    </row>
    <row r="44" spans="1:54" ht="15" customHeight="1"/>
    <row r="50" spans="20:54"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</row>
    <row r="51" spans="20:54"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</row>
    <row r="53" spans="20:54"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</row>
    <row r="54" spans="20:54"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</row>
    <row r="55" spans="20:54" ht="20.25">
      <c r="T55" s="245"/>
      <c r="U55" s="245"/>
      <c r="V55" s="245"/>
      <c r="W55" s="245"/>
      <c r="X55" s="245"/>
      <c r="Y55" s="245"/>
      <c r="Z55" s="245"/>
      <c r="AA55" s="247"/>
      <c r="AB55" s="247"/>
      <c r="AC55" s="247"/>
      <c r="AD55" s="247"/>
      <c r="AE55" s="247"/>
      <c r="AF55" s="247"/>
      <c r="AG55" s="3"/>
      <c r="AH55" s="3"/>
      <c r="AI55" s="245"/>
      <c r="AJ55" s="245"/>
      <c r="AK55" s="245"/>
      <c r="AL55" s="245"/>
      <c r="AM55" s="245"/>
      <c r="AN55" s="245"/>
      <c r="AO55" s="8"/>
      <c r="AP55" s="7"/>
      <c r="AQ55" s="7"/>
      <c r="AR55" s="7"/>
      <c r="AS55" s="7"/>
      <c r="AT55" s="7"/>
      <c r="AU55" s="245"/>
      <c r="AV55" s="245"/>
      <c r="AW55" s="245"/>
      <c r="AX55" s="245"/>
      <c r="AY55" s="3"/>
      <c r="AZ55" s="3"/>
      <c r="BA55" s="3"/>
      <c r="BB55" s="3"/>
    </row>
    <row r="57" spans="20:54" ht="20.25">
      <c r="T57" s="247"/>
      <c r="U57" s="247"/>
      <c r="V57" s="247"/>
      <c r="W57" s="247"/>
      <c r="X57" s="247"/>
      <c r="Y57" s="247"/>
      <c r="Z57" s="247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3"/>
      <c r="AL57" s="247"/>
      <c r="AM57" s="247"/>
      <c r="AN57" s="247"/>
      <c r="AO57" s="247"/>
      <c r="AP57" s="247"/>
      <c r="AQ57" s="247"/>
      <c r="AR57" s="247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</row>
    <row r="60" spans="20:54" ht="15.75">
      <c r="T60" s="249"/>
      <c r="U60" s="249"/>
      <c r="V60" s="249"/>
      <c r="W60" s="249"/>
      <c r="X60" s="249"/>
      <c r="Y60" s="249"/>
      <c r="Z60" s="4"/>
      <c r="AA60" s="249"/>
      <c r="AB60" s="249"/>
      <c r="AC60" s="4"/>
      <c r="AD60" s="4"/>
      <c r="AE60" s="4"/>
      <c r="AF60" s="249"/>
      <c r="AG60" s="249"/>
      <c r="AH60" s="249"/>
      <c r="AI60" s="249"/>
      <c r="AJ60" s="249"/>
      <c r="AK60" s="249"/>
      <c r="AL60" s="4"/>
      <c r="AM60" s="4"/>
      <c r="AN60" s="4"/>
      <c r="AO60" s="4"/>
      <c r="AP60" s="4"/>
      <c r="AQ60" s="4"/>
      <c r="AR60" s="249"/>
      <c r="AS60" s="249"/>
      <c r="AT60" s="249"/>
      <c r="AU60" s="249"/>
      <c r="AV60" s="249"/>
      <c r="AW60" s="249"/>
      <c r="AX60" s="4"/>
      <c r="AY60" s="4"/>
      <c r="AZ60" s="4"/>
      <c r="BA60" s="4"/>
      <c r="BB60" s="4"/>
    </row>
    <row r="62" spans="20:54" ht="15" customHeight="1"/>
    <row r="67" spans="20:54"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</row>
    <row r="68" spans="20:54"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</row>
    <row r="72" spans="20:54" ht="23.25"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</row>
    <row r="73" spans="20:54" ht="20.25">
      <c r="T73" s="245"/>
      <c r="U73" s="245"/>
      <c r="V73" s="245"/>
      <c r="W73" s="245"/>
      <c r="X73" s="245"/>
      <c r="Y73" s="245"/>
      <c r="Z73" s="245"/>
      <c r="AA73" s="247"/>
      <c r="AB73" s="247"/>
      <c r="AC73" s="247"/>
      <c r="AD73" s="247"/>
      <c r="AE73" s="247"/>
      <c r="AF73" s="247"/>
      <c r="AG73" s="3"/>
      <c r="AH73" s="3"/>
      <c r="AI73" s="245"/>
      <c r="AJ73" s="245"/>
      <c r="AK73" s="245"/>
      <c r="AL73" s="245"/>
      <c r="AM73" s="245"/>
      <c r="AN73" s="245"/>
      <c r="AO73" s="8"/>
      <c r="AP73" s="7"/>
      <c r="AQ73" s="7"/>
      <c r="AR73" s="7"/>
      <c r="AS73" s="7"/>
      <c r="AT73" s="7"/>
      <c r="AU73" s="245"/>
      <c r="AV73" s="245"/>
      <c r="AW73" s="245"/>
      <c r="AX73" s="245"/>
      <c r="AY73" s="3"/>
      <c r="AZ73" s="3"/>
      <c r="BA73" s="3"/>
      <c r="BB73" s="3"/>
    </row>
    <row r="75" spans="20:54" ht="20.25">
      <c r="T75" s="247"/>
      <c r="U75" s="247"/>
      <c r="V75" s="247"/>
      <c r="W75" s="247"/>
      <c r="X75" s="247"/>
      <c r="Y75" s="247"/>
      <c r="Z75" s="247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3"/>
      <c r="AL75" s="247"/>
      <c r="AM75" s="247"/>
      <c r="AN75" s="247"/>
      <c r="AO75" s="247"/>
      <c r="AP75" s="247"/>
      <c r="AQ75" s="247"/>
      <c r="AR75" s="247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</row>
    <row r="78" spans="20:54" ht="15.75">
      <c r="T78" s="249"/>
      <c r="U78" s="249"/>
      <c r="V78" s="249"/>
      <c r="W78" s="249"/>
      <c r="X78" s="249"/>
      <c r="Y78" s="249"/>
      <c r="Z78" s="4"/>
      <c r="AA78" s="249"/>
      <c r="AB78" s="249"/>
      <c r="AC78" s="4"/>
      <c r="AD78" s="4"/>
      <c r="AE78" s="4"/>
      <c r="AF78" s="249"/>
      <c r="AG78" s="249"/>
      <c r="AH78" s="249"/>
      <c r="AI78" s="249"/>
      <c r="AJ78" s="249"/>
      <c r="AK78" s="249"/>
      <c r="AL78" s="4"/>
      <c r="AM78" s="4"/>
      <c r="AN78" s="4"/>
      <c r="AO78" s="4"/>
      <c r="AP78" s="4"/>
      <c r="AQ78" s="4"/>
      <c r="AR78" s="249"/>
      <c r="AS78" s="249"/>
      <c r="AT78" s="249"/>
      <c r="AU78" s="249"/>
      <c r="AV78" s="249"/>
      <c r="AW78" s="249"/>
      <c r="AX78" s="4"/>
      <c r="AY78" s="4"/>
      <c r="AZ78" s="4"/>
      <c r="BA78" s="4"/>
      <c r="BB78" s="4"/>
    </row>
    <row r="80" spans="20:54" ht="15" customHeight="1"/>
    <row r="85" spans="20:54"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</row>
    <row r="86" spans="20:54"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</row>
    <row r="90" spans="20:54" ht="23.25"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246"/>
      <c r="BB90" s="246"/>
    </row>
    <row r="91" spans="20:54" ht="20.25">
      <c r="T91" s="245"/>
      <c r="U91" s="245"/>
      <c r="V91" s="245"/>
      <c r="W91" s="245"/>
      <c r="X91" s="245"/>
      <c r="Y91" s="245"/>
      <c r="Z91" s="245"/>
      <c r="AA91" s="247"/>
      <c r="AB91" s="247"/>
      <c r="AC91" s="247"/>
      <c r="AD91" s="247"/>
      <c r="AE91" s="247"/>
      <c r="AF91" s="247"/>
      <c r="AG91" s="3"/>
      <c r="AH91" s="3"/>
      <c r="AI91" s="245"/>
      <c r="AJ91" s="245"/>
      <c r="AK91" s="245"/>
      <c r="AL91" s="245"/>
      <c r="AM91" s="245"/>
      <c r="AN91" s="245"/>
      <c r="AO91" s="8"/>
      <c r="AP91" s="7"/>
      <c r="AQ91" s="7"/>
      <c r="AR91" s="7"/>
      <c r="AS91" s="7"/>
      <c r="AT91" s="7"/>
      <c r="AU91" s="245"/>
      <c r="AV91" s="245"/>
      <c r="AW91" s="245"/>
      <c r="AX91" s="245"/>
      <c r="AY91" s="3"/>
      <c r="AZ91" s="3"/>
      <c r="BA91" s="3"/>
      <c r="BB91" s="3"/>
    </row>
    <row r="93" spans="20:54" ht="20.25">
      <c r="T93" s="247"/>
      <c r="U93" s="247"/>
      <c r="V93" s="247"/>
      <c r="W93" s="247"/>
      <c r="X93" s="247"/>
      <c r="Y93" s="247"/>
      <c r="Z93" s="247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3"/>
      <c r="AL93" s="247"/>
      <c r="AM93" s="247"/>
      <c r="AN93" s="247"/>
      <c r="AO93" s="247"/>
      <c r="AP93" s="247"/>
      <c r="AQ93" s="247"/>
      <c r="AR93" s="247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</row>
    <row r="96" spans="20:54" ht="15.75">
      <c r="T96" s="249"/>
      <c r="U96" s="249"/>
      <c r="V96" s="249"/>
      <c r="W96" s="249"/>
      <c r="X96" s="249"/>
      <c r="Y96" s="249"/>
      <c r="Z96" s="4"/>
      <c r="AA96" s="249"/>
      <c r="AB96" s="249"/>
      <c r="AC96" s="4"/>
      <c r="AD96" s="4"/>
      <c r="AE96" s="4"/>
      <c r="AF96" s="249"/>
      <c r="AG96" s="249"/>
      <c r="AH96" s="249"/>
      <c r="AI96" s="249"/>
      <c r="AJ96" s="249"/>
      <c r="AK96" s="249"/>
      <c r="AL96" s="4"/>
      <c r="AM96" s="4"/>
      <c r="AN96" s="4"/>
      <c r="AO96" s="4"/>
      <c r="AP96" s="4"/>
      <c r="AQ96" s="5"/>
      <c r="AR96" s="249"/>
      <c r="AS96" s="249"/>
      <c r="AT96" s="249"/>
      <c r="AU96" s="249"/>
      <c r="AV96" s="249"/>
      <c r="AW96" s="249"/>
      <c r="AX96" s="4"/>
      <c r="AY96" s="4"/>
      <c r="AZ96" s="4"/>
      <c r="BA96" s="4"/>
      <c r="BB96" s="4"/>
    </row>
    <row r="98" spans="20:54" ht="15" customHeight="1"/>
    <row r="103" spans="20:54">
      <c r="T103" s="245" t="s">
        <v>18</v>
      </c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/>
    </row>
    <row r="104" spans="20:54"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5"/>
      <c r="AV104" s="245"/>
      <c r="AW104" s="245"/>
      <c r="AX104" s="245"/>
      <c r="AY104" s="245"/>
      <c r="AZ104" s="245"/>
      <c r="BA104" s="245"/>
      <c r="BB104" s="245"/>
    </row>
    <row r="107" spans="20:54" ht="23.25">
      <c r="T107" s="246" t="s">
        <v>7</v>
      </c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  <c r="BB107" s="246"/>
    </row>
    <row r="108" spans="20:54" ht="20.25">
      <c r="T108" s="245" t="s">
        <v>8</v>
      </c>
      <c r="U108" s="245"/>
      <c r="V108" s="245"/>
      <c r="W108" s="245"/>
      <c r="X108" s="245"/>
      <c r="Y108" s="245"/>
      <c r="Z108" s="245"/>
      <c r="AA108" s="247" t="str">
        <f>C4</f>
        <v>Karlovy Vary 19.5.2019</v>
      </c>
      <c r="AB108" s="247"/>
      <c r="AC108" s="247"/>
      <c r="AD108" s="247"/>
      <c r="AE108" s="247"/>
      <c r="AF108" s="247"/>
      <c r="AG108" s="3"/>
      <c r="AH108" s="3"/>
      <c r="AI108" s="245" t="s">
        <v>9</v>
      </c>
      <c r="AJ108" s="245"/>
      <c r="AK108" s="245"/>
      <c r="AL108" s="245"/>
      <c r="AM108" s="245"/>
      <c r="AN108" s="245"/>
      <c r="AO108" s="8" t="str">
        <f>CONCATENATE("(",P4,"-5)")</f>
        <v>(-5)</v>
      </c>
      <c r="AP108" s="7"/>
      <c r="AQ108" s="7"/>
      <c r="AR108" s="7"/>
      <c r="AS108" s="7"/>
      <c r="AT108" s="7"/>
      <c r="AU108" s="245" t="s">
        <v>10</v>
      </c>
      <c r="AV108" s="245"/>
      <c r="AW108" s="245"/>
      <c r="AX108" s="245"/>
      <c r="AY108" s="3"/>
      <c r="AZ108" s="3"/>
      <c r="BA108" s="3"/>
      <c r="BB108" s="3"/>
    </row>
    <row r="110" spans="20:54" ht="20.25">
      <c r="T110" s="247" t="s">
        <v>11</v>
      </c>
      <c r="U110" s="247"/>
      <c r="V110" s="247"/>
      <c r="W110" s="247"/>
      <c r="X110" s="247"/>
      <c r="Y110" s="247"/>
      <c r="Z110" s="247"/>
      <c r="AA110" s="248" t="e">
        <f>#REF!</f>
        <v>#REF!</v>
      </c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3"/>
      <c r="AL110" s="247" t="s">
        <v>12</v>
      </c>
      <c r="AM110" s="247"/>
      <c r="AN110" s="247"/>
      <c r="AO110" s="247"/>
      <c r="AP110" s="247"/>
      <c r="AQ110" s="247"/>
      <c r="AR110" s="247"/>
      <c r="AS110" s="248" t="e">
        <f>#REF!</f>
        <v>#REF!</v>
      </c>
      <c r="AT110" s="248"/>
      <c r="AU110" s="248"/>
      <c r="AV110" s="248"/>
      <c r="AW110" s="248"/>
      <c r="AX110" s="248"/>
      <c r="AY110" s="248"/>
      <c r="AZ110" s="248"/>
      <c r="BA110" s="248"/>
      <c r="BB110" s="248"/>
    </row>
    <row r="113" spans="20:54" ht="15.75">
      <c r="T113" s="249" t="s">
        <v>13</v>
      </c>
      <c r="U113" s="249"/>
      <c r="V113" s="249"/>
      <c r="W113" s="249"/>
      <c r="X113" s="249"/>
      <c r="Y113" s="249"/>
      <c r="Z113" s="4"/>
      <c r="AA113" s="249"/>
      <c r="AB113" s="249"/>
      <c r="AC113" s="4"/>
      <c r="AD113" s="4"/>
      <c r="AE113" s="4"/>
      <c r="AF113" s="249" t="s">
        <v>14</v>
      </c>
      <c r="AG113" s="249"/>
      <c r="AH113" s="249"/>
      <c r="AI113" s="249"/>
      <c r="AJ113" s="249"/>
      <c r="AK113" s="249"/>
      <c r="AL113" s="4"/>
      <c r="AM113" s="4"/>
      <c r="AN113" s="4"/>
      <c r="AO113" s="4"/>
      <c r="AP113" s="4"/>
      <c r="AQ113" s="4"/>
      <c r="AR113" s="249" t="s">
        <v>15</v>
      </c>
      <c r="AS113" s="249"/>
      <c r="AT113" s="249"/>
      <c r="AU113" s="249"/>
      <c r="AV113" s="249"/>
      <c r="AW113" s="249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45" t="s">
        <v>18</v>
      </c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5"/>
      <c r="AL121" s="245"/>
      <c r="AM121" s="245"/>
      <c r="AN121" s="245"/>
      <c r="AO121" s="245"/>
      <c r="AP121" s="245"/>
      <c r="AQ121" s="245"/>
      <c r="AR121" s="245"/>
      <c r="AS121" s="245"/>
      <c r="AT121" s="245"/>
      <c r="AU121" s="245"/>
      <c r="AV121" s="245"/>
      <c r="AW121" s="245"/>
      <c r="AX121" s="245"/>
      <c r="AY121" s="245"/>
      <c r="AZ121" s="245"/>
      <c r="BA121" s="245"/>
      <c r="BB121" s="245"/>
    </row>
    <row r="122" spans="20:54">
      <c r="T122" s="245"/>
      <c r="U122" s="245"/>
      <c r="V122" s="245"/>
      <c r="W122" s="245"/>
      <c r="X122" s="245"/>
      <c r="Y122" s="245"/>
      <c r="Z122" s="245"/>
      <c r="AA122" s="245"/>
      <c r="AB122" s="245"/>
      <c r="AC122" s="245"/>
      <c r="AD122" s="245"/>
      <c r="AE122" s="245"/>
      <c r="AF122" s="245"/>
      <c r="AG122" s="245"/>
      <c r="AH122" s="245"/>
      <c r="AI122" s="245"/>
      <c r="AJ122" s="245"/>
      <c r="AK122" s="245"/>
      <c r="AL122" s="245"/>
      <c r="AM122" s="245"/>
      <c r="AN122" s="245"/>
      <c r="AO122" s="245"/>
      <c r="AP122" s="245"/>
      <c r="AQ122" s="245"/>
      <c r="AR122" s="245"/>
      <c r="AS122" s="245"/>
      <c r="AT122" s="245"/>
      <c r="AU122" s="245"/>
      <c r="AV122" s="245"/>
      <c r="AW122" s="245"/>
      <c r="AX122" s="245"/>
      <c r="AY122" s="245"/>
      <c r="AZ122" s="245"/>
      <c r="BA122" s="245"/>
      <c r="BB122" s="245"/>
    </row>
    <row r="126" spans="20:54" ht="23.25">
      <c r="T126" s="246" t="s">
        <v>7</v>
      </c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  <c r="AG126" s="246"/>
      <c r="AH126" s="246"/>
      <c r="AI126" s="246"/>
      <c r="AJ126" s="246"/>
      <c r="AK126" s="246"/>
      <c r="AL126" s="246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6"/>
      <c r="AW126" s="246"/>
      <c r="AX126" s="246"/>
      <c r="AY126" s="246"/>
      <c r="AZ126" s="246"/>
      <c r="BA126" s="246"/>
      <c r="BB126" s="246"/>
    </row>
    <row r="127" spans="20:54" ht="20.25">
      <c r="T127" s="245" t="s">
        <v>8</v>
      </c>
      <c r="U127" s="245"/>
      <c r="V127" s="245"/>
      <c r="W127" s="245"/>
      <c r="X127" s="245"/>
      <c r="Y127" s="245"/>
      <c r="Z127" s="245"/>
      <c r="AA127" s="247" t="str">
        <f>C4</f>
        <v>Karlovy Vary 19.5.2019</v>
      </c>
      <c r="AB127" s="247"/>
      <c r="AC127" s="247"/>
      <c r="AD127" s="247"/>
      <c r="AE127" s="247"/>
      <c r="AF127" s="247"/>
      <c r="AG127" s="3"/>
      <c r="AH127" s="3"/>
      <c r="AI127" s="245" t="s">
        <v>9</v>
      </c>
      <c r="AJ127" s="245"/>
      <c r="AK127" s="245"/>
      <c r="AL127" s="245"/>
      <c r="AM127" s="245"/>
      <c r="AN127" s="245"/>
      <c r="AO127" s="8" t="str">
        <f>CONCATENATE("(",P4,"-6)")</f>
        <v>(-6)</v>
      </c>
      <c r="AP127" s="7"/>
      <c r="AQ127" s="7"/>
      <c r="AR127" s="7"/>
      <c r="AS127" s="7"/>
      <c r="AT127" s="7"/>
      <c r="AU127" s="245" t="s">
        <v>10</v>
      </c>
      <c r="AV127" s="245"/>
      <c r="AW127" s="245"/>
      <c r="AX127" s="245"/>
      <c r="AY127" s="3"/>
      <c r="AZ127" s="3"/>
      <c r="BA127" s="3"/>
      <c r="BB127" s="3"/>
    </row>
    <row r="129" spans="20:54" ht="20.25">
      <c r="T129" s="247" t="s">
        <v>11</v>
      </c>
      <c r="U129" s="247"/>
      <c r="V129" s="247"/>
      <c r="W129" s="247"/>
      <c r="X129" s="247"/>
      <c r="Y129" s="247"/>
      <c r="Z129" s="247"/>
      <c r="AA129" s="248" t="e">
        <f>#REF!</f>
        <v>#REF!</v>
      </c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3"/>
      <c r="AL129" s="247" t="s">
        <v>12</v>
      </c>
      <c r="AM129" s="247"/>
      <c r="AN129" s="247"/>
      <c r="AO129" s="247"/>
      <c r="AP129" s="247"/>
      <c r="AQ129" s="247"/>
      <c r="AR129" s="247"/>
      <c r="AS129" s="248" t="e">
        <f>#REF!</f>
        <v>#REF!</v>
      </c>
      <c r="AT129" s="248"/>
      <c r="AU129" s="248"/>
      <c r="AV129" s="248"/>
      <c r="AW129" s="248"/>
      <c r="AX129" s="248"/>
      <c r="AY129" s="248"/>
      <c r="AZ129" s="248"/>
      <c r="BA129" s="248"/>
      <c r="BB129" s="248"/>
    </row>
    <row r="132" spans="20:54" ht="15.75">
      <c r="T132" s="249" t="s">
        <v>13</v>
      </c>
      <c r="U132" s="249"/>
      <c r="V132" s="249"/>
      <c r="W132" s="249"/>
      <c r="X132" s="249"/>
      <c r="Y132" s="249"/>
      <c r="Z132" s="4"/>
      <c r="AA132" s="249"/>
      <c r="AB132" s="249"/>
      <c r="AC132" s="4"/>
      <c r="AD132" s="4"/>
      <c r="AE132" s="4"/>
      <c r="AF132" s="249" t="s">
        <v>14</v>
      </c>
      <c r="AG132" s="249"/>
      <c r="AH132" s="249"/>
      <c r="AI132" s="249"/>
      <c r="AJ132" s="249"/>
      <c r="AK132" s="249"/>
      <c r="AL132" s="4"/>
      <c r="AM132" s="4"/>
      <c r="AN132" s="4"/>
      <c r="AO132" s="4"/>
      <c r="AP132" s="4"/>
      <c r="AQ132" s="4"/>
      <c r="AR132" s="249" t="s">
        <v>15</v>
      </c>
      <c r="AS132" s="249"/>
      <c r="AT132" s="249"/>
      <c r="AU132" s="249"/>
      <c r="AV132" s="249"/>
      <c r="AW132" s="249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>
      <c r="T139" s="245" t="s">
        <v>18</v>
      </c>
      <c r="U139" s="245"/>
      <c r="V139" s="245"/>
      <c r="W139" s="245"/>
      <c r="X139" s="245"/>
      <c r="Y139" s="245"/>
      <c r="Z139" s="245"/>
      <c r="AA139" s="245"/>
      <c r="AB139" s="245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5"/>
      <c r="AV139" s="245"/>
      <c r="AW139" s="245"/>
      <c r="AX139" s="245"/>
      <c r="AY139" s="245"/>
      <c r="AZ139" s="245"/>
      <c r="BA139" s="245"/>
      <c r="BB139" s="245"/>
    </row>
    <row r="140" spans="20:54">
      <c r="T140" s="245"/>
      <c r="U140" s="245"/>
      <c r="V140" s="245"/>
      <c r="W140" s="245"/>
      <c r="X140" s="245"/>
      <c r="Y140" s="245"/>
      <c r="Z140" s="245"/>
      <c r="AA140" s="245"/>
      <c r="AB140" s="245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5"/>
      <c r="AV140" s="245"/>
      <c r="AW140" s="245"/>
      <c r="AX140" s="245"/>
      <c r="AY140" s="245"/>
      <c r="AZ140" s="245"/>
      <c r="BA140" s="245"/>
      <c r="BB140" s="245"/>
    </row>
  </sheetData>
  <mergeCells count="235"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</mergeCells>
  <pageMargins left="0.51181102362204722" right="0.31496062992125984" top="0.78740157480314965" bottom="0.78740157480314965" header="0.31496062992125984" footer="0.31496062992125984"/>
  <pageSetup paperSize="9" scale="13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S86"/>
  <sheetViews>
    <sheetView showGridLines="0" topLeftCell="A10" zoomScaleNormal="100" workbookViewId="0">
      <selection activeCell="R13" sqref="R13:R14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3" max="213" width="4" customWidth="1"/>
    <col min="214" max="214" width="35.28515625" bestFit="1" customWidth="1"/>
    <col min="215" max="215" width="4.28515625" customWidth="1"/>
    <col min="216" max="216" width="1.42578125" customWidth="1"/>
    <col min="217" max="218" width="4.28515625" customWidth="1"/>
    <col min="219" max="219" width="1.42578125" customWidth="1"/>
    <col min="220" max="221" width="4.28515625" customWidth="1"/>
    <col min="222" max="222" width="1.42578125" customWidth="1"/>
    <col min="223" max="224" width="4.28515625" customWidth="1"/>
    <col min="225" max="225" width="1.42578125" customWidth="1"/>
    <col min="226" max="226" width="4.28515625" customWidth="1"/>
    <col min="227" max="227" width="4.7109375" customWidth="1"/>
    <col min="228" max="228" width="1.42578125" customWidth="1"/>
    <col min="229" max="229" width="4.7109375" customWidth="1"/>
    <col min="230" max="230" width="6.7109375" bestFit="1" customWidth="1"/>
    <col min="469" max="469" width="4" customWidth="1"/>
    <col min="470" max="470" width="35.28515625" bestFit="1" customWidth="1"/>
    <col min="471" max="471" width="4.28515625" customWidth="1"/>
    <col min="472" max="472" width="1.42578125" customWidth="1"/>
    <col min="473" max="474" width="4.28515625" customWidth="1"/>
    <col min="475" max="475" width="1.42578125" customWidth="1"/>
    <col min="476" max="477" width="4.28515625" customWidth="1"/>
    <col min="478" max="478" width="1.42578125" customWidth="1"/>
    <col min="479" max="480" width="4.28515625" customWidth="1"/>
    <col min="481" max="481" width="1.42578125" customWidth="1"/>
    <col min="482" max="482" width="4.28515625" customWidth="1"/>
    <col min="483" max="483" width="4.7109375" customWidth="1"/>
    <col min="484" max="484" width="1.42578125" customWidth="1"/>
    <col min="485" max="485" width="4.7109375" customWidth="1"/>
    <col min="486" max="486" width="6.7109375" bestFit="1" customWidth="1"/>
    <col min="725" max="725" width="4" customWidth="1"/>
    <col min="726" max="726" width="35.28515625" bestFit="1" customWidth="1"/>
    <col min="727" max="727" width="4.28515625" customWidth="1"/>
    <col min="728" max="728" width="1.42578125" customWidth="1"/>
    <col min="729" max="730" width="4.28515625" customWidth="1"/>
    <col min="731" max="731" width="1.42578125" customWidth="1"/>
    <col min="732" max="733" width="4.28515625" customWidth="1"/>
    <col min="734" max="734" width="1.42578125" customWidth="1"/>
    <col min="735" max="736" width="4.28515625" customWidth="1"/>
    <col min="737" max="737" width="1.42578125" customWidth="1"/>
    <col min="738" max="738" width="4.28515625" customWidth="1"/>
    <col min="739" max="739" width="4.7109375" customWidth="1"/>
    <col min="740" max="740" width="1.42578125" customWidth="1"/>
    <col min="741" max="741" width="4.7109375" customWidth="1"/>
    <col min="742" max="742" width="6.7109375" bestFit="1" customWidth="1"/>
    <col min="981" max="981" width="4" customWidth="1"/>
    <col min="982" max="982" width="35.28515625" bestFit="1" customWidth="1"/>
    <col min="983" max="983" width="4.28515625" customWidth="1"/>
    <col min="984" max="984" width="1.42578125" customWidth="1"/>
    <col min="985" max="986" width="4.28515625" customWidth="1"/>
    <col min="987" max="987" width="1.42578125" customWidth="1"/>
    <col min="988" max="989" width="4.28515625" customWidth="1"/>
    <col min="990" max="990" width="1.42578125" customWidth="1"/>
    <col min="991" max="992" width="4.28515625" customWidth="1"/>
    <col min="993" max="993" width="1.42578125" customWidth="1"/>
    <col min="994" max="994" width="4.28515625" customWidth="1"/>
    <col min="995" max="995" width="4.7109375" customWidth="1"/>
    <col min="996" max="996" width="1.42578125" customWidth="1"/>
    <col min="997" max="997" width="4.7109375" customWidth="1"/>
    <col min="998" max="998" width="6.7109375" bestFit="1" customWidth="1"/>
    <col min="1237" max="1237" width="4" customWidth="1"/>
    <col min="1238" max="1238" width="35.28515625" bestFit="1" customWidth="1"/>
    <col min="1239" max="1239" width="4.28515625" customWidth="1"/>
    <col min="1240" max="1240" width="1.42578125" customWidth="1"/>
    <col min="1241" max="1242" width="4.28515625" customWidth="1"/>
    <col min="1243" max="1243" width="1.42578125" customWidth="1"/>
    <col min="1244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0" width="4.28515625" customWidth="1"/>
    <col min="1251" max="1251" width="4.7109375" customWidth="1"/>
    <col min="1252" max="1252" width="1.42578125" customWidth="1"/>
    <col min="1253" max="1253" width="4.7109375" customWidth="1"/>
    <col min="1254" max="1254" width="6.7109375" bestFit="1" customWidth="1"/>
    <col min="1493" max="1493" width="4" customWidth="1"/>
    <col min="1494" max="1494" width="35.28515625" bestFit="1" customWidth="1"/>
    <col min="1495" max="1495" width="4.28515625" customWidth="1"/>
    <col min="1496" max="1496" width="1.42578125" customWidth="1"/>
    <col min="1497" max="1498" width="4.28515625" customWidth="1"/>
    <col min="1499" max="1499" width="1.42578125" customWidth="1"/>
    <col min="1500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6" width="4.28515625" customWidth="1"/>
    <col min="1507" max="1507" width="4.7109375" customWidth="1"/>
    <col min="1508" max="1508" width="1.42578125" customWidth="1"/>
    <col min="1509" max="1509" width="4.7109375" customWidth="1"/>
    <col min="1510" max="1510" width="6.7109375" bestFit="1" customWidth="1"/>
    <col min="1749" max="1749" width="4" customWidth="1"/>
    <col min="1750" max="1750" width="35.28515625" bestFit="1" customWidth="1"/>
    <col min="1751" max="1751" width="4.28515625" customWidth="1"/>
    <col min="1752" max="1752" width="1.42578125" customWidth="1"/>
    <col min="1753" max="1754" width="4.28515625" customWidth="1"/>
    <col min="1755" max="1755" width="1.42578125" customWidth="1"/>
    <col min="1756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2" width="4.28515625" customWidth="1"/>
    <col min="1763" max="1763" width="4.7109375" customWidth="1"/>
    <col min="1764" max="1764" width="1.42578125" customWidth="1"/>
    <col min="1765" max="1765" width="4.7109375" customWidth="1"/>
    <col min="1766" max="1766" width="6.7109375" bestFit="1" customWidth="1"/>
    <col min="2005" max="2005" width="4" customWidth="1"/>
    <col min="2006" max="2006" width="35.28515625" bestFit="1" customWidth="1"/>
    <col min="2007" max="2007" width="4.28515625" customWidth="1"/>
    <col min="2008" max="2008" width="1.42578125" customWidth="1"/>
    <col min="2009" max="2010" width="4.28515625" customWidth="1"/>
    <col min="2011" max="2011" width="1.42578125" customWidth="1"/>
    <col min="2012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8" width="4.28515625" customWidth="1"/>
    <col min="2019" max="2019" width="4.7109375" customWidth="1"/>
    <col min="2020" max="2020" width="1.42578125" customWidth="1"/>
    <col min="2021" max="2021" width="4.7109375" customWidth="1"/>
    <col min="2022" max="2022" width="6.7109375" bestFit="1" customWidth="1"/>
    <col min="2261" max="2261" width="4" customWidth="1"/>
    <col min="2262" max="2262" width="35.28515625" bestFit="1" customWidth="1"/>
    <col min="2263" max="2263" width="4.28515625" customWidth="1"/>
    <col min="2264" max="2264" width="1.42578125" customWidth="1"/>
    <col min="2265" max="2266" width="4.28515625" customWidth="1"/>
    <col min="2267" max="2267" width="1.42578125" customWidth="1"/>
    <col min="2268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4" width="4.28515625" customWidth="1"/>
    <col min="2275" max="2275" width="4.7109375" customWidth="1"/>
    <col min="2276" max="2276" width="1.42578125" customWidth="1"/>
    <col min="2277" max="2277" width="4.7109375" customWidth="1"/>
    <col min="2278" max="2278" width="6.7109375" bestFit="1" customWidth="1"/>
    <col min="2517" max="2517" width="4" customWidth="1"/>
    <col min="2518" max="2518" width="35.28515625" bestFit="1" customWidth="1"/>
    <col min="2519" max="2519" width="4.28515625" customWidth="1"/>
    <col min="2520" max="2520" width="1.42578125" customWidth="1"/>
    <col min="2521" max="2522" width="4.28515625" customWidth="1"/>
    <col min="2523" max="2523" width="1.42578125" customWidth="1"/>
    <col min="2524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0" width="4.28515625" customWidth="1"/>
    <col min="2531" max="2531" width="4.7109375" customWidth="1"/>
    <col min="2532" max="2532" width="1.42578125" customWidth="1"/>
    <col min="2533" max="2533" width="4.7109375" customWidth="1"/>
    <col min="2534" max="2534" width="6.7109375" bestFit="1" customWidth="1"/>
    <col min="2773" max="2773" width="4" customWidth="1"/>
    <col min="2774" max="2774" width="35.28515625" bestFit="1" customWidth="1"/>
    <col min="2775" max="2775" width="4.28515625" customWidth="1"/>
    <col min="2776" max="2776" width="1.42578125" customWidth="1"/>
    <col min="2777" max="2778" width="4.28515625" customWidth="1"/>
    <col min="2779" max="2779" width="1.42578125" customWidth="1"/>
    <col min="2780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6" width="4.28515625" customWidth="1"/>
    <col min="2787" max="2787" width="4.7109375" customWidth="1"/>
    <col min="2788" max="2788" width="1.42578125" customWidth="1"/>
    <col min="2789" max="2789" width="4.7109375" customWidth="1"/>
    <col min="2790" max="2790" width="6.7109375" bestFit="1" customWidth="1"/>
    <col min="3029" max="3029" width="4" customWidth="1"/>
    <col min="3030" max="3030" width="35.28515625" bestFit="1" customWidth="1"/>
    <col min="3031" max="3031" width="4.28515625" customWidth="1"/>
    <col min="3032" max="3032" width="1.42578125" customWidth="1"/>
    <col min="3033" max="3034" width="4.28515625" customWidth="1"/>
    <col min="3035" max="3035" width="1.42578125" customWidth="1"/>
    <col min="3036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2" width="4.28515625" customWidth="1"/>
    <col min="3043" max="3043" width="4.7109375" customWidth="1"/>
    <col min="3044" max="3044" width="1.42578125" customWidth="1"/>
    <col min="3045" max="3045" width="4.7109375" customWidth="1"/>
    <col min="3046" max="3046" width="6.7109375" bestFit="1" customWidth="1"/>
    <col min="3285" max="3285" width="4" customWidth="1"/>
    <col min="3286" max="3286" width="35.28515625" bestFit="1" customWidth="1"/>
    <col min="3287" max="3287" width="4.28515625" customWidth="1"/>
    <col min="3288" max="3288" width="1.42578125" customWidth="1"/>
    <col min="3289" max="3290" width="4.28515625" customWidth="1"/>
    <col min="3291" max="3291" width="1.42578125" customWidth="1"/>
    <col min="3292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8" width="4.28515625" customWidth="1"/>
    <col min="3299" max="3299" width="4.7109375" customWidth="1"/>
    <col min="3300" max="3300" width="1.42578125" customWidth="1"/>
    <col min="3301" max="3301" width="4.7109375" customWidth="1"/>
    <col min="3302" max="3302" width="6.7109375" bestFit="1" customWidth="1"/>
    <col min="3541" max="3541" width="4" customWidth="1"/>
    <col min="3542" max="3542" width="35.28515625" bestFit="1" customWidth="1"/>
    <col min="3543" max="3543" width="4.28515625" customWidth="1"/>
    <col min="3544" max="3544" width="1.42578125" customWidth="1"/>
    <col min="3545" max="3546" width="4.28515625" customWidth="1"/>
    <col min="3547" max="3547" width="1.42578125" customWidth="1"/>
    <col min="3548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4" width="4.28515625" customWidth="1"/>
    <col min="3555" max="3555" width="4.7109375" customWidth="1"/>
    <col min="3556" max="3556" width="1.42578125" customWidth="1"/>
    <col min="3557" max="3557" width="4.7109375" customWidth="1"/>
    <col min="3558" max="3558" width="6.7109375" bestFit="1" customWidth="1"/>
    <col min="3797" max="3797" width="4" customWidth="1"/>
    <col min="3798" max="3798" width="35.28515625" bestFit="1" customWidth="1"/>
    <col min="3799" max="3799" width="4.28515625" customWidth="1"/>
    <col min="3800" max="3800" width="1.42578125" customWidth="1"/>
    <col min="3801" max="3802" width="4.28515625" customWidth="1"/>
    <col min="3803" max="3803" width="1.42578125" customWidth="1"/>
    <col min="3804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0" width="4.28515625" customWidth="1"/>
    <col min="3811" max="3811" width="4.7109375" customWidth="1"/>
    <col min="3812" max="3812" width="1.42578125" customWidth="1"/>
    <col min="3813" max="3813" width="4.7109375" customWidth="1"/>
    <col min="3814" max="3814" width="6.7109375" bestFit="1" customWidth="1"/>
    <col min="4053" max="4053" width="4" customWidth="1"/>
    <col min="4054" max="4054" width="35.28515625" bestFit="1" customWidth="1"/>
    <col min="4055" max="4055" width="4.28515625" customWidth="1"/>
    <col min="4056" max="4056" width="1.42578125" customWidth="1"/>
    <col min="4057" max="4058" width="4.28515625" customWidth="1"/>
    <col min="4059" max="4059" width="1.42578125" customWidth="1"/>
    <col min="4060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6" width="4.28515625" customWidth="1"/>
    <col min="4067" max="4067" width="4.7109375" customWidth="1"/>
    <col min="4068" max="4068" width="1.42578125" customWidth="1"/>
    <col min="4069" max="4069" width="4.7109375" customWidth="1"/>
    <col min="4070" max="4070" width="6.7109375" bestFit="1" customWidth="1"/>
    <col min="4309" max="4309" width="4" customWidth="1"/>
    <col min="4310" max="4310" width="35.28515625" bestFit="1" customWidth="1"/>
    <col min="4311" max="4311" width="4.28515625" customWidth="1"/>
    <col min="4312" max="4312" width="1.42578125" customWidth="1"/>
    <col min="4313" max="4314" width="4.28515625" customWidth="1"/>
    <col min="4315" max="4315" width="1.42578125" customWidth="1"/>
    <col min="4316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2" width="4.28515625" customWidth="1"/>
    <col min="4323" max="4323" width="4.7109375" customWidth="1"/>
    <col min="4324" max="4324" width="1.42578125" customWidth="1"/>
    <col min="4325" max="4325" width="4.7109375" customWidth="1"/>
    <col min="4326" max="4326" width="6.7109375" bestFit="1" customWidth="1"/>
    <col min="4565" max="4565" width="4" customWidth="1"/>
    <col min="4566" max="4566" width="35.28515625" bestFit="1" customWidth="1"/>
    <col min="4567" max="4567" width="4.28515625" customWidth="1"/>
    <col min="4568" max="4568" width="1.42578125" customWidth="1"/>
    <col min="4569" max="4570" width="4.28515625" customWidth="1"/>
    <col min="4571" max="4571" width="1.42578125" customWidth="1"/>
    <col min="4572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8" width="4.28515625" customWidth="1"/>
    <col min="4579" max="4579" width="4.7109375" customWidth="1"/>
    <col min="4580" max="4580" width="1.42578125" customWidth="1"/>
    <col min="4581" max="4581" width="4.7109375" customWidth="1"/>
    <col min="4582" max="4582" width="6.7109375" bestFit="1" customWidth="1"/>
    <col min="4821" max="4821" width="4" customWidth="1"/>
    <col min="4822" max="4822" width="35.28515625" bestFit="1" customWidth="1"/>
    <col min="4823" max="4823" width="4.28515625" customWidth="1"/>
    <col min="4824" max="4824" width="1.42578125" customWidth="1"/>
    <col min="4825" max="4826" width="4.28515625" customWidth="1"/>
    <col min="4827" max="4827" width="1.42578125" customWidth="1"/>
    <col min="4828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4" width="4.28515625" customWidth="1"/>
    <col min="4835" max="4835" width="4.7109375" customWidth="1"/>
    <col min="4836" max="4836" width="1.42578125" customWidth="1"/>
    <col min="4837" max="4837" width="4.7109375" customWidth="1"/>
    <col min="4838" max="4838" width="6.7109375" bestFit="1" customWidth="1"/>
    <col min="5077" max="5077" width="4" customWidth="1"/>
    <col min="5078" max="5078" width="35.28515625" bestFit="1" customWidth="1"/>
    <col min="5079" max="5079" width="4.28515625" customWidth="1"/>
    <col min="5080" max="5080" width="1.42578125" customWidth="1"/>
    <col min="5081" max="5082" width="4.28515625" customWidth="1"/>
    <col min="5083" max="5083" width="1.42578125" customWidth="1"/>
    <col min="5084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0" width="4.28515625" customWidth="1"/>
    <col min="5091" max="5091" width="4.7109375" customWidth="1"/>
    <col min="5092" max="5092" width="1.42578125" customWidth="1"/>
    <col min="5093" max="5093" width="4.7109375" customWidth="1"/>
    <col min="5094" max="5094" width="6.7109375" bestFit="1" customWidth="1"/>
    <col min="5333" max="5333" width="4" customWidth="1"/>
    <col min="5334" max="5334" width="35.28515625" bestFit="1" customWidth="1"/>
    <col min="5335" max="5335" width="4.28515625" customWidth="1"/>
    <col min="5336" max="5336" width="1.42578125" customWidth="1"/>
    <col min="5337" max="5338" width="4.28515625" customWidth="1"/>
    <col min="5339" max="5339" width="1.42578125" customWidth="1"/>
    <col min="5340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6" width="4.28515625" customWidth="1"/>
    <col min="5347" max="5347" width="4.7109375" customWidth="1"/>
    <col min="5348" max="5348" width="1.42578125" customWidth="1"/>
    <col min="5349" max="5349" width="4.7109375" customWidth="1"/>
    <col min="5350" max="5350" width="6.7109375" bestFit="1" customWidth="1"/>
    <col min="5589" max="5589" width="4" customWidth="1"/>
    <col min="5590" max="5590" width="35.28515625" bestFit="1" customWidth="1"/>
    <col min="5591" max="5591" width="4.28515625" customWidth="1"/>
    <col min="5592" max="5592" width="1.42578125" customWidth="1"/>
    <col min="5593" max="5594" width="4.28515625" customWidth="1"/>
    <col min="5595" max="5595" width="1.42578125" customWidth="1"/>
    <col min="5596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2" width="4.28515625" customWidth="1"/>
    <col min="5603" max="5603" width="4.7109375" customWidth="1"/>
    <col min="5604" max="5604" width="1.42578125" customWidth="1"/>
    <col min="5605" max="5605" width="4.7109375" customWidth="1"/>
    <col min="5606" max="5606" width="6.7109375" bestFit="1" customWidth="1"/>
    <col min="5845" max="5845" width="4" customWidth="1"/>
    <col min="5846" max="5846" width="35.28515625" bestFit="1" customWidth="1"/>
    <col min="5847" max="5847" width="4.28515625" customWidth="1"/>
    <col min="5848" max="5848" width="1.42578125" customWidth="1"/>
    <col min="5849" max="5850" width="4.28515625" customWidth="1"/>
    <col min="5851" max="5851" width="1.42578125" customWidth="1"/>
    <col min="5852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8" width="4.28515625" customWidth="1"/>
    <col min="5859" max="5859" width="4.7109375" customWidth="1"/>
    <col min="5860" max="5860" width="1.42578125" customWidth="1"/>
    <col min="5861" max="5861" width="4.7109375" customWidth="1"/>
    <col min="5862" max="5862" width="6.7109375" bestFit="1" customWidth="1"/>
    <col min="6101" max="6101" width="4" customWidth="1"/>
    <col min="6102" max="6102" width="35.28515625" bestFit="1" customWidth="1"/>
    <col min="6103" max="6103" width="4.28515625" customWidth="1"/>
    <col min="6104" max="6104" width="1.42578125" customWidth="1"/>
    <col min="6105" max="6106" width="4.28515625" customWidth="1"/>
    <col min="6107" max="6107" width="1.42578125" customWidth="1"/>
    <col min="6108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4" width="4.28515625" customWidth="1"/>
    <col min="6115" max="6115" width="4.7109375" customWidth="1"/>
    <col min="6116" max="6116" width="1.42578125" customWidth="1"/>
    <col min="6117" max="6117" width="4.7109375" customWidth="1"/>
    <col min="6118" max="6118" width="6.7109375" bestFit="1" customWidth="1"/>
    <col min="6357" max="6357" width="4" customWidth="1"/>
    <col min="6358" max="6358" width="35.28515625" bestFit="1" customWidth="1"/>
    <col min="6359" max="6359" width="4.28515625" customWidth="1"/>
    <col min="6360" max="6360" width="1.42578125" customWidth="1"/>
    <col min="6361" max="6362" width="4.28515625" customWidth="1"/>
    <col min="6363" max="6363" width="1.42578125" customWidth="1"/>
    <col min="6364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0" width="4.28515625" customWidth="1"/>
    <col min="6371" max="6371" width="4.7109375" customWidth="1"/>
    <col min="6372" max="6372" width="1.42578125" customWidth="1"/>
    <col min="6373" max="6373" width="4.7109375" customWidth="1"/>
    <col min="6374" max="6374" width="6.7109375" bestFit="1" customWidth="1"/>
    <col min="6613" max="6613" width="4" customWidth="1"/>
    <col min="6614" max="6614" width="35.28515625" bestFit="1" customWidth="1"/>
    <col min="6615" max="6615" width="4.28515625" customWidth="1"/>
    <col min="6616" max="6616" width="1.42578125" customWidth="1"/>
    <col min="6617" max="6618" width="4.28515625" customWidth="1"/>
    <col min="6619" max="6619" width="1.42578125" customWidth="1"/>
    <col min="6620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6" width="4.28515625" customWidth="1"/>
    <col min="6627" max="6627" width="4.7109375" customWidth="1"/>
    <col min="6628" max="6628" width="1.42578125" customWidth="1"/>
    <col min="6629" max="6629" width="4.7109375" customWidth="1"/>
    <col min="6630" max="6630" width="6.7109375" bestFit="1" customWidth="1"/>
    <col min="6869" max="6869" width="4" customWidth="1"/>
    <col min="6870" max="6870" width="35.28515625" bestFit="1" customWidth="1"/>
    <col min="6871" max="6871" width="4.28515625" customWidth="1"/>
    <col min="6872" max="6872" width="1.42578125" customWidth="1"/>
    <col min="6873" max="6874" width="4.28515625" customWidth="1"/>
    <col min="6875" max="6875" width="1.42578125" customWidth="1"/>
    <col min="6876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2" width="4.28515625" customWidth="1"/>
    <col min="6883" max="6883" width="4.7109375" customWidth="1"/>
    <col min="6884" max="6884" width="1.42578125" customWidth="1"/>
    <col min="6885" max="6885" width="4.7109375" customWidth="1"/>
    <col min="6886" max="6886" width="6.7109375" bestFit="1" customWidth="1"/>
    <col min="7125" max="7125" width="4" customWidth="1"/>
    <col min="7126" max="7126" width="35.28515625" bestFit="1" customWidth="1"/>
    <col min="7127" max="7127" width="4.28515625" customWidth="1"/>
    <col min="7128" max="7128" width="1.42578125" customWidth="1"/>
    <col min="7129" max="7130" width="4.28515625" customWidth="1"/>
    <col min="7131" max="7131" width="1.42578125" customWidth="1"/>
    <col min="7132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8" width="4.28515625" customWidth="1"/>
    <col min="7139" max="7139" width="4.7109375" customWidth="1"/>
    <col min="7140" max="7140" width="1.42578125" customWidth="1"/>
    <col min="7141" max="7141" width="4.7109375" customWidth="1"/>
    <col min="7142" max="7142" width="6.7109375" bestFit="1" customWidth="1"/>
    <col min="7381" max="7381" width="4" customWidth="1"/>
    <col min="7382" max="7382" width="35.28515625" bestFit="1" customWidth="1"/>
    <col min="7383" max="7383" width="4.28515625" customWidth="1"/>
    <col min="7384" max="7384" width="1.42578125" customWidth="1"/>
    <col min="7385" max="7386" width="4.28515625" customWidth="1"/>
    <col min="7387" max="7387" width="1.42578125" customWidth="1"/>
    <col min="7388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4" width="4.28515625" customWidth="1"/>
    <col min="7395" max="7395" width="4.7109375" customWidth="1"/>
    <col min="7396" max="7396" width="1.42578125" customWidth="1"/>
    <col min="7397" max="7397" width="4.7109375" customWidth="1"/>
    <col min="7398" max="7398" width="6.7109375" bestFit="1" customWidth="1"/>
    <col min="7637" max="7637" width="4" customWidth="1"/>
    <col min="7638" max="7638" width="35.28515625" bestFit="1" customWidth="1"/>
    <col min="7639" max="7639" width="4.28515625" customWidth="1"/>
    <col min="7640" max="7640" width="1.42578125" customWidth="1"/>
    <col min="7641" max="7642" width="4.28515625" customWidth="1"/>
    <col min="7643" max="7643" width="1.42578125" customWidth="1"/>
    <col min="7644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0" width="4.28515625" customWidth="1"/>
    <col min="7651" max="7651" width="4.7109375" customWidth="1"/>
    <col min="7652" max="7652" width="1.42578125" customWidth="1"/>
    <col min="7653" max="7653" width="4.7109375" customWidth="1"/>
    <col min="7654" max="7654" width="6.7109375" bestFit="1" customWidth="1"/>
    <col min="7893" max="7893" width="4" customWidth="1"/>
    <col min="7894" max="7894" width="35.28515625" bestFit="1" customWidth="1"/>
    <col min="7895" max="7895" width="4.28515625" customWidth="1"/>
    <col min="7896" max="7896" width="1.42578125" customWidth="1"/>
    <col min="7897" max="7898" width="4.28515625" customWidth="1"/>
    <col min="7899" max="7899" width="1.42578125" customWidth="1"/>
    <col min="7900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6" width="4.28515625" customWidth="1"/>
    <col min="7907" max="7907" width="4.7109375" customWidth="1"/>
    <col min="7908" max="7908" width="1.42578125" customWidth="1"/>
    <col min="7909" max="7909" width="4.7109375" customWidth="1"/>
    <col min="7910" max="7910" width="6.7109375" bestFit="1" customWidth="1"/>
    <col min="8149" max="8149" width="4" customWidth="1"/>
    <col min="8150" max="8150" width="35.28515625" bestFit="1" customWidth="1"/>
    <col min="8151" max="8151" width="4.28515625" customWidth="1"/>
    <col min="8152" max="8152" width="1.42578125" customWidth="1"/>
    <col min="8153" max="8154" width="4.28515625" customWidth="1"/>
    <col min="8155" max="8155" width="1.42578125" customWidth="1"/>
    <col min="8156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2" width="4.28515625" customWidth="1"/>
    <col min="8163" max="8163" width="4.7109375" customWidth="1"/>
    <col min="8164" max="8164" width="1.42578125" customWidth="1"/>
    <col min="8165" max="8165" width="4.7109375" customWidth="1"/>
    <col min="8166" max="8166" width="6.7109375" bestFit="1" customWidth="1"/>
    <col min="8405" max="8405" width="4" customWidth="1"/>
    <col min="8406" max="8406" width="35.28515625" bestFit="1" customWidth="1"/>
    <col min="8407" max="8407" width="4.28515625" customWidth="1"/>
    <col min="8408" max="8408" width="1.42578125" customWidth="1"/>
    <col min="8409" max="8410" width="4.28515625" customWidth="1"/>
    <col min="8411" max="8411" width="1.42578125" customWidth="1"/>
    <col min="8412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8" width="4.28515625" customWidth="1"/>
    <col min="8419" max="8419" width="4.7109375" customWidth="1"/>
    <col min="8420" max="8420" width="1.42578125" customWidth="1"/>
    <col min="8421" max="8421" width="4.7109375" customWidth="1"/>
    <col min="8422" max="8422" width="6.7109375" bestFit="1" customWidth="1"/>
    <col min="8661" max="8661" width="4" customWidth="1"/>
    <col min="8662" max="8662" width="35.28515625" bestFit="1" customWidth="1"/>
    <col min="8663" max="8663" width="4.28515625" customWidth="1"/>
    <col min="8664" max="8664" width="1.42578125" customWidth="1"/>
    <col min="8665" max="8666" width="4.28515625" customWidth="1"/>
    <col min="8667" max="8667" width="1.42578125" customWidth="1"/>
    <col min="8668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4" width="4.28515625" customWidth="1"/>
    <col min="8675" max="8675" width="4.7109375" customWidth="1"/>
    <col min="8676" max="8676" width="1.42578125" customWidth="1"/>
    <col min="8677" max="8677" width="4.7109375" customWidth="1"/>
    <col min="8678" max="8678" width="6.7109375" bestFit="1" customWidth="1"/>
    <col min="8917" max="8917" width="4" customWidth="1"/>
    <col min="8918" max="8918" width="35.28515625" bestFit="1" customWidth="1"/>
    <col min="8919" max="8919" width="4.28515625" customWidth="1"/>
    <col min="8920" max="8920" width="1.42578125" customWidth="1"/>
    <col min="8921" max="8922" width="4.28515625" customWidth="1"/>
    <col min="8923" max="8923" width="1.42578125" customWidth="1"/>
    <col min="8924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0" width="4.28515625" customWidth="1"/>
    <col min="8931" max="8931" width="4.7109375" customWidth="1"/>
    <col min="8932" max="8932" width="1.42578125" customWidth="1"/>
    <col min="8933" max="8933" width="4.7109375" customWidth="1"/>
    <col min="8934" max="8934" width="6.7109375" bestFit="1" customWidth="1"/>
    <col min="9173" max="9173" width="4" customWidth="1"/>
    <col min="9174" max="9174" width="35.28515625" bestFit="1" customWidth="1"/>
    <col min="9175" max="9175" width="4.28515625" customWidth="1"/>
    <col min="9176" max="9176" width="1.42578125" customWidth="1"/>
    <col min="9177" max="9178" width="4.28515625" customWidth="1"/>
    <col min="9179" max="9179" width="1.42578125" customWidth="1"/>
    <col min="9180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6" width="4.28515625" customWidth="1"/>
    <col min="9187" max="9187" width="4.7109375" customWidth="1"/>
    <col min="9188" max="9188" width="1.42578125" customWidth="1"/>
    <col min="9189" max="9189" width="4.7109375" customWidth="1"/>
    <col min="9190" max="9190" width="6.7109375" bestFit="1" customWidth="1"/>
    <col min="9429" max="9429" width="4" customWidth="1"/>
    <col min="9430" max="9430" width="35.28515625" bestFit="1" customWidth="1"/>
    <col min="9431" max="9431" width="4.28515625" customWidth="1"/>
    <col min="9432" max="9432" width="1.42578125" customWidth="1"/>
    <col min="9433" max="9434" width="4.28515625" customWidth="1"/>
    <col min="9435" max="9435" width="1.42578125" customWidth="1"/>
    <col min="9436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2" width="4.28515625" customWidth="1"/>
    <col min="9443" max="9443" width="4.7109375" customWidth="1"/>
    <col min="9444" max="9444" width="1.42578125" customWidth="1"/>
    <col min="9445" max="9445" width="4.7109375" customWidth="1"/>
    <col min="9446" max="9446" width="6.7109375" bestFit="1" customWidth="1"/>
    <col min="9685" max="9685" width="4" customWidth="1"/>
    <col min="9686" max="9686" width="35.28515625" bestFit="1" customWidth="1"/>
    <col min="9687" max="9687" width="4.28515625" customWidth="1"/>
    <col min="9688" max="9688" width="1.42578125" customWidth="1"/>
    <col min="9689" max="9690" width="4.28515625" customWidth="1"/>
    <col min="9691" max="9691" width="1.42578125" customWidth="1"/>
    <col min="9692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8" width="4.28515625" customWidth="1"/>
    <col min="9699" max="9699" width="4.7109375" customWidth="1"/>
    <col min="9700" max="9700" width="1.42578125" customWidth="1"/>
    <col min="9701" max="9701" width="4.7109375" customWidth="1"/>
    <col min="9702" max="9702" width="6.7109375" bestFit="1" customWidth="1"/>
    <col min="9941" max="9941" width="4" customWidth="1"/>
    <col min="9942" max="9942" width="35.28515625" bestFit="1" customWidth="1"/>
    <col min="9943" max="9943" width="4.28515625" customWidth="1"/>
    <col min="9944" max="9944" width="1.42578125" customWidth="1"/>
    <col min="9945" max="9946" width="4.28515625" customWidth="1"/>
    <col min="9947" max="9947" width="1.42578125" customWidth="1"/>
    <col min="9948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4" width="4.28515625" customWidth="1"/>
    <col min="9955" max="9955" width="4.7109375" customWidth="1"/>
    <col min="9956" max="9956" width="1.42578125" customWidth="1"/>
    <col min="9957" max="9957" width="4.7109375" customWidth="1"/>
    <col min="9958" max="9958" width="6.7109375" bestFit="1" customWidth="1"/>
    <col min="10197" max="10197" width="4" customWidth="1"/>
    <col min="10198" max="10198" width="35.28515625" bestFit="1" customWidth="1"/>
    <col min="10199" max="10199" width="4.28515625" customWidth="1"/>
    <col min="10200" max="10200" width="1.42578125" customWidth="1"/>
    <col min="10201" max="10202" width="4.28515625" customWidth="1"/>
    <col min="10203" max="10203" width="1.42578125" customWidth="1"/>
    <col min="10204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0" width="4.28515625" customWidth="1"/>
    <col min="10211" max="10211" width="4.7109375" customWidth="1"/>
    <col min="10212" max="10212" width="1.42578125" customWidth="1"/>
    <col min="10213" max="10213" width="4.7109375" customWidth="1"/>
    <col min="10214" max="10214" width="6.7109375" bestFit="1" customWidth="1"/>
    <col min="10453" max="10453" width="4" customWidth="1"/>
    <col min="10454" max="10454" width="35.28515625" bestFit="1" customWidth="1"/>
    <col min="10455" max="10455" width="4.28515625" customWidth="1"/>
    <col min="10456" max="10456" width="1.42578125" customWidth="1"/>
    <col min="10457" max="10458" width="4.28515625" customWidth="1"/>
    <col min="10459" max="10459" width="1.42578125" customWidth="1"/>
    <col min="10460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6" width="4.28515625" customWidth="1"/>
    <col min="10467" max="10467" width="4.7109375" customWidth="1"/>
    <col min="10468" max="10468" width="1.42578125" customWidth="1"/>
    <col min="10469" max="10469" width="4.7109375" customWidth="1"/>
    <col min="10470" max="10470" width="6.7109375" bestFit="1" customWidth="1"/>
    <col min="10709" max="10709" width="4" customWidth="1"/>
    <col min="10710" max="10710" width="35.28515625" bestFit="1" customWidth="1"/>
    <col min="10711" max="10711" width="4.28515625" customWidth="1"/>
    <col min="10712" max="10712" width="1.42578125" customWidth="1"/>
    <col min="10713" max="10714" width="4.28515625" customWidth="1"/>
    <col min="10715" max="10715" width="1.42578125" customWidth="1"/>
    <col min="10716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2" width="4.28515625" customWidth="1"/>
    <col min="10723" max="10723" width="4.7109375" customWidth="1"/>
    <col min="10724" max="10724" width="1.42578125" customWidth="1"/>
    <col min="10725" max="10725" width="4.7109375" customWidth="1"/>
    <col min="10726" max="10726" width="6.7109375" bestFit="1" customWidth="1"/>
    <col min="10965" max="10965" width="4" customWidth="1"/>
    <col min="10966" max="10966" width="35.28515625" bestFit="1" customWidth="1"/>
    <col min="10967" max="10967" width="4.28515625" customWidth="1"/>
    <col min="10968" max="10968" width="1.42578125" customWidth="1"/>
    <col min="10969" max="10970" width="4.28515625" customWidth="1"/>
    <col min="10971" max="10971" width="1.42578125" customWidth="1"/>
    <col min="10972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8" width="4.28515625" customWidth="1"/>
    <col min="10979" max="10979" width="4.7109375" customWidth="1"/>
    <col min="10980" max="10980" width="1.42578125" customWidth="1"/>
    <col min="10981" max="10981" width="4.7109375" customWidth="1"/>
    <col min="10982" max="10982" width="6.7109375" bestFit="1" customWidth="1"/>
    <col min="11221" max="11221" width="4" customWidth="1"/>
    <col min="11222" max="11222" width="35.28515625" bestFit="1" customWidth="1"/>
    <col min="11223" max="11223" width="4.28515625" customWidth="1"/>
    <col min="11224" max="11224" width="1.42578125" customWidth="1"/>
    <col min="11225" max="11226" width="4.28515625" customWidth="1"/>
    <col min="11227" max="11227" width="1.42578125" customWidth="1"/>
    <col min="11228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4" width="4.28515625" customWidth="1"/>
    <col min="11235" max="11235" width="4.7109375" customWidth="1"/>
    <col min="11236" max="11236" width="1.42578125" customWidth="1"/>
    <col min="11237" max="11237" width="4.7109375" customWidth="1"/>
    <col min="11238" max="11238" width="6.7109375" bestFit="1" customWidth="1"/>
    <col min="11477" max="11477" width="4" customWidth="1"/>
    <col min="11478" max="11478" width="35.28515625" bestFit="1" customWidth="1"/>
    <col min="11479" max="11479" width="4.28515625" customWidth="1"/>
    <col min="11480" max="11480" width="1.42578125" customWidth="1"/>
    <col min="11481" max="11482" width="4.28515625" customWidth="1"/>
    <col min="11483" max="11483" width="1.42578125" customWidth="1"/>
    <col min="11484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0" width="4.28515625" customWidth="1"/>
    <col min="11491" max="11491" width="4.7109375" customWidth="1"/>
    <col min="11492" max="11492" width="1.42578125" customWidth="1"/>
    <col min="11493" max="11493" width="4.7109375" customWidth="1"/>
    <col min="11494" max="11494" width="6.7109375" bestFit="1" customWidth="1"/>
    <col min="11733" max="11733" width="4" customWidth="1"/>
    <col min="11734" max="11734" width="35.28515625" bestFit="1" customWidth="1"/>
    <col min="11735" max="11735" width="4.28515625" customWidth="1"/>
    <col min="11736" max="11736" width="1.42578125" customWidth="1"/>
    <col min="11737" max="11738" width="4.28515625" customWidth="1"/>
    <col min="11739" max="11739" width="1.42578125" customWidth="1"/>
    <col min="11740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6" width="4.28515625" customWidth="1"/>
    <col min="11747" max="11747" width="4.7109375" customWidth="1"/>
    <col min="11748" max="11748" width="1.42578125" customWidth="1"/>
    <col min="11749" max="11749" width="4.7109375" customWidth="1"/>
    <col min="11750" max="11750" width="6.7109375" bestFit="1" customWidth="1"/>
    <col min="11989" max="11989" width="4" customWidth="1"/>
    <col min="11990" max="11990" width="35.28515625" bestFit="1" customWidth="1"/>
    <col min="11991" max="11991" width="4.28515625" customWidth="1"/>
    <col min="11992" max="11992" width="1.42578125" customWidth="1"/>
    <col min="11993" max="11994" width="4.28515625" customWidth="1"/>
    <col min="11995" max="11995" width="1.42578125" customWidth="1"/>
    <col min="11996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2" width="4.28515625" customWidth="1"/>
    <col min="12003" max="12003" width="4.7109375" customWidth="1"/>
    <col min="12004" max="12004" width="1.42578125" customWidth="1"/>
    <col min="12005" max="12005" width="4.7109375" customWidth="1"/>
    <col min="12006" max="12006" width="6.7109375" bestFit="1" customWidth="1"/>
    <col min="12245" max="12245" width="4" customWidth="1"/>
    <col min="12246" max="12246" width="35.28515625" bestFit="1" customWidth="1"/>
    <col min="12247" max="12247" width="4.28515625" customWidth="1"/>
    <col min="12248" max="12248" width="1.42578125" customWidth="1"/>
    <col min="12249" max="12250" width="4.28515625" customWidth="1"/>
    <col min="12251" max="12251" width="1.42578125" customWidth="1"/>
    <col min="12252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8" width="4.28515625" customWidth="1"/>
    <col min="12259" max="12259" width="4.7109375" customWidth="1"/>
    <col min="12260" max="12260" width="1.42578125" customWidth="1"/>
    <col min="12261" max="12261" width="4.7109375" customWidth="1"/>
    <col min="12262" max="12262" width="6.7109375" bestFit="1" customWidth="1"/>
    <col min="12501" max="12501" width="4" customWidth="1"/>
    <col min="12502" max="12502" width="35.28515625" bestFit="1" customWidth="1"/>
    <col min="12503" max="12503" width="4.28515625" customWidth="1"/>
    <col min="12504" max="12504" width="1.42578125" customWidth="1"/>
    <col min="12505" max="12506" width="4.28515625" customWidth="1"/>
    <col min="12507" max="12507" width="1.42578125" customWidth="1"/>
    <col min="12508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4" width="4.28515625" customWidth="1"/>
    <col min="12515" max="12515" width="4.7109375" customWidth="1"/>
    <col min="12516" max="12516" width="1.42578125" customWidth="1"/>
    <col min="12517" max="12517" width="4.7109375" customWidth="1"/>
    <col min="12518" max="12518" width="6.7109375" bestFit="1" customWidth="1"/>
    <col min="12757" max="12757" width="4" customWidth="1"/>
    <col min="12758" max="12758" width="35.28515625" bestFit="1" customWidth="1"/>
    <col min="12759" max="12759" width="4.28515625" customWidth="1"/>
    <col min="12760" max="12760" width="1.42578125" customWidth="1"/>
    <col min="12761" max="12762" width="4.28515625" customWidth="1"/>
    <col min="12763" max="12763" width="1.42578125" customWidth="1"/>
    <col min="12764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0" width="4.28515625" customWidth="1"/>
    <col min="12771" max="12771" width="4.7109375" customWidth="1"/>
    <col min="12772" max="12772" width="1.42578125" customWidth="1"/>
    <col min="12773" max="12773" width="4.7109375" customWidth="1"/>
    <col min="12774" max="12774" width="6.7109375" bestFit="1" customWidth="1"/>
    <col min="13013" max="13013" width="4" customWidth="1"/>
    <col min="13014" max="13014" width="35.28515625" bestFit="1" customWidth="1"/>
    <col min="13015" max="13015" width="4.28515625" customWidth="1"/>
    <col min="13016" max="13016" width="1.42578125" customWidth="1"/>
    <col min="13017" max="13018" width="4.28515625" customWidth="1"/>
    <col min="13019" max="13019" width="1.42578125" customWidth="1"/>
    <col min="13020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6" width="4.28515625" customWidth="1"/>
    <col min="13027" max="13027" width="4.7109375" customWidth="1"/>
    <col min="13028" max="13028" width="1.42578125" customWidth="1"/>
    <col min="13029" max="13029" width="4.7109375" customWidth="1"/>
    <col min="13030" max="13030" width="6.7109375" bestFit="1" customWidth="1"/>
    <col min="13269" max="13269" width="4" customWidth="1"/>
    <col min="13270" max="13270" width="35.28515625" bestFit="1" customWidth="1"/>
    <col min="13271" max="13271" width="4.28515625" customWidth="1"/>
    <col min="13272" max="13272" width="1.42578125" customWidth="1"/>
    <col min="13273" max="13274" width="4.28515625" customWidth="1"/>
    <col min="13275" max="13275" width="1.42578125" customWidth="1"/>
    <col min="13276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2" width="4.28515625" customWidth="1"/>
    <col min="13283" max="13283" width="4.7109375" customWidth="1"/>
    <col min="13284" max="13284" width="1.42578125" customWidth="1"/>
    <col min="13285" max="13285" width="4.7109375" customWidth="1"/>
    <col min="13286" max="13286" width="6.7109375" bestFit="1" customWidth="1"/>
    <col min="13525" max="13525" width="4" customWidth="1"/>
    <col min="13526" max="13526" width="35.28515625" bestFit="1" customWidth="1"/>
    <col min="13527" max="13527" width="4.28515625" customWidth="1"/>
    <col min="13528" max="13528" width="1.42578125" customWidth="1"/>
    <col min="13529" max="13530" width="4.28515625" customWidth="1"/>
    <col min="13531" max="13531" width="1.42578125" customWidth="1"/>
    <col min="13532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8" width="4.28515625" customWidth="1"/>
    <col min="13539" max="13539" width="4.7109375" customWidth="1"/>
    <col min="13540" max="13540" width="1.42578125" customWidth="1"/>
    <col min="13541" max="13541" width="4.7109375" customWidth="1"/>
    <col min="13542" max="13542" width="6.7109375" bestFit="1" customWidth="1"/>
    <col min="13781" max="13781" width="4" customWidth="1"/>
    <col min="13782" max="13782" width="35.28515625" bestFit="1" customWidth="1"/>
    <col min="13783" max="13783" width="4.28515625" customWidth="1"/>
    <col min="13784" max="13784" width="1.42578125" customWidth="1"/>
    <col min="13785" max="13786" width="4.28515625" customWidth="1"/>
    <col min="13787" max="13787" width="1.42578125" customWidth="1"/>
    <col min="13788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4" width="4.28515625" customWidth="1"/>
    <col min="13795" max="13795" width="4.7109375" customWidth="1"/>
    <col min="13796" max="13796" width="1.42578125" customWidth="1"/>
    <col min="13797" max="13797" width="4.7109375" customWidth="1"/>
    <col min="13798" max="13798" width="6.7109375" bestFit="1" customWidth="1"/>
    <col min="14037" max="14037" width="4" customWidth="1"/>
    <col min="14038" max="14038" width="35.28515625" bestFit="1" customWidth="1"/>
    <col min="14039" max="14039" width="4.28515625" customWidth="1"/>
    <col min="14040" max="14040" width="1.42578125" customWidth="1"/>
    <col min="14041" max="14042" width="4.28515625" customWidth="1"/>
    <col min="14043" max="14043" width="1.42578125" customWidth="1"/>
    <col min="14044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0" width="4.28515625" customWidth="1"/>
    <col min="14051" max="14051" width="4.7109375" customWidth="1"/>
    <col min="14052" max="14052" width="1.42578125" customWidth="1"/>
    <col min="14053" max="14053" width="4.7109375" customWidth="1"/>
    <col min="14054" max="14054" width="6.7109375" bestFit="1" customWidth="1"/>
    <col min="14293" max="14293" width="4" customWidth="1"/>
    <col min="14294" max="14294" width="35.28515625" bestFit="1" customWidth="1"/>
    <col min="14295" max="14295" width="4.28515625" customWidth="1"/>
    <col min="14296" max="14296" width="1.42578125" customWidth="1"/>
    <col min="14297" max="14298" width="4.28515625" customWidth="1"/>
    <col min="14299" max="14299" width="1.42578125" customWidth="1"/>
    <col min="14300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6" width="4.28515625" customWidth="1"/>
    <col min="14307" max="14307" width="4.7109375" customWidth="1"/>
    <col min="14308" max="14308" width="1.42578125" customWidth="1"/>
    <col min="14309" max="14309" width="4.7109375" customWidth="1"/>
    <col min="14310" max="14310" width="6.7109375" bestFit="1" customWidth="1"/>
    <col min="14549" max="14549" width="4" customWidth="1"/>
    <col min="14550" max="14550" width="35.28515625" bestFit="1" customWidth="1"/>
    <col min="14551" max="14551" width="4.28515625" customWidth="1"/>
    <col min="14552" max="14552" width="1.42578125" customWidth="1"/>
    <col min="14553" max="14554" width="4.28515625" customWidth="1"/>
    <col min="14555" max="14555" width="1.42578125" customWidth="1"/>
    <col min="14556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2" width="4.28515625" customWidth="1"/>
    <col min="14563" max="14563" width="4.7109375" customWidth="1"/>
    <col min="14564" max="14564" width="1.42578125" customWidth="1"/>
    <col min="14565" max="14565" width="4.7109375" customWidth="1"/>
    <col min="14566" max="14566" width="6.7109375" bestFit="1" customWidth="1"/>
    <col min="14805" max="14805" width="4" customWidth="1"/>
    <col min="14806" max="14806" width="35.28515625" bestFit="1" customWidth="1"/>
    <col min="14807" max="14807" width="4.28515625" customWidth="1"/>
    <col min="14808" max="14808" width="1.42578125" customWidth="1"/>
    <col min="14809" max="14810" width="4.28515625" customWidth="1"/>
    <col min="14811" max="14811" width="1.42578125" customWidth="1"/>
    <col min="14812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8" width="4.28515625" customWidth="1"/>
    <col min="14819" max="14819" width="4.7109375" customWidth="1"/>
    <col min="14820" max="14820" width="1.42578125" customWidth="1"/>
    <col min="14821" max="14821" width="4.7109375" customWidth="1"/>
    <col min="14822" max="14822" width="6.7109375" bestFit="1" customWidth="1"/>
    <col min="15061" max="15061" width="4" customWidth="1"/>
    <col min="15062" max="15062" width="35.28515625" bestFit="1" customWidth="1"/>
    <col min="15063" max="15063" width="4.28515625" customWidth="1"/>
    <col min="15064" max="15064" width="1.42578125" customWidth="1"/>
    <col min="15065" max="15066" width="4.28515625" customWidth="1"/>
    <col min="15067" max="15067" width="1.42578125" customWidth="1"/>
    <col min="15068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4" width="4.28515625" customWidth="1"/>
    <col min="15075" max="15075" width="4.7109375" customWidth="1"/>
    <col min="15076" max="15076" width="1.42578125" customWidth="1"/>
    <col min="15077" max="15077" width="4.7109375" customWidth="1"/>
    <col min="15078" max="15078" width="6.7109375" bestFit="1" customWidth="1"/>
    <col min="15317" max="15317" width="4" customWidth="1"/>
    <col min="15318" max="15318" width="35.28515625" bestFit="1" customWidth="1"/>
    <col min="15319" max="15319" width="4.28515625" customWidth="1"/>
    <col min="15320" max="15320" width="1.42578125" customWidth="1"/>
    <col min="15321" max="15322" width="4.28515625" customWidth="1"/>
    <col min="15323" max="15323" width="1.42578125" customWidth="1"/>
    <col min="15324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0" width="4.28515625" customWidth="1"/>
    <col min="15331" max="15331" width="4.7109375" customWidth="1"/>
    <col min="15332" max="15332" width="1.42578125" customWidth="1"/>
    <col min="15333" max="15333" width="4.7109375" customWidth="1"/>
    <col min="15334" max="15334" width="6.7109375" bestFit="1" customWidth="1"/>
    <col min="15573" max="15573" width="4" customWidth="1"/>
    <col min="15574" max="15574" width="35.28515625" bestFit="1" customWidth="1"/>
    <col min="15575" max="15575" width="4.28515625" customWidth="1"/>
    <col min="15576" max="15576" width="1.42578125" customWidth="1"/>
    <col min="15577" max="15578" width="4.28515625" customWidth="1"/>
    <col min="15579" max="15579" width="1.42578125" customWidth="1"/>
    <col min="15580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6" width="4.28515625" customWidth="1"/>
    <col min="15587" max="15587" width="4.7109375" customWidth="1"/>
    <col min="15588" max="15588" width="1.42578125" customWidth="1"/>
    <col min="15589" max="15589" width="4.7109375" customWidth="1"/>
    <col min="15590" max="15590" width="6.7109375" bestFit="1" customWidth="1"/>
    <col min="15829" max="15829" width="4" customWidth="1"/>
    <col min="15830" max="15830" width="35.28515625" bestFit="1" customWidth="1"/>
    <col min="15831" max="15831" width="4.28515625" customWidth="1"/>
    <col min="15832" max="15832" width="1.42578125" customWidth="1"/>
    <col min="15833" max="15834" width="4.28515625" customWidth="1"/>
    <col min="15835" max="15835" width="1.42578125" customWidth="1"/>
    <col min="15836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2" width="4.28515625" customWidth="1"/>
    <col min="15843" max="15843" width="4.7109375" customWidth="1"/>
    <col min="15844" max="15844" width="1.42578125" customWidth="1"/>
    <col min="15845" max="15845" width="4.7109375" customWidth="1"/>
    <col min="15846" max="15846" width="6.7109375" bestFit="1" customWidth="1"/>
    <col min="16085" max="16085" width="4" customWidth="1"/>
    <col min="16086" max="16086" width="35.28515625" bestFit="1" customWidth="1"/>
    <col min="16087" max="16087" width="4.28515625" customWidth="1"/>
    <col min="16088" max="16088" width="1.42578125" customWidth="1"/>
    <col min="16089" max="16090" width="4.28515625" customWidth="1"/>
    <col min="16091" max="16091" width="1.42578125" customWidth="1"/>
    <col min="16092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8" width="4.28515625" customWidth="1"/>
    <col min="16099" max="16099" width="4.7109375" customWidth="1"/>
    <col min="16100" max="16100" width="1.42578125" customWidth="1"/>
    <col min="16101" max="16101" width="4.7109375" customWidth="1"/>
    <col min="16102" max="16102" width="6.7109375" bestFit="1" customWidth="1"/>
  </cols>
  <sheetData>
    <row r="1" spans="1:18" ht="15.75" thickBot="1"/>
    <row r="2" spans="1:18">
      <c r="A2" s="361" t="str">
        <f>'Nasazení do skupin'!B2</f>
        <v>12. GALA MČR mladších žáků trojice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3"/>
    </row>
    <row r="3" spans="1:18" ht="15.75" thickBo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5"/>
    </row>
    <row r="4" spans="1:18" ht="32.25" customHeight="1" thickBot="1">
      <c r="A4" s="411" t="s">
        <v>21</v>
      </c>
      <c r="B4" s="412"/>
      <c r="C4" s="413" t="str">
        <f>'Nasazení do skupin'!B3</f>
        <v>Karlovy Vary 19.5.2019</v>
      </c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5"/>
    </row>
    <row r="5" spans="1:18">
      <c r="A5" s="338"/>
      <c r="B5" s="339"/>
      <c r="C5" s="361">
        <v>1</v>
      </c>
      <c r="D5" s="362"/>
      <c r="E5" s="363"/>
      <c r="F5" s="361">
        <v>2</v>
      </c>
      <c r="G5" s="362"/>
      <c r="H5" s="363"/>
      <c r="I5" s="361">
        <v>3</v>
      </c>
      <c r="J5" s="362"/>
      <c r="K5" s="363"/>
      <c r="L5" s="361"/>
      <c r="M5" s="362"/>
      <c r="N5" s="363"/>
      <c r="O5" s="416" t="s">
        <v>1</v>
      </c>
      <c r="P5" s="417"/>
      <c r="Q5" s="418"/>
      <c r="R5" s="190" t="s">
        <v>2</v>
      </c>
    </row>
    <row r="6" spans="1:18" ht="15.75" thickBot="1">
      <c r="A6" s="340"/>
      <c r="B6" s="341"/>
      <c r="C6" s="364"/>
      <c r="D6" s="330"/>
      <c r="E6" s="331"/>
      <c r="F6" s="333"/>
      <c r="G6" s="334"/>
      <c r="H6" s="335"/>
      <c r="I6" s="333"/>
      <c r="J6" s="334"/>
      <c r="K6" s="335"/>
      <c r="L6" s="333"/>
      <c r="M6" s="334"/>
      <c r="N6" s="335"/>
      <c r="O6" s="348" t="s">
        <v>3</v>
      </c>
      <c r="P6" s="349"/>
      <c r="Q6" s="350"/>
      <c r="R6" s="55" t="s">
        <v>4</v>
      </c>
    </row>
    <row r="7" spans="1:18" ht="15" customHeight="1">
      <c r="A7" s="393">
        <v>1</v>
      </c>
      <c r="B7" s="360" t="str">
        <f>'Nasazení do skupin'!B12</f>
        <v>TJ SLAVOJ Český Brod</v>
      </c>
      <c r="C7" s="402"/>
      <c r="D7" s="485"/>
      <c r="E7" s="486"/>
      <c r="F7" s="382">
        <f>O29</f>
        <v>2</v>
      </c>
      <c r="G7" s="382" t="s">
        <v>5</v>
      </c>
      <c r="H7" s="373">
        <f>Q29</f>
        <v>0</v>
      </c>
      <c r="I7" s="381">
        <f>E15</f>
        <v>2</v>
      </c>
      <c r="J7" s="382" t="s">
        <v>5</v>
      </c>
      <c r="K7" s="373">
        <f>C15</f>
        <v>1</v>
      </c>
      <c r="L7" s="479"/>
      <c r="M7" s="481"/>
      <c r="N7" s="483"/>
      <c r="O7" s="385">
        <f>F7+I7+L7</f>
        <v>4</v>
      </c>
      <c r="P7" s="387" t="s">
        <v>5</v>
      </c>
      <c r="Q7" s="389">
        <f>H7+K7+N7</f>
        <v>1</v>
      </c>
      <c r="R7" s="391">
        <v>4</v>
      </c>
    </row>
    <row r="8" spans="1:18" ht="15.75" customHeight="1" thickBot="1">
      <c r="A8" s="394"/>
      <c r="B8" s="289"/>
      <c r="C8" s="307"/>
      <c r="D8" s="308"/>
      <c r="E8" s="309"/>
      <c r="F8" s="372"/>
      <c r="G8" s="372"/>
      <c r="H8" s="374"/>
      <c r="I8" s="370"/>
      <c r="J8" s="372"/>
      <c r="K8" s="374"/>
      <c r="L8" s="480"/>
      <c r="M8" s="482"/>
      <c r="N8" s="484"/>
      <c r="O8" s="386"/>
      <c r="P8" s="388"/>
      <c r="Q8" s="390"/>
      <c r="R8" s="392"/>
    </row>
    <row r="9" spans="1:18" ht="15" customHeight="1">
      <c r="A9" s="394"/>
      <c r="B9" s="289"/>
      <c r="C9" s="307"/>
      <c r="D9" s="308"/>
      <c r="E9" s="309"/>
      <c r="F9" s="375">
        <f>O30</f>
        <v>20</v>
      </c>
      <c r="G9" s="375" t="s">
        <v>5</v>
      </c>
      <c r="H9" s="376">
        <f>Q30</f>
        <v>17</v>
      </c>
      <c r="I9" s="377">
        <f>E17</f>
        <v>25</v>
      </c>
      <c r="J9" s="375" t="s">
        <v>5</v>
      </c>
      <c r="K9" s="376">
        <f>C17</f>
        <v>21</v>
      </c>
      <c r="L9" s="475"/>
      <c r="M9" s="477"/>
      <c r="N9" s="473"/>
      <c r="O9" s="383">
        <f>F9+I9+L9</f>
        <v>45</v>
      </c>
      <c r="P9" s="398" t="s">
        <v>5</v>
      </c>
      <c r="Q9" s="400">
        <f>H9+K9+N9</f>
        <v>38</v>
      </c>
      <c r="R9" s="396">
        <v>1</v>
      </c>
    </row>
    <row r="10" spans="1:18" ht="15.75" customHeight="1" thickBot="1">
      <c r="A10" s="395"/>
      <c r="B10" s="290"/>
      <c r="C10" s="310"/>
      <c r="D10" s="311"/>
      <c r="E10" s="312"/>
      <c r="F10" s="375"/>
      <c r="G10" s="375"/>
      <c r="H10" s="376"/>
      <c r="I10" s="378"/>
      <c r="J10" s="379"/>
      <c r="K10" s="380"/>
      <c r="L10" s="476"/>
      <c r="M10" s="478"/>
      <c r="N10" s="474"/>
      <c r="O10" s="384"/>
      <c r="P10" s="399"/>
      <c r="Q10" s="401"/>
      <c r="R10" s="397"/>
    </row>
    <row r="11" spans="1:18" ht="15" customHeight="1">
      <c r="A11" s="393">
        <v>2</v>
      </c>
      <c r="B11" s="360" t="str">
        <f>'Nasazení do skupin'!B13</f>
        <v>Tělovýchovná jednota Radomyšl, z.s.</v>
      </c>
      <c r="C11" s="369">
        <f>H7</f>
        <v>0</v>
      </c>
      <c r="D11" s="371" t="s">
        <v>5</v>
      </c>
      <c r="E11" s="371">
        <f>F7</f>
        <v>2</v>
      </c>
      <c r="F11" s="291" t="s">
        <v>54</v>
      </c>
      <c r="G11" s="292"/>
      <c r="H11" s="293"/>
      <c r="I11" s="382">
        <f>O27</f>
        <v>0</v>
      </c>
      <c r="J11" s="382" t="s">
        <v>5</v>
      </c>
      <c r="K11" s="373">
        <f>Q27</f>
        <v>2</v>
      </c>
      <c r="L11" s="479"/>
      <c r="M11" s="481"/>
      <c r="N11" s="483"/>
      <c r="O11" s="385">
        <f>C11+I11+L11</f>
        <v>0</v>
      </c>
      <c r="P11" s="387" t="s">
        <v>5</v>
      </c>
      <c r="Q11" s="389">
        <f>E11+K11+N11</f>
        <v>4</v>
      </c>
      <c r="R11" s="391">
        <v>0</v>
      </c>
    </row>
    <row r="12" spans="1:18" ht="15.75" customHeight="1" thickBot="1">
      <c r="A12" s="394"/>
      <c r="B12" s="289"/>
      <c r="C12" s="370"/>
      <c r="D12" s="372"/>
      <c r="E12" s="372"/>
      <c r="F12" s="294"/>
      <c r="G12" s="295"/>
      <c r="H12" s="296"/>
      <c r="I12" s="372"/>
      <c r="J12" s="372"/>
      <c r="K12" s="374"/>
      <c r="L12" s="480"/>
      <c r="M12" s="482"/>
      <c r="N12" s="484"/>
      <c r="O12" s="386"/>
      <c r="P12" s="388"/>
      <c r="Q12" s="390"/>
      <c r="R12" s="392"/>
    </row>
    <row r="13" spans="1:18" ht="15" customHeight="1">
      <c r="A13" s="394"/>
      <c r="B13" s="289"/>
      <c r="C13" s="377">
        <f>H9</f>
        <v>17</v>
      </c>
      <c r="D13" s="375" t="s">
        <v>5</v>
      </c>
      <c r="E13" s="375">
        <f>F9</f>
        <v>20</v>
      </c>
      <c r="F13" s="294"/>
      <c r="G13" s="295"/>
      <c r="H13" s="296"/>
      <c r="I13" s="375">
        <f>O28</f>
        <v>13</v>
      </c>
      <c r="J13" s="375" t="s">
        <v>5</v>
      </c>
      <c r="K13" s="376">
        <f>Q28</f>
        <v>20</v>
      </c>
      <c r="L13" s="475"/>
      <c r="M13" s="477"/>
      <c r="N13" s="473"/>
      <c r="O13" s="383">
        <f>C13+I13+L13</f>
        <v>30</v>
      </c>
      <c r="P13" s="398" t="s">
        <v>5</v>
      </c>
      <c r="Q13" s="400">
        <f>E13+K13+N13</f>
        <v>40</v>
      </c>
      <c r="R13" s="419">
        <v>3</v>
      </c>
    </row>
    <row r="14" spans="1:18" ht="15.75" customHeight="1" thickBot="1">
      <c r="A14" s="395"/>
      <c r="B14" s="290"/>
      <c r="C14" s="378"/>
      <c r="D14" s="379"/>
      <c r="E14" s="379"/>
      <c r="F14" s="297"/>
      <c r="G14" s="298"/>
      <c r="H14" s="299"/>
      <c r="I14" s="375"/>
      <c r="J14" s="375"/>
      <c r="K14" s="376"/>
      <c r="L14" s="476"/>
      <c r="M14" s="478"/>
      <c r="N14" s="474"/>
      <c r="O14" s="384"/>
      <c r="P14" s="399"/>
      <c r="Q14" s="401"/>
      <c r="R14" s="420"/>
    </row>
    <row r="15" spans="1:18" ht="15" customHeight="1">
      <c r="A15" s="393">
        <v>3</v>
      </c>
      <c r="B15" s="360" t="str">
        <f>'Nasazení do skupin'!B14</f>
        <v>Městský nohejbalový klub Modřice, z.s. "B"</v>
      </c>
      <c r="C15" s="381">
        <f>O25</f>
        <v>1</v>
      </c>
      <c r="D15" s="382" t="s">
        <v>5</v>
      </c>
      <c r="E15" s="373">
        <f>Q25</f>
        <v>2</v>
      </c>
      <c r="F15" s="381">
        <f>K11</f>
        <v>2</v>
      </c>
      <c r="G15" s="382" t="s">
        <v>5</v>
      </c>
      <c r="H15" s="373">
        <f>I11</f>
        <v>0</v>
      </c>
      <c r="I15" s="497"/>
      <c r="J15" s="498"/>
      <c r="K15" s="499"/>
      <c r="L15" s="487"/>
      <c r="M15" s="487"/>
      <c r="N15" s="467"/>
      <c r="O15" s="385">
        <f>C15+F15+L15</f>
        <v>3</v>
      </c>
      <c r="P15" s="387" t="s">
        <v>5</v>
      </c>
      <c r="Q15" s="389">
        <f>E15+H15+N15</f>
        <v>2</v>
      </c>
      <c r="R15" s="391">
        <v>2</v>
      </c>
    </row>
    <row r="16" spans="1:18" ht="15.75" customHeight="1" thickBot="1">
      <c r="A16" s="394"/>
      <c r="B16" s="289"/>
      <c r="C16" s="370"/>
      <c r="D16" s="372"/>
      <c r="E16" s="374"/>
      <c r="F16" s="370"/>
      <c r="G16" s="372"/>
      <c r="H16" s="374"/>
      <c r="I16" s="449"/>
      <c r="J16" s="450"/>
      <c r="K16" s="451"/>
      <c r="L16" s="488"/>
      <c r="M16" s="488"/>
      <c r="N16" s="468"/>
      <c r="O16" s="386"/>
      <c r="P16" s="388"/>
      <c r="Q16" s="390"/>
      <c r="R16" s="392"/>
    </row>
    <row r="17" spans="1:19" ht="15" customHeight="1">
      <c r="A17" s="394"/>
      <c r="B17" s="289"/>
      <c r="C17" s="377">
        <f>O26</f>
        <v>21</v>
      </c>
      <c r="D17" s="375" t="s">
        <v>5</v>
      </c>
      <c r="E17" s="375">
        <f>Q26</f>
        <v>25</v>
      </c>
      <c r="F17" s="377">
        <f>K13</f>
        <v>20</v>
      </c>
      <c r="G17" s="375" t="s">
        <v>5</v>
      </c>
      <c r="H17" s="375">
        <f>I13</f>
        <v>13</v>
      </c>
      <c r="I17" s="449"/>
      <c r="J17" s="450"/>
      <c r="K17" s="451"/>
      <c r="L17" s="469"/>
      <c r="M17" s="469"/>
      <c r="N17" s="471"/>
      <c r="O17" s="383">
        <f>C17+F17+L17</f>
        <v>41</v>
      </c>
      <c r="P17" s="398" t="s">
        <v>5</v>
      </c>
      <c r="Q17" s="400">
        <f>E17+H17+N17</f>
        <v>38</v>
      </c>
      <c r="R17" s="419">
        <v>2</v>
      </c>
    </row>
    <row r="18" spans="1:19" ht="15.75" customHeight="1" thickBot="1">
      <c r="A18" s="395"/>
      <c r="B18" s="290"/>
      <c r="C18" s="378"/>
      <c r="D18" s="379"/>
      <c r="E18" s="379"/>
      <c r="F18" s="378"/>
      <c r="G18" s="379"/>
      <c r="H18" s="379"/>
      <c r="I18" s="452"/>
      <c r="J18" s="453"/>
      <c r="K18" s="454"/>
      <c r="L18" s="470"/>
      <c r="M18" s="470"/>
      <c r="N18" s="472"/>
      <c r="O18" s="384"/>
      <c r="P18" s="399"/>
      <c r="Q18" s="401"/>
      <c r="R18" s="420"/>
    </row>
    <row r="19" spans="1:19" ht="15" customHeight="1">
      <c r="A19" s="393"/>
      <c r="B19" s="360"/>
      <c r="C19" s="479"/>
      <c r="D19" s="481"/>
      <c r="E19" s="483"/>
      <c r="F19" s="479"/>
      <c r="G19" s="481"/>
      <c r="H19" s="483"/>
      <c r="I19" s="495"/>
      <c r="J19" s="496"/>
      <c r="K19" s="496"/>
      <c r="L19" s="313">
        <v>2019</v>
      </c>
      <c r="M19" s="314"/>
      <c r="N19" s="315"/>
      <c r="O19" s="362"/>
      <c r="P19" s="362"/>
      <c r="Q19" s="363"/>
      <c r="R19" s="491"/>
    </row>
    <row r="20" spans="1:19" ht="15.75" customHeight="1" thickBot="1">
      <c r="A20" s="394"/>
      <c r="B20" s="289"/>
      <c r="C20" s="480"/>
      <c r="D20" s="482"/>
      <c r="E20" s="484"/>
      <c r="F20" s="480"/>
      <c r="G20" s="482"/>
      <c r="H20" s="484"/>
      <c r="I20" s="480"/>
      <c r="J20" s="482"/>
      <c r="K20" s="482"/>
      <c r="L20" s="316"/>
      <c r="M20" s="317"/>
      <c r="N20" s="318"/>
      <c r="O20" s="489"/>
      <c r="P20" s="489"/>
      <c r="Q20" s="490"/>
      <c r="R20" s="492"/>
    </row>
    <row r="21" spans="1:19" ht="15" customHeight="1">
      <c r="A21" s="394"/>
      <c r="B21" s="289"/>
      <c r="C21" s="475"/>
      <c r="D21" s="477"/>
      <c r="E21" s="473"/>
      <c r="F21" s="475"/>
      <c r="G21" s="477"/>
      <c r="H21" s="473"/>
      <c r="I21" s="475"/>
      <c r="J21" s="477"/>
      <c r="K21" s="477"/>
      <c r="L21" s="316"/>
      <c r="M21" s="317"/>
      <c r="N21" s="318"/>
      <c r="O21" s="477"/>
      <c r="P21" s="493"/>
      <c r="Q21" s="473"/>
      <c r="R21" s="419"/>
    </row>
    <row r="22" spans="1:19" ht="15.75" customHeight="1" thickBot="1">
      <c r="A22" s="395"/>
      <c r="B22" s="290"/>
      <c r="C22" s="476"/>
      <c r="D22" s="478"/>
      <c r="E22" s="474"/>
      <c r="F22" s="476"/>
      <c r="G22" s="478"/>
      <c r="H22" s="474"/>
      <c r="I22" s="476"/>
      <c r="J22" s="478"/>
      <c r="K22" s="478"/>
      <c r="L22" s="319"/>
      <c r="M22" s="320"/>
      <c r="N22" s="321"/>
      <c r="O22" s="478"/>
      <c r="P22" s="494"/>
      <c r="Q22" s="474"/>
      <c r="R22" s="420"/>
    </row>
    <row r="24" spans="1:19" ht="24.95" customHeight="1">
      <c r="A24" s="428" t="s">
        <v>24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</row>
    <row r="25" spans="1:19" ht="15" customHeight="1">
      <c r="A25" s="429">
        <v>1</v>
      </c>
      <c r="B25" s="425" t="str">
        <f>B15</f>
        <v>Městský nohejbalový klub Modřice, z.s. "B"</v>
      </c>
      <c r="C25" s="425"/>
      <c r="D25" s="425" t="s">
        <v>5</v>
      </c>
      <c r="E25" s="425" t="str">
        <f>B7</f>
        <v>TJ SLAVOJ Český Brod</v>
      </c>
      <c r="F25" s="425"/>
      <c r="G25" s="425"/>
      <c r="H25" s="425"/>
      <c r="I25" s="425"/>
      <c r="J25" s="425"/>
      <c r="K25" s="425"/>
      <c r="L25" s="425"/>
      <c r="M25" s="425"/>
      <c r="N25" s="425"/>
      <c r="O25" s="43">
        <v>1</v>
      </c>
      <c r="P25" s="44" t="s">
        <v>5</v>
      </c>
      <c r="Q25" s="44">
        <v>2</v>
      </c>
      <c r="R25" s="9" t="s">
        <v>23</v>
      </c>
      <c r="S25" s="6"/>
    </row>
    <row r="26" spans="1:19" ht="15" customHeight="1">
      <c r="A26" s="429"/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">
        <v>21</v>
      </c>
      <c r="P26" s="44" t="s">
        <v>5</v>
      </c>
      <c r="Q26" s="31">
        <v>25</v>
      </c>
      <c r="R26" s="9" t="s">
        <v>22</v>
      </c>
      <c r="S26" s="6"/>
    </row>
    <row r="27" spans="1:19" ht="15" customHeight="1">
      <c r="A27" s="429">
        <v>2</v>
      </c>
      <c r="B27" s="425" t="str">
        <f>B11</f>
        <v>Tělovýchovná jednota Radomyšl, z.s.</v>
      </c>
      <c r="C27" s="425"/>
      <c r="D27" s="425" t="s">
        <v>5</v>
      </c>
      <c r="E27" s="425" t="str">
        <f>B15</f>
        <v>Městský nohejbalový klub Modřice, z.s. "B"</v>
      </c>
      <c r="F27" s="425"/>
      <c r="G27" s="425"/>
      <c r="H27" s="425"/>
      <c r="I27" s="425"/>
      <c r="J27" s="425"/>
      <c r="K27" s="425"/>
      <c r="L27" s="425"/>
      <c r="M27" s="425"/>
      <c r="N27" s="425"/>
      <c r="O27" s="43">
        <v>0</v>
      </c>
      <c r="P27" s="44" t="s">
        <v>5</v>
      </c>
      <c r="Q27" s="44">
        <v>2</v>
      </c>
      <c r="R27" s="9" t="s">
        <v>23</v>
      </c>
    </row>
    <row r="28" spans="1:19" ht="15" customHeight="1">
      <c r="A28" s="429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">
        <v>13</v>
      </c>
      <c r="P28" s="44" t="s">
        <v>5</v>
      </c>
      <c r="Q28" s="31">
        <v>20</v>
      </c>
      <c r="R28" s="9" t="s">
        <v>22</v>
      </c>
    </row>
    <row r="29" spans="1:19" ht="15" customHeight="1">
      <c r="A29" s="429">
        <v>3</v>
      </c>
      <c r="B29" s="425" t="str">
        <f>B7</f>
        <v>TJ SLAVOJ Český Brod</v>
      </c>
      <c r="C29" s="425"/>
      <c r="D29" s="425" t="s">
        <v>5</v>
      </c>
      <c r="E29" s="425" t="str">
        <f>B11</f>
        <v>Tělovýchovná jednota Radomyšl, z.s.</v>
      </c>
      <c r="F29" s="425"/>
      <c r="G29" s="425"/>
      <c r="H29" s="425"/>
      <c r="I29" s="425"/>
      <c r="J29" s="425"/>
      <c r="K29" s="425"/>
      <c r="L29" s="425"/>
      <c r="M29" s="425"/>
      <c r="N29" s="425"/>
      <c r="O29" s="43">
        <v>2</v>
      </c>
      <c r="P29" s="44" t="s">
        <v>5</v>
      </c>
      <c r="Q29" s="44">
        <v>0</v>
      </c>
      <c r="R29" s="9" t="s">
        <v>23</v>
      </c>
    </row>
    <row r="30" spans="1:19" ht="15" customHeight="1">
      <c r="A30" s="429"/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">
        <v>20</v>
      </c>
      <c r="P30" s="44" t="s">
        <v>5</v>
      </c>
      <c r="Q30" s="31">
        <v>17</v>
      </c>
      <c r="R30" s="9" t="s">
        <v>22</v>
      </c>
    </row>
    <row r="31" spans="1:19">
      <c r="P31" s="274"/>
      <c r="Q31" s="274"/>
      <c r="R31" s="189"/>
    </row>
    <row r="33" ht="14.45" customHeight="1"/>
    <row r="34" ht="14.45" customHeight="1"/>
    <row r="43" ht="15" customHeight="1"/>
    <row r="47" ht="14.45" customHeight="1"/>
    <row r="48" ht="14.45" customHeight="1"/>
    <row r="61" ht="15" customHeight="1"/>
    <row r="65" ht="14.45" customHeight="1"/>
    <row r="66" ht="14.45" customHeight="1"/>
    <row r="85" ht="14.45" customHeight="1"/>
    <row r="86" ht="14.45" customHeight="1"/>
  </sheetData>
  <mergeCells count="139"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E27:N28"/>
    <mergeCell ref="Q17:Q1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</mergeCells>
  <pageMargins left="0.51181102362204722" right="0.31496062992125984" top="0.78740157480314965" bottom="0.78740157480314965" header="0.31496062992125984" footer="0.31496062992125984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10</vt:i4>
      </vt:variant>
    </vt:vector>
  </HeadingPairs>
  <TitlesOfParts>
    <vt:vector size="24" baseType="lpstr">
      <vt:lpstr>Přihlášky MŽ3</vt:lpstr>
      <vt:lpstr>Prezence 19.5..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User</cp:lastModifiedBy>
  <cp:lastPrinted>2019-05-19T15:53:43Z</cp:lastPrinted>
  <dcterms:created xsi:type="dcterms:W3CDTF">2014-08-25T11:10:33Z</dcterms:created>
  <dcterms:modified xsi:type="dcterms:W3CDTF">2019-05-19T15:54:03Z</dcterms:modified>
</cp:coreProperties>
</file>