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60" windowWidth="20730" windowHeight="8985" tabRatio="908" activeTab="2"/>
  </bookViews>
  <sheets>
    <sheet name="Přihlášky MŽ2" sheetId="48" r:id="rId1"/>
    <sheet name="Prezence 18.5." sheetId="24" r:id="rId2"/>
    <sheet name="Nasazení do skupin" sheetId="4" r:id="rId3"/>
    <sheet name="sk A" sheetId="5" r:id="rId4"/>
    <sheet name="A - výsledky" sheetId="15" r:id="rId5"/>
    <sheet name="sk B" sheetId="7" r:id="rId6"/>
    <sheet name="B - výsledky" sheetId="16" r:id="rId7"/>
    <sheet name="sk C" sheetId="8" r:id="rId8"/>
    <sheet name="C - výsledky" sheetId="17" r:id="rId9"/>
    <sheet name="sk D" sheetId="9" r:id="rId10"/>
    <sheet name="D - výsledky" sheetId="18" r:id="rId11"/>
    <sheet name="Zápasy" sheetId="20" r:id="rId12"/>
    <sheet name="KO" sheetId="21" r:id="rId13"/>
    <sheet name="Zápisy" sheetId="25" r:id="rId14"/>
  </sheets>
  <externalReferences>
    <externalReference r:id="rId15"/>
  </externalReferences>
  <definedNames>
    <definedName name="_xlnm._FilterDatabase" localSheetId="11" hidden="1">Zápasy!$B$3:$H$39</definedName>
    <definedName name="contacted">[1]Pomucky!$C$2:$C$3</definedName>
    <definedName name="_xlnm.Print_Area" localSheetId="4">'A - výsledky'!#REF!</definedName>
    <definedName name="_xlnm.Print_Area" localSheetId="6">'B - výsledky'!$A$2:$U$26</definedName>
    <definedName name="_xlnm.Print_Area" localSheetId="8">'C - výsledky'!$A$2:$R$22</definedName>
    <definedName name="_xlnm.Print_Area" localSheetId="2">'Nasazení do skupin'!$B$1:$S$22</definedName>
    <definedName name="_xlnm.Print_Area" localSheetId="3">'sk A'!#REF!</definedName>
    <definedName name="_xlnm.Print_Area" localSheetId="5">'sk B'!$A$2:$U$26</definedName>
    <definedName name="_xlnm.Print_Area" localSheetId="7">'sk C'!$A$2:$U$26</definedName>
    <definedName name="_xlnm.Print_Area" localSheetId="9">'sk D'!$A$2:$U$26</definedName>
    <definedName name="_xlnm.Print_Area" localSheetId="13">Zápisy!$A$2:$S$38</definedName>
    <definedName name="Ucast">[1]Pomucky!$A$2:$A$3</definedName>
    <definedName name="volba" localSheetId="1">#REF!</definedName>
    <definedName name="volba" localSheetId="13">#REF!</definedName>
    <definedName name="volba">#REF!</definedName>
  </definedNames>
  <calcPr calcId="125725"/>
</workbook>
</file>

<file path=xl/calcChain.xml><?xml version="1.0" encoding="utf-8"?>
<calcChain xmlns="http://schemas.openxmlformats.org/spreadsheetml/2006/main">
  <c r="E18" i="21"/>
  <c r="E33"/>
  <c r="D35"/>
  <c r="D26"/>
  <c r="D31"/>
  <c r="D10"/>
  <c r="C22"/>
  <c r="C30"/>
  <c r="C14"/>
  <c r="C6"/>
  <c r="B16"/>
  <c r="B8"/>
  <c r="B32"/>
  <c r="B24"/>
  <c r="B28"/>
  <c r="B20"/>
  <c r="B12"/>
  <c r="B4"/>
  <c r="B23" i="18"/>
  <c r="C4"/>
  <c r="A2"/>
  <c r="D13" i="48" l="1"/>
  <c r="C13"/>
  <c r="E43" i="18" l="1"/>
  <c r="B19"/>
  <c r="B49" s="1"/>
  <c r="B15"/>
  <c r="B33" s="1"/>
  <c r="B11"/>
  <c r="E39" s="1"/>
  <c r="B7"/>
  <c r="E51" s="1"/>
  <c r="C4" i="16"/>
  <c r="A2"/>
  <c r="B23"/>
  <c r="E39" s="1"/>
  <c r="B19"/>
  <c r="B45" s="1"/>
  <c r="B15"/>
  <c r="B29" s="1"/>
  <c r="B11"/>
  <c r="E35" s="1"/>
  <c r="B7"/>
  <c r="B37" s="1"/>
  <c r="B23" i="15"/>
  <c r="B43" s="1"/>
  <c r="B19"/>
  <c r="B15"/>
  <c r="B39" s="1"/>
  <c r="B11"/>
  <c r="E35" s="1"/>
  <c r="B7"/>
  <c r="B37" s="1"/>
  <c r="C4"/>
  <c r="A2"/>
  <c r="H25" i="16"/>
  <c r="O13" s="1"/>
  <c r="F25"/>
  <c r="E25"/>
  <c r="C25"/>
  <c r="Q9" s="1"/>
  <c r="I23"/>
  <c r="H23"/>
  <c r="F23"/>
  <c r="E23"/>
  <c r="O7" s="1"/>
  <c r="C23"/>
  <c r="Q7" s="1"/>
  <c r="Q21"/>
  <c r="L25" s="1"/>
  <c r="O21"/>
  <c r="N25" s="1"/>
  <c r="K21"/>
  <c r="L17" s="1"/>
  <c r="I21"/>
  <c r="H21"/>
  <c r="Q19"/>
  <c r="L23" s="1"/>
  <c r="O19"/>
  <c r="N23" s="1"/>
  <c r="K19"/>
  <c r="L15" s="1"/>
  <c r="I19"/>
  <c r="N15" s="1"/>
  <c r="Q17"/>
  <c r="I25" s="1"/>
  <c r="O17"/>
  <c r="K25" s="1"/>
  <c r="N17"/>
  <c r="H17"/>
  <c r="F17"/>
  <c r="K13" s="1"/>
  <c r="C17"/>
  <c r="Q15"/>
  <c r="O15"/>
  <c r="K23" s="1"/>
  <c r="H15"/>
  <c r="I11" s="1"/>
  <c r="F15"/>
  <c r="N13"/>
  <c r="F21" s="1"/>
  <c r="L13"/>
  <c r="E13"/>
  <c r="F9" s="1"/>
  <c r="C13"/>
  <c r="H9" s="1"/>
  <c r="Q11"/>
  <c r="O11"/>
  <c r="N11"/>
  <c r="F19" s="1"/>
  <c r="L11"/>
  <c r="H19" s="1"/>
  <c r="K11"/>
  <c r="E11"/>
  <c r="F7" s="1"/>
  <c r="C11"/>
  <c r="O9"/>
  <c r="N9"/>
  <c r="C21" s="1"/>
  <c r="L9"/>
  <c r="E21" s="1"/>
  <c r="K9"/>
  <c r="I9"/>
  <c r="E17" s="1"/>
  <c r="N7"/>
  <c r="C19" s="1"/>
  <c r="L7"/>
  <c r="E19" s="1"/>
  <c r="K7"/>
  <c r="C15" s="1"/>
  <c r="I7"/>
  <c r="E15" s="1"/>
  <c r="H7"/>
  <c r="H25" i="18"/>
  <c r="O13" s="1"/>
  <c r="F25"/>
  <c r="E25"/>
  <c r="C25"/>
  <c r="Q9" s="1"/>
  <c r="H23"/>
  <c r="O11" s="1"/>
  <c r="F23"/>
  <c r="Q11" s="1"/>
  <c r="E23"/>
  <c r="O7" s="1"/>
  <c r="C23"/>
  <c r="Q7" s="1"/>
  <c r="Q21"/>
  <c r="L25" s="1"/>
  <c r="O21"/>
  <c r="N25" s="1"/>
  <c r="K21"/>
  <c r="I21"/>
  <c r="N17" s="1"/>
  <c r="Q19"/>
  <c r="L23" s="1"/>
  <c r="O19"/>
  <c r="N23" s="1"/>
  <c r="K19"/>
  <c r="L15" s="1"/>
  <c r="I19"/>
  <c r="N15" s="1"/>
  <c r="Q17"/>
  <c r="I25" s="1"/>
  <c r="O17"/>
  <c r="K25" s="1"/>
  <c r="L17"/>
  <c r="H17"/>
  <c r="I13" s="1"/>
  <c r="F17"/>
  <c r="K13" s="1"/>
  <c r="Q15"/>
  <c r="I23" s="1"/>
  <c r="O15"/>
  <c r="K23" s="1"/>
  <c r="H15"/>
  <c r="F15"/>
  <c r="K11" s="1"/>
  <c r="N13"/>
  <c r="F21" s="1"/>
  <c r="L13"/>
  <c r="H21" s="1"/>
  <c r="E13"/>
  <c r="F9" s="1"/>
  <c r="C13"/>
  <c r="N11"/>
  <c r="F19" s="1"/>
  <c r="L11"/>
  <c r="H19" s="1"/>
  <c r="E11"/>
  <c r="F7" s="1"/>
  <c r="C11"/>
  <c r="H7" s="1"/>
  <c r="O9"/>
  <c r="N9"/>
  <c r="C21" s="1"/>
  <c r="L9"/>
  <c r="E21" s="1"/>
  <c r="K9"/>
  <c r="C17" s="1"/>
  <c r="I9"/>
  <c r="E17" s="1"/>
  <c r="H9"/>
  <c r="N7"/>
  <c r="C19" s="1"/>
  <c r="L7"/>
  <c r="E19" s="1"/>
  <c r="K7"/>
  <c r="C15" s="1"/>
  <c r="I7"/>
  <c r="E15" s="1"/>
  <c r="B45" i="15"/>
  <c r="E41"/>
  <c r="E37"/>
  <c r="B33"/>
  <c r="H25"/>
  <c r="O13" s="1"/>
  <c r="F25"/>
  <c r="E25"/>
  <c r="O9" s="1"/>
  <c r="C25"/>
  <c r="Q9" s="1"/>
  <c r="H23"/>
  <c r="F23"/>
  <c r="E23"/>
  <c r="O7" s="1"/>
  <c r="C23"/>
  <c r="Q7" s="1"/>
  <c r="Q21"/>
  <c r="L25" s="1"/>
  <c r="O21"/>
  <c r="N25" s="1"/>
  <c r="K21"/>
  <c r="L17" s="1"/>
  <c r="I21"/>
  <c r="N17" s="1"/>
  <c r="H21"/>
  <c r="Q19"/>
  <c r="L23" s="1"/>
  <c r="O19"/>
  <c r="N23" s="1"/>
  <c r="K19"/>
  <c r="L15" s="1"/>
  <c r="I19"/>
  <c r="B31"/>
  <c r="Q17"/>
  <c r="I25" s="1"/>
  <c r="O17"/>
  <c r="K25" s="1"/>
  <c r="H17"/>
  <c r="I13" s="1"/>
  <c r="F17"/>
  <c r="K13" s="1"/>
  <c r="C17"/>
  <c r="Q15"/>
  <c r="I23" s="1"/>
  <c r="O15"/>
  <c r="K23" s="1"/>
  <c r="N15"/>
  <c r="H15"/>
  <c r="F15"/>
  <c r="N13"/>
  <c r="F21" s="1"/>
  <c r="L13"/>
  <c r="E13"/>
  <c r="F9" s="1"/>
  <c r="C13"/>
  <c r="Q11"/>
  <c r="O11"/>
  <c r="N11"/>
  <c r="F19" s="1"/>
  <c r="L11"/>
  <c r="H19" s="1"/>
  <c r="K11"/>
  <c r="E11"/>
  <c r="C11"/>
  <c r="H7" s="1"/>
  <c r="N9"/>
  <c r="C21" s="1"/>
  <c r="L9"/>
  <c r="E21" s="1"/>
  <c r="K9"/>
  <c r="I9"/>
  <c r="E17" s="1"/>
  <c r="H9"/>
  <c r="N7"/>
  <c r="C19" s="1"/>
  <c r="L7"/>
  <c r="E19" s="1"/>
  <c r="K7"/>
  <c r="C15" s="1"/>
  <c r="I7"/>
  <c r="E15" s="1"/>
  <c r="F7"/>
  <c r="E47"/>
  <c r="T9" i="18" l="1"/>
  <c r="B37"/>
  <c r="B41"/>
  <c r="R17"/>
  <c r="R15"/>
  <c r="T17" i="15"/>
  <c r="T15" i="16"/>
  <c r="T9"/>
  <c r="R7"/>
  <c r="T9" i="15"/>
  <c r="R15"/>
  <c r="T21" i="18"/>
  <c r="T11"/>
  <c r="T19" i="16"/>
  <c r="R9" i="18"/>
  <c r="R9" i="15"/>
  <c r="T7"/>
  <c r="R7"/>
  <c r="T25" i="18"/>
  <c r="R21"/>
  <c r="T23"/>
  <c r="R19"/>
  <c r="R9" i="16"/>
  <c r="T7"/>
  <c r="R21" i="15"/>
  <c r="R25"/>
  <c r="T19"/>
  <c r="R19" i="16"/>
  <c r="R13" i="18"/>
  <c r="T17"/>
  <c r="R17" i="16"/>
  <c r="R11"/>
  <c r="R15"/>
  <c r="T11"/>
  <c r="R17" i="15"/>
  <c r="R13"/>
  <c r="T11"/>
  <c r="E39"/>
  <c r="B35"/>
  <c r="B35" i="18"/>
  <c r="E45"/>
  <c r="E37"/>
  <c r="B29" i="15"/>
  <c r="E41" i="18"/>
  <c r="B31" i="16"/>
  <c r="B39"/>
  <c r="E47"/>
  <c r="B33"/>
  <c r="R21"/>
  <c r="T21"/>
  <c r="T23"/>
  <c r="R25"/>
  <c r="T17"/>
  <c r="R23"/>
  <c r="T25"/>
  <c r="I13"/>
  <c r="R13" s="1"/>
  <c r="E29"/>
  <c r="E33"/>
  <c r="E37"/>
  <c r="E41"/>
  <c r="E45"/>
  <c r="B41"/>
  <c r="Q13"/>
  <c r="T13" s="1"/>
  <c r="B35"/>
  <c r="B43"/>
  <c r="B47"/>
  <c r="E31"/>
  <c r="E43"/>
  <c r="R23" i="18"/>
  <c r="T15"/>
  <c r="R7"/>
  <c r="T7"/>
  <c r="T19"/>
  <c r="R25"/>
  <c r="B45"/>
  <c r="E33"/>
  <c r="E49"/>
  <c r="Q13"/>
  <c r="T13" s="1"/>
  <c r="B39"/>
  <c r="B43"/>
  <c r="B47"/>
  <c r="B51"/>
  <c r="I11"/>
  <c r="R11" s="1"/>
  <c r="E35"/>
  <c r="E47"/>
  <c r="T15" i="15"/>
  <c r="R19"/>
  <c r="R23"/>
  <c r="T25"/>
  <c r="T23"/>
  <c r="T21"/>
  <c r="T13"/>
  <c r="B41"/>
  <c r="E29"/>
  <c r="E33"/>
  <c r="E45"/>
  <c r="Q13"/>
  <c r="B47"/>
  <c r="I11"/>
  <c r="R11" s="1"/>
  <c r="E31"/>
  <c r="E43"/>
  <c r="J25" i="25"/>
  <c r="S23"/>
  <c r="J23"/>
  <c r="J6"/>
  <c r="S4"/>
  <c r="J4"/>
  <c r="B25"/>
  <c r="B6"/>
  <c r="B19" i="17" l="1"/>
  <c r="B15"/>
  <c r="B11"/>
  <c r="B7"/>
  <c r="C4"/>
  <c r="A2"/>
  <c r="B19" i="8"/>
  <c r="B15"/>
  <c r="B11"/>
  <c r="B7"/>
  <c r="A2"/>
  <c r="C4"/>
  <c r="AA127" s="1"/>
  <c r="AS129"/>
  <c r="AA129"/>
  <c r="AO127"/>
  <c r="AS110"/>
  <c r="AA110"/>
  <c r="AO108"/>
  <c r="AA108" l="1"/>
  <c r="C21" i="17" l="1"/>
  <c r="C19"/>
  <c r="E31"/>
  <c r="H27" i="20" s="1"/>
  <c r="N17" i="17"/>
  <c r="I21" s="1"/>
  <c r="L17"/>
  <c r="K21" s="1"/>
  <c r="N15"/>
  <c r="I19" s="1"/>
  <c r="L15"/>
  <c r="K19" s="1"/>
  <c r="E15"/>
  <c r="E27"/>
  <c r="H13" i="20" s="1"/>
  <c r="N13" i="17"/>
  <c r="F21" s="1"/>
  <c r="L13"/>
  <c r="H21" s="1"/>
  <c r="K13"/>
  <c r="F17" s="1"/>
  <c r="I13"/>
  <c r="H17" s="1"/>
  <c r="E13"/>
  <c r="N11"/>
  <c r="F19" s="1"/>
  <c r="L11"/>
  <c r="H19" s="1"/>
  <c r="K11"/>
  <c r="F15" s="1"/>
  <c r="I11"/>
  <c r="H15" s="1"/>
  <c r="E11"/>
  <c r="E35"/>
  <c r="H38" i="20" s="1"/>
  <c r="N9" i="17"/>
  <c r="L9"/>
  <c r="E21" s="1"/>
  <c r="K9"/>
  <c r="C17" s="1"/>
  <c r="I9"/>
  <c r="H9"/>
  <c r="C13" s="1"/>
  <c r="F9"/>
  <c r="N7"/>
  <c r="L7"/>
  <c r="E19" s="1"/>
  <c r="K7"/>
  <c r="C15" s="1"/>
  <c r="I7"/>
  <c r="H7"/>
  <c r="C11" s="1"/>
  <c r="F7"/>
  <c r="B35"/>
  <c r="F38" i="20" s="1"/>
  <c r="O9" i="17" l="1"/>
  <c r="Q21"/>
  <c r="O19"/>
  <c r="Q19"/>
  <c r="E17"/>
  <c r="Q17" s="1"/>
  <c r="Q13"/>
  <c r="O17"/>
  <c r="O13"/>
  <c r="O15"/>
  <c r="Q11"/>
  <c r="O11"/>
  <c r="O7"/>
  <c r="B29"/>
  <c r="F20" i="20" s="1"/>
  <c r="B33" i="17"/>
  <c r="F34" i="20" s="1"/>
  <c r="Q15" i="17"/>
  <c r="O21"/>
  <c r="B25"/>
  <c r="F6" i="20" s="1"/>
  <c r="E25" i="17"/>
  <c r="H6" i="20" s="1"/>
  <c r="E29" i="17"/>
  <c r="H20" i="20" s="1"/>
  <c r="E33" i="17"/>
  <c r="H34" i="20" s="1"/>
  <c r="Q7" i="17"/>
  <c r="Q9"/>
  <c r="B27"/>
  <c r="F13" i="20" s="1"/>
  <c r="B31" i="17"/>
  <c r="F27" i="20" s="1"/>
  <c r="H32" l="1"/>
  <c r="B23" i="5"/>
  <c r="B19"/>
  <c r="B15"/>
  <c r="B11"/>
  <c r="F36" i="20"/>
  <c r="H8"/>
  <c r="H29"/>
  <c r="C4" i="5"/>
  <c r="A2"/>
  <c r="H4" i="20" l="1"/>
  <c r="F25"/>
  <c r="H25"/>
  <c r="F18"/>
  <c r="F32"/>
  <c r="F4"/>
  <c r="F8"/>
  <c r="F15"/>
  <c r="F22"/>
  <c r="H11"/>
  <c r="H15"/>
  <c r="H22"/>
  <c r="B7" i="5" l="1"/>
  <c r="B23" i="9"/>
  <c r="B19"/>
  <c r="B15"/>
  <c r="B11"/>
  <c r="B7"/>
  <c r="C4"/>
  <c r="A2"/>
  <c r="H18" i="20" l="1"/>
  <c r="H36"/>
  <c r="F29"/>
  <c r="F11"/>
  <c r="H49" l="1"/>
  <c r="F49"/>
  <c r="H48"/>
  <c r="F48"/>
  <c r="H47"/>
  <c r="F47"/>
  <c r="H46"/>
  <c r="F46"/>
  <c r="H45"/>
  <c r="F45"/>
  <c r="H44"/>
  <c r="F44"/>
  <c r="H43"/>
  <c r="F43"/>
  <c r="H42"/>
  <c r="H13" i="25" s="1"/>
  <c r="F42" i="20"/>
  <c r="B13" i="25" s="1"/>
  <c r="L17" l="1"/>
  <c r="I17"/>
  <c r="J17"/>
  <c r="L18"/>
  <c r="K18"/>
  <c r="P10"/>
  <c r="I10"/>
  <c r="K19"/>
  <c r="H17"/>
  <c r="J19"/>
  <c r="H19"/>
  <c r="L19"/>
  <c r="I18"/>
  <c r="I19"/>
  <c r="K17"/>
  <c r="H18"/>
  <c r="J18"/>
  <c r="C17"/>
  <c r="D17"/>
  <c r="D18"/>
  <c r="P8"/>
  <c r="C19"/>
  <c r="F17"/>
  <c r="B18"/>
  <c r="B17"/>
  <c r="E18"/>
  <c r="E19"/>
  <c r="D19"/>
  <c r="I8"/>
  <c r="F19"/>
  <c r="F18"/>
  <c r="C18"/>
  <c r="B19"/>
  <c r="E17"/>
  <c r="H10" i="20"/>
  <c r="H28"/>
  <c r="F35"/>
  <c r="F21"/>
  <c r="H31"/>
  <c r="H24"/>
  <c r="F10"/>
  <c r="H17"/>
  <c r="F39"/>
  <c r="F28"/>
  <c r="H7"/>
  <c r="F17"/>
  <c r="F7" l="1"/>
  <c r="F24"/>
  <c r="H14"/>
  <c r="H35"/>
  <c r="H39"/>
  <c r="H21"/>
  <c r="F14"/>
  <c r="F31"/>
  <c r="B19" i="7" l="1"/>
  <c r="C39" i="20"/>
  <c r="F37"/>
  <c r="H26"/>
  <c r="F23"/>
  <c r="H37"/>
  <c r="B23" i="7"/>
  <c r="B11"/>
  <c r="B7"/>
  <c r="C4"/>
  <c r="A2"/>
  <c r="H23" i="20" l="1"/>
  <c r="H30"/>
  <c r="B15" i="7"/>
  <c r="H9" i="20"/>
  <c r="F19"/>
  <c r="F33"/>
  <c r="H16"/>
  <c r="F9"/>
  <c r="F5"/>
  <c r="B32" i="25" s="1"/>
  <c r="H5" i="20"/>
  <c r="H32" i="25" s="1"/>
  <c r="H12" i="20"/>
  <c r="H19"/>
  <c r="H33"/>
  <c r="F12"/>
  <c r="F26"/>
  <c r="F16"/>
  <c r="F30"/>
  <c r="L38" i="25" l="1"/>
  <c r="I36"/>
  <c r="I37"/>
  <c r="H37"/>
  <c r="P29"/>
  <c r="I38"/>
  <c r="K36"/>
  <c r="J36"/>
  <c r="I29"/>
  <c r="L36"/>
  <c r="K37"/>
  <c r="L37"/>
  <c r="J37"/>
  <c r="H36"/>
  <c r="K38"/>
  <c r="J38"/>
  <c r="H38"/>
  <c r="C38"/>
  <c r="I27"/>
  <c r="B37"/>
  <c r="B36"/>
  <c r="D38"/>
  <c r="E37"/>
  <c r="C36"/>
  <c r="E38"/>
  <c r="D37"/>
  <c r="C37"/>
  <c r="F37"/>
  <c r="F36"/>
  <c r="B38"/>
  <c r="E36"/>
  <c r="P27"/>
  <c r="F38"/>
  <c r="D36"/>
</calcChain>
</file>

<file path=xl/sharedStrings.xml><?xml version="1.0" encoding="utf-8"?>
<sst xmlns="http://schemas.openxmlformats.org/spreadsheetml/2006/main" count="974" uniqueCount="231">
  <si>
    <t>D</t>
  </si>
  <si>
    <t>skóre sety</t>
  </si>
  <si>
    <t>body</t>
  </si>
  <si>
    <t>skóre míče</t>
  </si>
  <si>
    <t>pořadí</t>
  </si>
  <si>
    <t>:</t>
  </si>
  <si>
    <t>B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</si>
  <si>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</si>
  <si>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</si>
  <si>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</si>
  <si>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</si>
  <si>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</si>
  <si>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</si>
  <si>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</si>
  <si>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</si>
  <si>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</si>
  <si>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</si>
  <si>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</si>
  <si>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</si>
  <si>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</si>
  <si>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</si>
  <si>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počet</t>
  </si>
  <si>
    <t>klub</t>
  </si>
  <si>
    <t>Petr Gulda</t>
  </si>
  <si>
    <t>kolo</t>
  </si>
  <si>
    <t>I.</t>
  </si>
  <si>
    <t>II.</t>
  </si>
  <si>
    <t>III.</t>
  </si>
  <si>
    <t>IV.</t>
  </si>
  <si>
    <t>V.</t>
  </si>
  <si>
    <t>VÍTĚZ</t>
  </si>
  <si>
    <t>Čtvrtfinále</t>
  </si>
  <si>
    <t>Semifinále</t>
  </si>
  <si>
    <t>Finále</t>
  </si>
  <si>
    <t>F</t>
  </si>
  <si>
    <t>H</t>
  </si>
  <si>
    <t>Play-off</t>
  </si>
  <si>
    <t>Městský nohejbalový klub Modřice, z.s.</t>
  </si>
  <si>
    <t>přijato</t>
  </si>
  <si>
    <t>VI.</t>
  </si>
  <si>
    <t>MČR</t>
  </si>
  <si>
    <t>T</t>
  </si>
  <si>
    <t>TJ SLAVOJ Český Brod</t>
  </si>
  <si>
    <t>1.</t>
  </si>
  <si>
    <t>2.</t>
  </si>
  <si>
    <t>3.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</si>
  <si>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</si>
  <si>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</si>
  <si>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</si>
  <si>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</si>
  <si>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</si>
  <si>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</si>
  <si>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</si>
  <si>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</si>
  <si>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</si>
  <si>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</si>
  <si>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</si>
  <si>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</si>
  <si>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</si>
  <si>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</si>
  <si>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</si>
  <si>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</si>
  <si>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</si>
  <si>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</si>
  <si>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</si>
  <si>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</si>
  <si>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</si>
  <si>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</si>
  <si>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datum přihl.</t>
  </si>
  <si>
    <t>vedoucí</t>
  </si>
  <si>
    <t>skupina A až D</t>
  </si>
  <si>
    <t>VII.</t>
  </si>
  <si>
    <t>VIII.</t>
  </si>
  <si>
    <t>IX.</t>
  </si>
  <si>
    <t>X.</t>
  </si>
  <si>
    <t>3M</t>
  </si>
  <si>
    <t>A1</t>
  </si>
  <si>
    <t>B1</t>
  </si>
  <si>
    <t>C1</t>
  </si>
  <si>
    <t>D1</t>
  </si>
  <si>
    <t>los ( A2, B2)</t>
  </si>
  <si>
    <t>los ( C2, D2)</t>
  </si>
  <si>
    <t>T.J. SOKOL Holice</t>
  </si>
  <si>
    <t>Marek Líbal</t>
  </si>
  <si>
    <t>Tělovýchovná jednota Radomyšl, z.s.</t>
  </si>
  <si>
    <t>TJ Peklo nad Zdobnicí</t>
  </si>
  <si>
    <t>Michal Hostinský</t>
  </si>
  <si>
    <t>Vítězí družstvo  :   …………………………….   ….  :  ….    skóre :   ……  :  ……</t>
  </si>
  <si>
    <t>Zápis o utkání na turnaji</t>
  </si>
  <si>
    <t xml:space="preserve">Kategorie : </t>
  </si>
  <si>
    <t>Skupina :</t>
  </si>
  <si>
    <t>Kurt :</t>
  </si>
  <si>
    <t>družstvo  A</t>
  </si>
  <si>
    <t>družstvo B</t>
  </si>
  <si>
    <t>I.   Set  :</t>
  </si>
  <si>
    <t>II. Set  :</t>
  </si>
  <si>
    <t>III. Set  :</t>
  </si>
  <si>
    <t xml:space="preserve">  </t>
  </si>
  <si>
    <t xml:space="preserve"> </t>
  </si>
  <si>
    <t>hřiště č.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</si>
  <si>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</si>
  <si>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</si>
  <si>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</si>
  <si>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</si>
  <si>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</si>
  <si>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</si>
  <si>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</si>
  <si>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</si>
  <si>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</si>
  <si>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</si>
  <si>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</si>
  <si>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>NASAZENÍ</t>
  </si>
  <si>
    <t>1. A</t>
  </si>
  <si>
    <t>2. D</t>
  </si>
  <si>
    <t>3. C</t>
  </si>
  <si>
    <t>4. B</t>
  </si>
  <si>
    <t xml:space="preserve">Karlovy Vary </t>
  </si>
  <si>
    <t>Lukáš Červenka</t>
  </si>
  <si>
    <t>Karel Hron</t>
  </si>
  <si>
    <t>TJ Dynamo České Budějovice z.s.</t>
  </si>
  <si>
    <t>Emanuel Višvader</t>
  </si>
  <si>
    <t>UNITOP SKP Žďár nad Sázavou - oddíl nohejbalu</t>
  </si>
  <si>
    <t>Vladimír Sommer</t>
  </si>
  <si>
    <t>Milan Koubovský</t>
  </si>
  <si>
    <t>TJ Baník Stříbro</t>
  </si>
  <si>
    <t>Petr Tolar</t>
  </si>
  <si>
    <t>Sokol Dolní Počernice</t>
  </si>
  <si>
    <t>Milan Kaděra</t>
  </si>
  <si>
    <t xml:space="preserve">Přihlášky do 3.5.2019 dle Termínového kalendáře </t>
  </si>
  <si>
    <t>Přihláška TJ. SOKOL Holice přišla s 8 hodinovým zpožděním, ale vzhledem k tomu, že se jedná o nejmladší</t>
  </si>
  <si>
    <t>kategorii, byly se souhlasem Komise mládeže dodatečně přijaty 2 sestavy po termínu daném TK.</t>
  </si>
  <si>
    <t>Přijaty všechny přihlášené sestavy.</t>
  </si>
  <si>
    <t>Kamil Kleník, v.r.</t>
  </si>
  <si>
    <t>Předseda STK - ČNS</t>
  </si>
  <si>
    <t>V Praze dne 7.5.2019</t>
  </si>
  <si>
    <t>MČR mladší žáci dvojice Karlovy Vary 18.5.2019</t>
  </si>
  <si>
    <t>Prezence MČR mladších žáků dvojice Karlovy Vary 18.5.2019</t>
  </si>
  <si>
    <t>MŽ2</t>
  </si>
  <si>
    <t>Karlovy Vary 18.5.2019</t>
  </si>
  <si>
    <t>SK LIAPOR - WITTE Karlovy Vary z.s.</t>
  </si>
  <si>
    <t>TJ SLAVOJ Český Brod "A"</t>
  </si>
  <si>
    <t>TJ SLAVOJ Český Brod "B"</t>
  </si>
  <si>
    <t>Městský nohejbalový klub Modřice, z.s. "A"</t>
  </si>
  <si>
    <t>Městský nohejbalový klub Modřice, z.s. "B"</t>
  </si>
  <si>
    <t>Městský nohejbalový klub Modřice, z.s. "C"</t>
  </si>
  <si>
    <t>Městský nohejbalový klub Modřice, z.s. "D"</t>
  </si>
  <si>
    <t>SK LIAPOR - WITTE Karlovy Vary z.s. "A"</t>
  </si>
  <si>
    <t>SK LIAPOR - WITTE Karlovy Vary z.s. "B"</t>
  </si>
  <si>
    <t>UNITOP SKP Žďár nad Sázavou "A"</t>
  </si>
  <si>
    <t>UNITOP SKP Žďár nad Sázavou "B"</t>
  </si>
  <si>
    <t>TJ Peklo nad Zdobnicí "A"</t>
  </si>
  <si>
    <t>TJ Peklo nad Zdobnicí "B"</t>
  </si>
  <si>
    <t>TJ Peklo nad Zdobnicí "C"</t>
  </si>
  <si>
    <t>T.J. SOKOL Holice "A"</t>
  </si>
  <si>
    <t>T.J. SOKOL Holice "B"</t>
  </si>
  <si>
    <t>12. GALA MČR mladších žáků dvojice</t>
  </si>
  <si>
    <t>Gregor Tobiáš</t>
  </si>
  <si>
    <t>Lebeda Marek</t>
  </si>
  <si>
    <t>Stýblo Petr</t>
  </si>
  <si>
    <t>Sunek Matěj</t>
  </si>
  <si>
    <t>Malý Jiří</t>
  </si>
  <si>
    <t>Novotný Dominik</t>
  </si>
  <si>
    <t>Dutka Jiří</t>
  </si>
  <si>
    <t>Hron Karel</t>
  </si>
  <si>
    <t>Iláš Patrik</t>
  </si>
  <si>
    <t>Jahoda Tomáš</t>
  </si>
  <si>
    <t>Svoboda</t>
  </si>
  <si>
    <t>Svoboda Michael</t>
  </si>
  <si>
    <t>Dlabka František</t>
  </si>
  <si>
    <t>Dlabka Roman</t>
  </si>
  <si>
    <t>Trávníček Lukáš</t>
  </si>
  <si>
    <t>Eremiáš Adam</t>
  </si>
  <si>
    <t>Mrňa Antonín</t>
  </si>
  <si>
    <t>Běloševič Igor</t>
  </si>
  <si>
    <t>Mach Štěpán</t>
  </si>
  <si>
    <t>Koubek Filip</t>
  </si>
  <si>
    <t>Mandl Šimon</t>
  </si>
  <si>
    <t>Bukáček Adam</t>
  </si>
  <si>
    <t>Sobotka Matěj</t>
  </si>
  <si>
    <t>Sládek František</t>
  </si>
  <si>
    <t>Zapletalová Anna</t>
  </si>
  <si>
    <t>Sládek Fr.</t>
  </si>
  <si>
    <t>Sobotka D.</t>
  </si>
  <si>
    <t>Jarkovský Pavel</t>
  </si>
  <si>
    <t>Pavlišta Josef</t>
  </si>
  <si>
    <t>Hostinský</t>
  </si>
  <si>
    <t>Teplý Matěj</t>
  </si>
  <si>
    <t>Kopecký Adam</t>
  </si>
  <si>
    <t>Čižinský František</t>
  </si>
  <si>
    <t>Prachař Vojtěch</t>
  </si>
  <si>
    <t>Prachař</t>
  </si>
  <si>
    <t>Schovánek Marek</t>
  </si>
  <si>
    <t>Sommer Ian</t>
  </si>
  <si>
    <t>Kaděra</t>
  </si>
  <si>
    <t xml:space="preserve">Bálek Jan </t>
  </si>
  <si>
    <t>Červenka Michal</t>
  </si>
  <si>
    <t>Baloun Richard</t>
  </si>
  <si>
    <t>Blažek Antonín</t>
  </si>
  <si>
    <t>Červenka</t>
  </si>
  <si>
    <t>Uhlíř Samuel</t>
  </si>
  <si>
    <t>Zadrobílek Jan</t>
  </si>
  <si>
    <t>Jirka Ota</t>
  </si>
  <si>
    <t>Zadrobílek Jakub</t>
  </si>
  <si>
    <t>Líbal M.</t>
  </si>
  <si>
    <t>Tolar Ondřej</t>
  </si>
  <si>
    <t>Sobotka Lukáš</t>
  </si>
  <si>
    <t>Beneš Petr</t>
  </si>
  <si>
    <t>Tolar P.</t>
  </si>
  <si>
    <t>Zapaletal Marek</t>
  </si>
  <si>
    <t>Kalianko Kryštof</t>
  </si>
  <si>
    <t>Marek Adam</t>
  </si>
  <si>
    <t>Višvader</t>
  </si>
  <si>
    <t>Líbal</t>
  </si>
  <si>
    <t>Hron</t>
  </si>
  <si>
    <t>Tolar</t>
  </si>
  <si>
    <t>Sobotka</t>
  </si>
  <si>
    <t>Sládek</t>
  </si>
  <si>
    <t>Dudka</t>
  </si>
  <si>
    <t>2 : 0</t>
  </si>
  <si>
    <t>.</t>
  </si>
  <si>
    <t>0 : 2</t>
  </si>
  <si>
    <t>2 : 1</t>
  </si>
  <si>
    <t>1 : 2</t>
  </si>
  <si>
    <t>10:7, 10:3</t>
  </si>
  <si>
    <t xml:space="preserve">10:8, 5:10, 10:9 </t>
  </si>
  <si>
    <t>10:2, 10:4</t>
  </si>
  <si>
    <t xml:space="preserve">10:5, 10:7 </t>
  </si>
  <si>
    <t xml:space="preserve">10:5, 10:6 </t>
  </si>
  <si>
    <t>9:10, 6:10</t>
  </si>
  <si>
    <t>1:10, 10:6, 7:10</t>
  </si>
  <si>
    <t xml:space="preserve">4:10, 6:10 </t>
  </si>
</sst>
</file>

<file path=xl/styles.xml><?xml version="1.0" encoding="utf-8"?>
<styleSheet xmlns="http://schemas.openxmlformats.org/spreadsheetml/2006/main">
  <fonts count="62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2"/>
      <name val="Arial CE"/>
      <family val="2"/>
      <charset val="238"/>
    </font>
    <font>
      <sz val="18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70C0"/>
      <name val="Tahoma"/>
      <family val="2"/>
      <charset val="238"/>
    </font>
    <font>
      <b/>
      <sz val="20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b/>
      <sz val="24"/>
      <color indexed="30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18"/>
      <name val="Tahoma"/>
      <family val="2"/>
      <charset val="238"/>
    </font>
    <font>
      <b/>
      <sz val="9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6" fillId="0" borderId="0" applyNumberFormat="0" applyFill="0" applyBorder="0" applyAlignment="0" applyProtection="0"/>
  </cellStyleXfs>
  <cellXfs count="570">
    <xf numFmtId="0" fontId="0" fillId="0" borderId="0" xfId="0"/>
    <xf numFmtId="0" fontId="6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5" fillId="0" borderId="0" xfId="1"/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2" xfId="1" applyFont="1" applyBorder="1" applyAlignment="1">
      <alignment horizontal="left"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2" fillId="0" borderId="36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9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5" fillId="2" borderId="0" xfId="1" applyFill="1"/>
    <xf numFmtId="0" fontId="18" fillId="2" borderId="0" xfId="1" applyFont="1" applyFill="1"/>
    <xf numFmtId="0" fontId="25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5" fillId="2" borderId="0" xfId="1" applyFill="1" applyAlignment="1">
      <alignment horizontal="center"/>
    </xf>
    <xf numFmtId="0" fontId="39" fillId="0" borderId="0" xfId="1" applyFont="1"/>
    <xf numFmtId="0" fontId="38" fillId="0" borderId="0" xfId="1" applyFont="1" applyAlignment="1">
      <alignment horizontal="center"/>
    </xf>
    <xf numFmtId="0" fontId="18" fillId="3" borderId="28" xfId="1" applyFont="1" applyFill="1" applyBorder="1" applyAlignment="1">
      <alignment horizontal="center" vertical="center"/>
    </xf>
    <xf numFmtId="0" fontId="40" fillId="3" borderId="28" xfId="1" applyFont="1" applyFill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39" fillId="0" borderId="30" xfId="1" applyFont="1" applyBorder="1" applyAlignment="1">
      <alignment horizontal="center" vertical="center"/>
    </xf>
    <xf numFmtId="0" fontId="39" fillId="3" borderId="30" xfId="1" applyFont="1" applyFill="1" applyBorder="1" applyAlignment="1">
      <alignment vertical="center"/>
    </xf>
    <xf numFmtId="0" fontId="19" fillId="3" borderId="29" xfId="1" applyFont="1" applyFill="1" applyBorder="1" applyAlignment="1">
      <alignment horizontal="center" vertical="center"/>
    </xf>
    <xf numFmtId="0" fontId="39" fillId="3" borderId="26" xfId="1" applyFont="1" applyFill="1" applyBorder="1" applyAlignment="1">
      <alignment vertical="center"/>
    </xf>
    <xf numFmtId="0" fontId="39" fillId="0" borderId="29" xfId="1" applyFont="1" applyBorder="1" applyAlignment="1">
      <alignment horizontal="center" vertical="center"/>
    </xf>
    <xf numFmtId="0" fontId="38" fillId="0" borderId="24" xfId="1" applyFont="1" applyBorder="1" applyAlignment="1">
      <alignment horizontal="center" vertical="center"/>
    </xf>
    <xf numFmtId="0" fontId="22" fillId="3" borderId="31" xfId="1" applyFont="1" applyFill="1" applyBorder="1" applyAlignment="1">
      <alignment horizontal="right" vertical="center"/>
    </xf>
    <xf numFmtId="0" fontId="22" fillId="3" borderId="26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41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0" fillId="0" borderId="0" xfId="0" applyNumberFormat="1"/>
    <xf numFmtId="0" fontId="0" fillId="0" borderId="0" xfId="0" applyFill="1"/>
    <xf numFmtId="0" fontId="0" fillId="0" borderId="0" xfId="0" applyAlignment="1"/>
    <xf numFmtId="0" fontId="17" fillId="0" borderId="0" xfId="0" applyNumberFormat="1" applyFont="1" applyFill="1" applyAlignment="1">
      <alignment horizontal="center"/>
    </xf>
    <xf numFmtId="0" fontId="0" fillId="0" borderId="0" xfId="0" applyFont="1"/>
    <xf numFmtId="0" fontId="39" fillId="0" borderId="29" xfId="1" applyFont="1" applyBorder="1" applyAlignment="1">
      <alignment horizontal="center"/>
    </xf>
    <xf numFmtId="0" fontId="39" fillId="0" borderId="30" xfId="1" applyFont="1" applyBorder="1" applyAlignment="1">
      <alignment horizontal="center"/>
    </xf>
    <xf numFmtId="0" fontId="43" fillId="2" borderId="39" xfId="1" applyFont="1" applyFill="1" applyBorder="1"/>
    <xf numFmtId="0" fontId="43" fillId="2" borderId="31" xfId="1" applyFont="1" applyFill="1" applyBorder="1" applyAlignment="1"/>
    <xf numFmtId="0" fontId="43" fillId="2" borderId="28" xfId="1" applyFont="1" applyFill="1" applyBorder="1" applyAlignment="1">
      <alignment horizontal="center"/>
    </xf>
    <xf numFmtId="0" fontId="43" fillId="2" borderId="42" xfId="1" applyFont="1" applyFill="1" applyBorder="1" applyAlignment="1">
      <alignment horizontal="center"/>
    </xf>
    <xf numFmtId="0" fontId="43" fillId="2" borderId="30" xfId="1" applyFont="1" applyFill="1" applyBorder="1" applyAlignment="1">
      <alignment horizontal="center"/>
    </xf>
    <xf numFmtId="0" fontId="43" fillId="2" borderId="43" xfId="1" applyFont="1" applyFill="1" applyBorder="1" applyAlignment="1">
      <alignment horizontal="center"/>
    </xf>
    <xf numFmtId="0" fontId="43" fillId="2" borderId="34" xfId="1" applyFont="1" applyFill="1" applyBorder="1" applyAlignment="1">
      <alignment horizontal="center"/>
    </xf>
    <xf numFmtId="0" fontId="44" fillId="2" borderId="40" xfId="1" applyFont="1" applyFill="1" applyBorder="1"/>
    <xf numFmtId="0" fontId="2" fillId="0" borderId="28" xfId="3" applyBorder="1"/>
    <xf numFmtId="0" fontId="2" fillId="0" borderId="42" xfId="3" applyBorder="1"/>
    <xf numFmtId="0" fontId="2" fillId="0" borderId="30" xfId="3" applyBorder="1"/>
    <xf numFmtId="0" fontId="44" fillId="2" borderId="42" xfId="1" applyFont="1" applyFill="1" applyBorder="1" applyAlignment="1">
      <alignment horizontal="center"/>
    </xf>
    <xf numFmtId="0" fontId="44" fillId="2" borderId="30" xfId="1" applyFont="1" applyFill="1" applyBorder="1" applyAlignment="1">
      <alignment horizontal="center"/>
    </xf>
    <xf numFmtId="0" fontId="44" fillId="2" borderId="28" xfId="1" applyFont="1" applyFill="1" applyBorder="1" applyAlignment="1">
      <alignment horizontal="center"/>
    </xf>
    <xf numFmtId="0" fontId="2" fillId="0" borderId="43" xfId="3" applyBorder="1"/>
    <xf numFmtId="0" fontId="45" fillId="2" borderId="0" xfId="1" applyFont="1" applyFill="1"/>
    <xf numFmtId="0" fontId="2" fillId="0" borderId="47" xfId="3" applyBorder="1"/>
    <xf numFmtId="0" fontId="2" fillId="0" borderId="48" xfId="3" applyBorder="1" applyAlignment="1">
      <alignment horizontal="right"/>
    </xf>
    <xf numFmtId="0" fontId="2" fillId="0" borderId="49" xfId="3" applyBorder="1"/>
    <xf numFmtId="0" fontId="2" fillId="0" borderId="42" xfId="3" applyBorder="1" applyAlignment="1">
      <alignment horizontal="right"/>
    </xf>
    <xf numFmtId="0" fontId="2" fillId="0" borderId="44" xfId="3" applyBorder="1"/>
    <xf numFmtId="0" fontId="2" fillId="0" borderId="50" xfId="3" applyBorder="1" applyAlignment="1">
      <alignment horizontal="right"/>
    </xf>
    <xf numFmtId="0" fontId="2" fillId="0" borderId="51" xfId="3" applyBorder="1"/>
    <xf numFmtId="0" fontId="2" fillId="0" borderId="34" xfId="3" applyBorder="1"/>
    <xf numFmtId="0" fontId="2" fillId="0" borderId="52" xfId="3" applyBorder="1" applyAlignment="1">
      <alignment horizontal="right"/>
    </xf>
    <xf numFmtId="0" fontId="2" fillId="0" borderId="53" xfId="3" applyBorder="1"/>
    <xf numFmtId="0" fontId="2" fillId="0" borderId="33" xfId="3" applyBorder="1"/>
    <xf numFmtId="0" fontId="2" fillId="0" borderId="45" xfId="3" applyBorder="1" applyAlignment="1">
      <alignment horizontal="right"/>
    </xf>
    <xf numFmtId="0" fontId="2" fillId="0" borderId="46" xfId="3" applyBorder="1"/>
    <xf numFmtId="0" fontId="2" fillId="0" borderId="26" xfId="3" applyBorder="1"/>
    <xf numFmtId="0" fontId="44" fillId="2" borderId="26" xfId="1" applyFont="1" applyFill="1" applyBorder="1" applyAlignment="1">
      <alignment horizontal="center"/>
    </xf>
    <xf numFmtId="0" fontId="44" fillId="2" borderId="0" xfId="1" applyFont="1" applyFill="1" applyBorder="1" applyAlignment="1">
      <alignment horizontal="center"/>
    </xf>
    <xf numFmtId="0" fontId="46" fillId="0" borderId="54" xfId="0" applyFont="1" applyBorder="1" applyAlignment="1">
      <alignment horizontal="left" wrapText="1"/>
    </xf>
    <xf numFmtId="49" fontId="46" fillId="0" borderId="54" xfId="0" applyNumberFormat="1" applyFont="1" applyBorder="1" applyAlignment="1">
      <alignment horizontal="left" wrapText="1"/>
    </xf>
    <xf numFmtId="0" fontId="2" fillId="0" borderId="55" xfId="1" applyFont="1" applyBorder="1" applyAlignment="1">
      <alignment horizontal="left" shrinkToFit="1"/>
    </xf>
    <xf numFmtId="49" fontId="5" fillId="0" borderId="2" xfId="1" applyNumberFormat="1" applyFont="1" applyBorder="1" applyAlignment="1">
      <alignment horizontal="center" shrinkToFit="1"/>
    </xf>
    <xf numFmtId="49" fontId="3" fillId="0" borderId="2" xfId="1" applyNumberFormat="1" applyFont="1" applyBorder="1" applyAlignment="1">
      <alignment horizontal="center" shrinkToFit="1"/>
    </xf>
    <xf numFmtId="0" fontId="9" fillId="0" borderId="0" xfId="0" applyFont="1" applyBorder="1"/>
    <xf numFmtId="0" fontId="48" fillId="0" borderId="0" xfId="0" applyFont="1"/>
    <xf numFmtId="0" fontId="50" fillId="0" borderId="46" xfId="0" applyFont="1" applyBorder="1" applyAlignment="1">
      <alignment horizontal="center" vertical="center"/>
    </xf>
    <xf numFmtId="0" fontId="50" fillId="0" borderId="45" xfId="0" applyFont="1" applyBorder="1" applyAlignment="1">
      <alignment horizontal="center" vertical="center"/>
    </xf>
    <xf numFmtId="0" fontId="50" fillId="0" borderId="0" xfId="0" applyFont="1"/>
    <xf numFmtId="0" fontId="48" fillId="0" borderId="19" xfId="0" applyFont="1" applyBorder="1" applyAlignment="1">
      <alignment horizontal="center" vertical="center"/>
    </xf>
    <xf numFmtId="0" fontId="50" fillId="3" borderId="20" xfId="0" applyFont="1" applyFill="1" applyBorder="1"/>
    <xf numFmtId="0" fontId="50" fillId="3" borderId="57" xfId="0" applyFont="1" applyFill="1" applyBorder="1"/>
    <xf numFmtId="0" fontId="48" fillId="0" borderId="58" xfId="0" applyFont="1" applyBorder="1" applyAlignment="1">
      <alignment horizontal="center" vertical="center"/>
    </xf>
    <xf numFmtId="0" fontId="50" fillId="0" borderId="43" xfId="0" applyFont="1" applyBorder="1"/>
    <xf numFmtId="0" fontId="50" fillId="0" borderId="28" xfId="0" applyFont="1" applyBorder="1"/>
    <xf numFmtId="0" fontId="50" fillId="0" borderId="42" xfId="0" applyFont="1" applyBorder="1"/>
    <xf numFmtId="0" fontId="50" fillId="3" borderId="24" xfId="0" applyFont="1" applyFill="1" applyBorder="1"/>
    <xf numFmtId="0" fontId="50" fillId="3" borderId="59" xfId="0" applyFont="1" applyFill="1" applyBorder="1"/>
    <xf numFmtId="0" fontId="50" fillId="0" borderId="30" xfId="0" applyFont="1" applyBorder="1"/>
    <xf numFmtId="0" fontId="48" fillId="0" borderId="62" xfId="0" applyFont="1" applyBorder="1" applyAlignment="1">
      <alignment horizontal="center" vertical="center"/>
    </xf>
    <xf numFmtId="0" fontId="50" fillId="0" borderId="46" xfId="0" applyFont="1" applyBorder="1"/>
    <xf numFmtId="0" fontId="50" fillId="0" borderId="33" xfId="0" applyFont="1" applyBorder="1"/>
    <xf numFmtId="0" fontId="50" fillId="0" borderId="45" xfId="0" applyFont="1" applyBorder="1"/>
    <xf numFmtId="0" fontId="50" fillId="3" borderId="26" xfId="0" applyFont="1" applyFill="1" applyBorder="1"/>
    <xf numFmtId="0" fontId="50" fillId="3" borderId="63" xfId="0" applyFont="1" applyFill="1" applyBorder="1"/>
    <xf numFmtId="0" fontId="50" fillId="0" borderId="64" xfId="0" applyFont="1" applyBorder="1"/>
    <xf numFmtId="0" fontId="50" fillId="0" borderId="50" xfId="0" applyFont="1" applyBorder="1"/>
    <xf numFmtId="0" fontId="48" fillId="0" borderId="0" xfId="0" applyFont="1" applyBorder="1" applyAlignment="1">
      <alignment horizontal="left" vertical="top" indent="1"/>
    </xf>
    <xf numFmtId="0" fontId="50" fillId="0" borderId="0" xfId="0" applyFont="1" applyBorder="1"/>
    <xf numFmtId="0" fontId="50" fillId="0" borderId="4" xfId="0" applyFont="1" applyBorder="1"/>
    <xf numFmtId="0" fontId="50" fillId="0" borderId="53" xfId="0" applyFont="1" applyBorder="1" applyAlignment="1">
      <alignment horizontal="center" vertical="center" textRotation="90"/>
    </xf>
    <xf numFmtId="0" fontId="50" fillId="3" borderId="67" xfId="0" applyFont="1" applyFill="1" applyBorder="1"/>
    <xf numFmtId="0" fontId="48" fillId="0" borderId="68" xfId="0" applyFont="1" applyBorder="1"/>
    <xf numFmtId="0" fontId="50" fillId="0" borderId="69" xfId="0" applyFont="1" applyBorder="1" applyAlignment="1">
      <alignment horizontal="center" vertical="center" textRotation="90"/>
    </xf>
    <xf numFmtId="0" fontId="50" fillId="3" borderId="68" xfId="0" applyFont="1" applyFill="1" applyBorder="1" applyAlignment="1">
      <alignment horizontal="center" vertical="center"/>
    </xf>
    <xf numFmtId="0" fontId="50" fillId="3" borderId="68" xfId="0" applyFont="1" applyFill="1" applyBorder="1"/>
    <xf numFmtId="0" fontId="50" fillId="0" borderId="9" xfId="0" applyFont="1" applyBorder="1"/>
    <xf numFmtId="0" fontId="50" fillId="0" borderId="13" xfId="0" applyFont="1" applyBorder="1"/>
    <xf numFmtId="0" fontId="48" fillId="0" borderId="0" xfId="0" applyFont="1" applyBorder="1"/>
    <xf numFmtId="0" fontId="50" fillId="0" borderId="0" xfId="0" applyFont="1" applyBorder="1" applyAlignment="1">
      <alignment horizontal="center" vertical="center" textRotation="90"/>
    </xf>
    <xf numFmtId="0" fontId="5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 textRotation="90"/>
    </xf>
    <xf numFmtId="0" fontId="50" fillId="0" borderId="0" xfId="0" applyFont="1" applyFill="1" applyBorder="1"/>
    <xf numFmtId="0" fontId="50" fillId="3" borderId="57" xfId="0" applyFont="1" applyFill="1" applyBorder="1" applyAlignment="1">
      <alignment horizontal="center" vertical="center"/>
    </xf>
    <xf numFmtId="0" fontId="50" fillId="3" borderId="63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0" borderId="28" xfId="0" applyFill="1" applyBorder="1"/>
    <xf numFmtId="0" fontId="32" fillId="0" borderId="56" xfId="0" applyFont="1" applyBorder="1" applyAlignment="1">
      <alignment horizontal="center"/>
    </xf>
    <xf numFmtId="0" fontId="13" fillId="0" borderId="37" xfId="0" applyFont="1" applyBorder="1"/>
    <xf numFmtId="0" fontId="15" fillId="0" borderId="34" xfId="0" applyFont="1" applyBorder="1" applyAlignment="1">
      <alignment horizontal="right"/>
    </xf>
    <xf numFmtId="0" fontId="8" fillId="0" borderId="37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35" fillId="3" borderId="12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34" xfId="0" applyFont="1" applyFill="1" applyBorder="1" applyAlignment="1">
      <alignment horizontal="left"/>
    </xf>
    <xf numFmtId="0" fontId="13" fillId="0" borderId="34" xfId="0" applyFont="1" applyFill="1" applyBorder="1"/>
    <xf numFmtId="0" fontId="0" fillId="0" borderId="28" xfId="0" applyFill="1" applyBorder="1" applyAlignment="1">
      <alignment horizontal="left"/>
    </xf>
    <xf numFmtId="0" fontId="13" fillId="0" borderId="28" xfId="0" applyFont="1" applyFill="1" applyBorder="1"/>
    <xf numFmtId="0" fontId="13" fillId="0" borderId="28" xfId="0" applyFont="1" applyFill="1" applyBorder="1" applyAlignment="1">
      <alignment horizontal="left"/>
    </xf>
    <xf numFmtId="0" fontId="40" fillId="3" borderId="29" xfId="1" applyFont="1" applyFill="1" applyBorder="1" applyAlignment="1">
      <alignment horizontal="center" vertical="center"/>
    </xf>
    <xf numFmtId="0" fontId="2" fillId="0" borderId="70" xfId="3" applyBorder="1"/>
    <xf numFmtId="0" fontId="2" fillId="0" borderId="29" xfId="3" applyBorder="1"/>
    <xf numFmtId="0" fontId="2" fillId="0" borderId="31" xfId="3" applyBorder="1"/>
    <xf numFmtId="0" fontId="2" fillId="0" borderId="71" xfId="3" applyBorder="1"/>
    <xf numFmtId="0" fontId="2" fillId="0" borderId="32" xfId="3" applyBorder="1"/>
    <xf numFmtId="0" fontId="2" fillId="0" borderId="72" xfId="3" applyBorder="1"/>
    <xf numFmtId="20" fontId="5" fillId="0" borderId="73" xfId="1" applyNumberFormat="1" applyFont="1" applyBorder="1" applyAlignment="1">
      <alignment horizontal="left" shrinkToFit="1"/>
    </xf>
    <xf numFmtId="0" fontId="5" fillId="0" borderId="73" xfId="1" applyFont="1" applyBorder="1" applyAlignment="1">
      <alignment horizontal="left" shrinkToFit="1"/>
    </xf>
    <xf numFmtId="0" fontId="1" fillId="0" borderId="75" xfId="1" applyFont="1" applyBorder="1" applyAlignment="1">
      <alignment horizontal="left" shrinkToFit="1"/>
    </xf>
    <xf numFmtId="49" fontId="39" fillId="0" borderId="0" xfId="1" applyNumberFormat="1" applyFont="1"/>
    <xf numFmtId="49" fontId="39" fillId="3" borderId="30" xfId="1" applyNumberFormat="1" applyFont="1" applyFill="1" applyBorder="1" applyAlignment="1">
      <alignment vertical="center"/>
    </xf>
    <xf numFmtId="0" fontId="32" fillId="0" borderId="2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35" fillId="3" borderId="12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29" xfId="3" applyFont="1" applyFill="1" applyBorder="1"/>
    <xf numFmtId="0" fontId="2" fillId="0" borderId="43" xfId="3" applyFont="1" applyBorder="1"/>
    <xf numFmtId="0" fontId="2" fillId="0" borderId="28" xfId="3" applyFont="1" applyBorder="1"/>
    <xf numFmtId="0" fontId="2" fillId="0" borderId="42" xfId="3" applyFont="1" applyBorder="1"/>
    <xf numFmtId="0" fontId="2" fillId="0" borderId="30" xfId="3" applyFont="1" applyBorder="1"/>
    <xf numFmtId="0" fontId="2" fillId="2" borderId="42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0" borderId="28" xfId="3" applyFont="1" applyBorder="1" applyAlignment="1">
      <alignment horizontal="left"/>
    </xf>
    <xf numFmtId="0" fontId="2" fillId="0" borderId="28" xfId="3" applyBorder="1" applyAlignment="1">
      <alignment horizontal="left"/>
    </xf>
    <xf numFmtId="0" fontId="2" fillId="2" borderId="28" xfId="1" applyFont="1" applyFill="1" applyBorder="1" applyAlignment="1">
      <alignment horizontal="left"/>
    </xf>
    <xf numFmtId="0" fontId="2" fillId="2" borderId="30" xfId="1" applyFont="1" applyFill="1" applyBorder="1" applyAlignment="1">
      <alignment horizontal="right"/>
    </xf>
    <xf numFmtId="0" fontId="53" fillId="7" borderId="0" xfId="0" applyFont="1" applyFill="1" applyBorder="1" applyAlignment="1">
      <alignment horizontal="left"/>
    </xf>
    <xf numFmtId="0" fontId="32" fillId="0" borderId="2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35" fillId="3" borderId="12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5" fillId="3" borderId="13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 vertical="center"/>
    </xf>
    <xf numFmtId="0" fontId="35" fillId="3" borderId="82" xfId="0" applyFont="1" applyFill="1" applyBorder="1" applyAlignment="1">
      <alignment horizontal="center"/>
    </xf>
    <xf numFmtId="0" fontId="54" fillId="3" borderId="13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11" fillId="0" borderId="0" xfId="0" applyFont="1"/>
    <xf numFmtId="0" fontId="49" fillId="0" borderId="8" xfId="0" applyFont="1" applyBorder="1" applyAlignment="1">
      <alignment horizontal="center"/>
    </xf>
    <xf numFmtId="0" fontId="19" fillId="3" borderId="31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48" fillId="0" borderId="78" xfId="0" applyFont="1" applyBorder="1"/>
    <xf numFmtId="0" fontId="9" fillId="0" borderId="74" xfId="0" applyFont="1" applyBorder="1"/>
    <xf numFmtId="0" fontId="50" fillId="0" borderId="84" xfId="0" applyFont="1" applyBorder="1"/>
    <xf numFmtId="0" fontId="50" fillId="0" borderId="77" xfId="0" applyFont="1" applyBorder="1"/>
    <xf numFmtId="0" fontId="51" fillId="0" borderId="85" xfId="0" applyFont="1" applyBorder="1"/>
    <xf numFmtId="0" fontId="50" fillId="0" borderId="85" xfId="0" applyFont="1" applyBorder="1"/>
    <xf numFmtId="0" fontId="50" fillId="0" borderId="86" xfId="0" applyFont="1" applyBorder="1"/>
    <xf numFmtId="0" fontId="48" fillId="0" borderId="80" xfId="0" applyFont="1" applyBorder="1" applyAlignment="1">
      <alignment horizontal="center"/>
    </xf>
    <xf numFmtId="0" fontId="5" fillId="0" borderId="84" xfId="0" applyFont="1" applyBorder="1" applyAlignment="1">
      <alignment horizontal="center" vertical="center" textRotation="90"/>
    </xf>
    <xf numFmtId="0" fontId="35" fillId="3" borderId="13" xfId="0" applyFont="1" applyFill="1" applyBorder="1" applyAlignment="1">
      <alignment horizontal="center"/>
    </xf>
    <xf numFmtId="0" fontId="35" fillId="3" borderId="82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ont="1" applyAlignment="1">
      <alignment horizontal="left"/>
    </xf>
    <xf numFmtId="14" fontId="0" fillId="8" borderId="0" xfId="0" applyNumberFormat="1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42" xfId="0" applyBorder="1"/>
    <xf numFmtId="0" fontId="0" fillId="0" borderId="42" xfId="0" applyFont="1" applyBorder="1" applyAlignment="1">
      <alignment horizontal="left"/>
    </xf>
    <xf numFmtId="0" fontId="0" fillId="0" borderId="42" xfId="0" applyFill="1" applyBorder="1"/>
    <xf numFmtId="49" fontId="61" fillId="0" borderId="38" xfId="1" applyNumberFormat="1" applyFont="1" applyBorder="1" applyAlignment="1">
      <alignment horizontal="center" vertical="center"/>
    </xf>
    <xf numFmtId="49" fontId="61" fillId="0" borderId="28" xfId="1" applyNumberFormat="1" applyFont="1" applyBorder="1" applyAlignment="1">
      <alignment horizontal="center" vertical="center"/>
    </xf>
    <xf numFmtId="0" fontId="35" fillId="3" borderId="13" xfId="0" applyFont="1" applyFill="1" applyBorder="1" applyAlignment="1">
      <alignment horizontal="center"/>
    </xf>
    <xf numFmtId="0" fontId="35" fillId="3" borderId="82" xfId="0" applyFont="1" applyFill="1" applyBorder="1" applyAlignment="1">
      <alignment horizontal="center"/>
    </xf>
    <xf numFmtId="49" fontId="5" fillId="0" borderId="4" xfId="1" applyNumberFormat="1" applyFont="1" applyBorder="1" applyAlignment="1">
      <alignment horizontal="center" shrinkToFit="1"/>
    </xf>
    <xf numFmtId="49" fontId="5" fillId="0" borderId="0" xfId="1" applyNumberFormat="1" applyFont="1" applyAlignment="1">
      <alignment horizontal="center" shrinkToFit="1"/>
    </xf>
    <xf numFmtId="49" fontId="5" fillId="0" borderId="74" xfId="1" applyNumberFormat="1" applyBorder="1" applyAlignment="1">
      <alignment shrinkToFit="1"/>
    </xf>
    <xf numFmtId="49" fontId="5" fillId="0" borderId="5" xfId="1" applyNumberFormat="1" applyFont="1" applyBorder="1" applyAlignment="1">
      <alignment shrinkToFit="1"/>
    </xf>
    <xf numFmtId="0" fontId="20" fillId="0" borderId="29" xfId="0" applyFont="1" applyBorder="1"/>
    <xf numFmtId="0" fontId="43" fillId="2" borderId="28" xfId="1" applyFont="1" applyFill="1" applyBorder="1" applyAlignment="1"/>
    <xf numFmtId="0" fontId="43" fillId="2" borderId="28" xfId="1" applyFont="1" applyFill="1" applyBorder="1" applyAlignment="1">
      <alignment horizontal="right"/>
    </xf>
    <xf numFmtId="0" fontId="2" fillId="0" borderId="28" xfId="3" applyFont="1" applyBorder="1" applyAlignment="1">
      <alignment horizontal="right"/>
    </xf>
    <xf numFmtId="0" fontId="2" fillId="2" borderId="28" xfId="1" applyFont="1" applyFill="1" applyBorder="1" applyAlignment="1">
      <alignment horizontal="right"/>
    </xf>
    <xf numFmtId="0" fontId="2" fillId="0" borderId="28" xfId="3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14" fillId="5" borderId="31" xfId="1" applyFont="1" applyFill="1" applyBorder="1" applyAlignment="1">
      <alignment horizontal="center" vertical="center" wrapText="1"/>
    </xf>
    <xf numFmtId="0" fontId="14" fillId="5" borderId="26" xfId="1" applyFont="1" applyFill="1" applyBorder="1" applyAlignment="1">
      <alignment horizontal="center" vertical="center" wrapText="1"/>
    </xf>
    <xf numFmtId="0" fontId="14" fillId="5" borderId="37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32" xfId="1" applyFont="1" applyFill="1" applyBorder="1" applyAlignment="1">
      <alignment horizontal="center" vertical="center" wrapText="1"/>
    </xf>
    <xf numFmtId="0" fontId="14" fillId="5" borderId="20" xfId="1" applyFont="1" applyFill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33" fillId="4" borderId="5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33" fillId="4" borderId="13" xfId="0" applyFont="1" applyFill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9" xfId="0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19" xfId="0" applyFont="1" applyFill="1" applyBorder="1" applyAlignment="1">
      <alignment horizontal="center"/>
    </xf>
    <xf numFmtId="0" fontId="29" fillId="3" borderId="18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56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35" fillId="3" borderId="22" xfId="0" applyFont="1" applyFill="1" applyBorder="1" applyAlignment="1">
      <alignment horizontal="center"/>
    </xf>
    <xf numFmtId="0" fontId="35" fillId="3" borderId="23" xfId="0" applyFont="1" applyFill="1" applyBorder="1" applyAlignment="1">
      <alignment horizontal="center"/>
    </xf>
    <xf numFmtId="0" fontId="35" fillId="3" borderId="12" xfId="0" applyFont="1" applyFill="1" applyBorder="1" applyAlignment="1">
      <alignment horizontal="center"/>
    </xf>
    <xf numFmtId="0" fontId="35" fillId="3" borderId="8" xfId="0" applyFont="1" applyFill="1" applyBorder="1" applyAlignment="1">
      <alignment horizontal="center"/>
    </xf>
    <xf numFmtId="0" fontId="35" fillId="3" borderId="9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30" fillId="3" borderId="18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41" fillId="3" borderId="10" xfId="0" applyFont="1" applyFill="1" applyBorder="1" applyAlignment="1">
      <alignment horizontal="center" vertical="center"/>
    </xf>
    <xf numFmtId="0" fontId="41" fillId="3" borderId="21" xfId="0" applyFont="1" applyFill="1" applyBorder="1" applyAlignment="1">
      <alignment horizontal="center" vertical="center"/>
    </xf>
    <xf numFmtId="0" fontId="41" fillId="3" borderId="11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29" fillId="3" borderId="0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10" fontId="34" fillId="3" borderId="18" xfId="0" applyNumberFormat="1" applyFont="1" applyFill="1" applyBorder="1" applyAlignment="1">
      <alignment horizontal="center" vertical="center" wrapText="1"/>
    </xf>
    <xf numFmtId="10" fontId="34" fillId="3" borderId="6" xfId="0" applyNumberFormat="1" applyFont="1" applyFill="1" applyBorder="1" applyAlignment="1">
      <alignment horizontal="center" vertical="center" wrapText="1"/>
    </xf>
    <xf numFmtId="10" fontId="34" fillId="3" borderId="14" xfId="0" applyNumberFormat="1" applyFont="1" applyFill="1" applyBorder="1" applyAlignment="1">
      <alignment horizontal="center" vertical="center" wrapText="1"/>
    </xf>
    <xf numFmtId="10" fontId="34" fillId="3" borderId="5" xfId="0" applyNumberFormat="1" applyFont="1" applyFill="1" applyBorder="1" applyAlignment="1">
      <alignment horizontal="center" vertical="center" wrapText="1"/>
    </xf>
    <xf numFmtId="10" fontId="34" fillId="3" borderId="0" xfId="0" applyNumberFormat="1" applyFont="1" applyFill="1" applyBorder="1" applyAlignment="1">
      <alignment horizontal="center" vertical="center" wrapText="1"/>
    </xf>
    <xf numFmtId="10" fontId="34" fillId="3" borderId="4" xfId="0" applyNumberFormat="1" applyFont="1" applyFill="1" applyBorder="1" applyAlignment="1">
      <alignment horizontal="center" vertical="center" wrapText="1"/>
    </xf>
    <xf numFmtId="10" fontId="34" fillId="3" borderId="8" xfId="0" applyNumberFormat="1" applyFont="1" applyFill="1" applyBorder="1" applyAlignment="1">
      <alignment horizontal="center" vertical="center" wrapText="1"/>
    </xf>
    <xf numFmtId="10" fontId="34" fillId="3" borderId="9" xfId="0" applyNumberFormat="1" applyFont="1" applyFill="1" applyBorder="1" applyAlignment="1">
      <alignment horizontal="center" vertical="center" wrapText="1"/>
    </xf>
    <xf numFmtId="10" fontId="34" fillId="3" borderId="13" xfId="0" applyNumberFormat="1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8" fillId="3" borderId="18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31" fillId="3" borderId="18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/>
    </xf>
    <xf numFmtId="10" fontId="28" fillId="3" borderId="18" xfId="0" applyNumberFormat="1" applyFont="1" applyFill="1" applyBorder="1" applyAlignment="1">
      <alignment horizontal="center" vertical="center" wrapText="1"/>
    </xf>
    <xf numFmtId="10" fontId="28" fillId="3" borderId="6" xfId="0" applyNumberFormat="1" applyFont="1" applyFill="1" applyBorder="1" applyAlignment="1">
      <alignment horizontal="center" vertical="center" wrapText="1"/>
    </xf>
    <xf numFmtId="10" fontId="28" fillId="3" borderId="14" xfId="0" applyNumberFormat="1" applyFont="1" applyFill="1" applyBorder="1" applyAlignment="1">
      <alignment horizontal="center" vertical="center" wrapText="1"/>
    </xf>
    <xf numFmtId="10" fontId="28" fillId="3" borderId="5" xfId="0" applyNumberFormat="1" applyFont="1" applyFill="1" applyBorder="1" applyAlignment="1">
      <alignment horizontal="center" vertical="center" wrapText="1"/>
    </xf>
    <xf numFmtId="10" fontId="28" fillId="3" borderId="0" xfId="0" applyNumberFormat="1" applyFont="1" applyFill="1" applyBorder="1" applyAlignment="1">
      <alignment horizontal="center" vertical="center" wrapText="1"/>
    </xf>
    <xf numFmtId="10" fontId="28" fillId="3" borderId="4" xfId="0" applyNumberFormat="1" applyFont="1" applyFill="1" applyBorder="1" applyAlignment="1">
      <alignment horizontal="center" vertical="center" wrapText="1"/>
    </xf>
    <xf numFmtId="10" fontId="28" fillId="3" borderId="8" xfId="0" applyNumberFormat="1" applyFont="1" applyFill="1" applyBorder="1" applyAlignment="1">
      <alignment horizontal="center" vertical="center" wrapText="1"/>
    </xf>
    <xf numFmtId="10" fontId="28" fillId="3" borderId="9" xfId="0" applyNumberFormat="1" applyFont="1" applyFill="1" applyBorder="1" applyAlignment="1">
      <alignment horizontal="center" vertical="center" wrapText="1"/>
    </xf>
    <xf numFmtId="10" fontId="28" fillId="3" borderId="13" xfId="0" applyNumberFormat="1" applyFont="1" applyFill="1" applyBorder="1" applyAlignment="1">
      <alignment horizontal="center" vertical="center" wrapText="1"/>
    </xf>
    <xf numFmtId="0" fontId="29" fillId="3" borderId="78" xfId="0" applyFont="1" applyFill="1" applyBorder="1" applyAlignment="1">
      <alignment horizontal="center" vertical="center"/>
    </xf>
    <xf numFmtId="0" fontId="29" fillId="3" borderId="79" xfId="0" applyFont="1" applyFill="1" applyBorder="1" applyAlignment="1">
      <alignment horizontal="center" vertical="center"/>
    </xf>
    <xf numFmtId="0" fontId="35" fillId="3" borderId="80" xfId="0" applyFont="1" applyFill="1" applyBorder="1" applyAlignment="1">
      <alignment horizontal="center"/>
    </xf>
    <xf numFmtId="0" fontId="35" fillId="3" borderId="81" xfId="0" applyFont="1" applyFill="1" applyBorder="1" applyAlignment="1">
      <alignment horizontal="center"/>
    </xf>
    <xf numFmtId="0" fontId="35" fillId="3" borderId="82" xfId="0" applyFont="1" applyFill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2" fillId="4" borderId="78" xfId="0" applyFont="1" applyFill="1" applyBorder="1" applyAlignment="1">
      <alignment horizontal="center" vertical="center"/>
    </xf>
    <xf numFmtId="0" fontId="32" fillId="4" borderId="19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79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20" xfId="0" applyFont="1" applyFill="1" applyBorder="1" applyAlignment="1">
      <alignment horizontal="center" vertical="center"/>
    </xf>
    <xf numFmtId="0" fontId="32" fillId="4" borderId="79" xfId="0" applyFont="1" applyFill="1" applyBorder="1" applyAlignment="1">
      <alignment horizontal="center" vertical="center"/>
    </xf>
    <xf numFmtId="0" fontId="32" fillId="4" borderId="15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0" fontId="33" fillId="4" borderId="13" xfId="0" applyFont="1" applyFill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42" fillId="4" borderId="83" xfId="0" applyFont="1" applyFill="1" applyBorder="1" applyAlignment="1">
      <alignment horizontal="center" vertical="center"/>
    </xf>
    <xf numFmtId="0" fontId="42" fillId="4" borderId="11" xfId="0" applyFont="1" applyFill="1" applyBorder="1" applyAlignment="1">
      <alignment horizontal="center" vertical="center"/>
    </xf>
    <xf numFmtId="0" fontId="59" fillId="3" borderId="83" xfId="0" applyFont="1" applyFill="1" applyBorder="1" applyAlignment="1">
      <alignment horizontal="center" vertical="center"/>
    </xf>
    <xf numFmtId="0" fontId="59" fillId="3" borderId="11" xfId="0" applyFont="1" applyFill="1" applyBorder="1" applyAlignment="1">
      <alignment horizontal="center" vertical="center"/>
    </xf>
    <xf numFmtId="0" fontId="28" fillId="3" borderId="78" xfId="0" applyFont="1" applyFill="1" applyBorder="1" applyAlignment="1">
      <alignment horizontal="center" vertical="center"/>
    </xf>
    <xf numFmtId="0" fontId="28" fillId="3" borderId="79" xfId="0" applyFont="1" applyFill="1" applyBorder="1" applyAlignment="1">
      <alignment horizontal="center" vertical="center"/>
    </xf>
    <xf numFmtId="0" fontId="41" fillId="3" borderId="83" xfId="0" applyFont="1" applyFill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3" borderId="78" xfId="0" applyFont="1" applyFill="1" applyBorder="1" applyAlignment="1">
      <alignment horizontal="center" vertical="center"/>
    </xf>
    <xf numFmtId="0" fontId="31" fillId="3" borderId="79" xfId="0" applyFont="1" applyFill="1" applyBorder="1" applyAlignment="1">
      <alignment horizontal="center" vertical="center"/>
    </xf>
    <xf numFmtId="0" fontId="28" fillId="3" borderId="83" xfId="0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0" fillId="3" borderId="78" xfId="0" applyFont="1" applyFill="1" applyBorder="1" applyAlignment="1">
      <alignment horizontal="center" vertical="center"/>
    </xf>
    <xf numFmtId="0" fontId="30" fillId="3" borderId="79" xfId="0" applyFont="1" applyFill="1" applyBorder="1" applyAlignment="1">
      <alignment horizontal="center" vertical="center"/>
    </xf>
    <xf numFmtId="10" fontId="34" fillId="3" borderId="78" xfId="0" applyNumberFormat="1" applyFont="1" applyFill="1" applyBorder="1" applyAlignment="1">
      <alignment horizontal="center" vertical="center" wrapText="1"/>
    </xf>
    <xf numFmtId="10" fontId="34" fillId="3" borderId="79" xfId="0" applyNumberFormat="1" applyFont="1" applyFill="1" applyBorder="1" applyAlignment="1">
      <alignment horizontal="center" vertical="center" wrapText="1"/>
    </xf>
    <xf numFmtId="0" fontId="32" fillId="4" borderId="79" xfId="0" applyFont="1" applyFill="1" applyBorder="1" applyAlignment="1">
      <alignment horizontal="center"/>
    </xf>
    <xf numFmtId="0" fontId="32" fillId="4" borderId="83" xfId="0" applyFont="1" applyFill="1" applyBorder="1" applyAlignment="1">
      <alignment horizontal="center"/>
    </xf>
    <xf numFmtId="0" fontId="29" fillId="3" borderId="74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32" fillId="0" borderId="78" xfId="0" applyFont="1" applyBorder="1" applyAlignment="1">
      <alignment horizontal="center"/>
    </xf>
    <xf numFmtId="0" fontId="32" fillId="0" borderId="74" xfId="0" applyFont="1" applyBorder="1" applyAlignment="1">
      <alignment horizontal="center"/>
    </xf>
    <xf numFmtId="0" fontId="32" fillId="0" borderId="79" xfId="0" applyFont="1" applyBorder="1" applyAlignment="1">
      <alignment horizontal="center"/>
    </xf>
    <xf numFmtId="0" fontId="31" fillId="3" borderId="74" xfId="0" applyFont="1" applyFill="1" applyBorder="1" applyAlignment="1">
      <alignment horizontal="center" vertical="center"/>
    </xf>
    <xf numFmtId="0" fontId="32" fillId="4" borderId="7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2" fillId="4" borderId="78" xfId="0" applyFont="1" applyFill="1" applyBorder="1" applyAlignment="1">
      <alignment horizontal="center"/>
    </xf>
    <xf numFmtId="0" fontId="34" fillId="3" borderId="83" xfId="0" applyFont="1" applyFill="1" applyBorder="1" applyAlignment="1">
      <alignment horizontal="center"/>
    </xf>
    <xf numFmtId="0" fontId="60" fillId="3" borderId="78" xfId="0" applyFont="1" applyFill="1" applyBorder="1" applyAlignment="1">
      <alignment horizontal="center" vertical="center"/>
    </xf>
    <xf numFmtId="0" fontId="60" fillId="3" borderId="74" xfId="0" applyFont="1" applyFill="1" applyBorder="1" applyAlignment="1">
      <alignment horizontal="center" vertical="center"/>
    </xf>
    <xf numFmtId="0" fontId="60" fillId="3" borderId="79" xfId="0" applyFont="1" applyFill="1" applyBorder="1" applyAlignment="1">
      <alignment horizontal="center" vertical="center"/>
    </xf>
    <xf numFmtId="0" fontId="60" fillId="3" borderId="5" xfId="0" applyFont="1" applyFill="1" applyBorder="1" applyAlignment="1">
      <alignment horizontal="center" vertical="center"/>
    </xf>
    <xf numFmtId="0" fontId="60" fillId="3" borderId="0" xfId="0" applyFont="1" applyFill="1" applyBorder="1" applyAlignment="1">
      <alignment horizontal="center" vertical="center"/>
    </xf>
    <xf numFmtId="0" fontId="60" fillId="3" borderId="4" xfId="0" applyFont="1" applyFill="1" applyBorder="1" applyAlignment="1">
      <alignment horizontal="center" vertical="center"/>
    </xf>
    <xf numFmtId="0" fontId="60" fillId="3" borderId="8" xfId="0" applyFont="1" applyFill="1" applyBorder="1" applyAlignment="1">
      <alignment horizontal="center" vertical="center"/>
    </xf>
    <xf numFmtId="0" fontId="60" fillId="3" borderId="9" xfId="0" applyFont="1" applyFill="1" applyBorder="1" applyAlignment="1">
      <alignment horizontal="center" vertical="center"/>
    </xf>
    <xf numFmtId="0" fontId="60" fillId="3" borderId="13" xfId="0" applyFont="1" applyFill="1" applyBorder="1" applyAlignment="1">
      <alignment horizontal="center" vertical="center"/>
    </xf>
    <xf numFmtId="0" fontId="32" fillId="0" borderId="81" xfId="0" applyFont="1" applyBorder="1" applyAlignment="1">
      <alignment horizontal="center"/>
    </xf>
    <xf numFmtId="0" fontId="32" fillId="0" borderId="82" xfId="0" applyFont="1" applyBorder="1" applyAlignment="1">
      <alignment horizontal="center"/>
    </xf>
    <xf numFmtId="0" fontId="55" fillId="3" borderId="83" xfId="0" applyFont="1" applyFill="1" applyBorder="1" applyAlignment="1">
      <alignment horizontal="center" vertical="center"/>
    </xf>
    <xf numFmtId="0" fontId="55" fillId="3" borderId="21" xfId="0" applyFont="1" applyFill="1" applyBorder="1" applyAlignment="1">
      <alignment horizontal="center" vertical="center"/>
    </xf>
    <xf numFmtId="0" fontId="55" fillId="3" borderId="11" xfId="0" applyFont="1" applyFill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9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0" fontId="56" fillId="0" borderId="13" xfId="0" applyFont="1" applyBorder="1" applyAlignment="1">
      <alignment horizontal="center" vertical="center"/>
    </xf>
    <xf numFmtId="0" fontId="58" fillId="3" borderId="83" xfId="0" applyFont="1" applyFill="1" applyBorder="1" applyAlignment="1">
      <alignment horizontal="center" vertical="center"/>
    </xf>
    <xf numFmtId="0" fontId="58" fillId="3" borderId="11" xfId="0" applyFont="1" applyFill="1" applyBorder="1" applyAlignment="1">
      <alignment horizontal="center" vertical="center"/>
    </xf>
    <xf numFmtId="0" fontId="57" fillId="4" borderId="0" xfId="0" applyFont="1" applyFill="1" applyBorder="1" applyAlignment="1">
      <alignment horizontal="center" vertical="center"/>
    </xf>
    <xf numFmtId="0" fontId="57" fillId="4" borderId="9" xfId="0" applyFont="1" applyFill="1" applyBorder="1" applyAlignment="1">
      <alignment horizontal="center" vertical="center"/>
    </xf>
    <xf numFmtId="0" fontId="56" fillId="4" borderId="4" xfId="0" applyFont="1" applyFill="1" applyBorder="1" applyAlignment="1">
      <alignment horizontal="center" vertical="center"/>
    </xf>
    <xf numFmtId="0" fontId="56" fillId="4" borderId="13" xfId="0" applyFont="1" applyFill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29" fillId="4" borderId="74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79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56" fillId="4" borderId="0" xfId="0" applyFont="1" applyFill="1" applyBorder="1" applyAlignment="1">
      <alignment horizontal="center" vertical="center"/>
    </xf>
    <xf numFmtId="0" fontId="56" fillId="4" borderId="9" xfId="0" applyFont="1" applyFill="1" applyBorder="1" applyAlignment="1">
      <alignment horizontal="center" vertical="center"/>
    </xf>
    <xf numFmtId="0" fontId="56" fillId="4" borderId="5" xfId="0" applyFont="1" applyFill="1" applyBorder="1" applyAlignment="1">
      <alignment horizontal="center" vertical="center"/>
    </xf>
    <xf numFmtId="0" fontId="56" fillId="4" borderId="8" xfId="0" applyFont="1" applyFill="1" applyBorder="1" applyAlignment="1">
      <alignment horizontal="center" vertical="center"/>
    </xf>
    <xf numFmtId="0" fontId="29" fillId="4" borderId="78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8" fillId="3" borderId="3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56" fillId="0" borderId="24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56" fillId="0" borderId="25" xfId="0" applyFont="1" applyBorder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37" fillId="0" borderId="31" xfId="0" applyFont="1" applyBorder="1" applyAlignment="1">
      <alignment horizontal="center" vertical="center" wrapText="1"/>
    </xf>
    <xf numFmtId="0" fontId="37" fillId="0" borderId="89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33" fillId="4" borderId="62" xfId="0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50" fillId="0" borderId="87" xfId="0" applyFont="1" applyBorder="1" applyAlignment="1">
      <alignment horizontal="center"/>
    </xf>
    <xf numFmtId="0" fontId="50" fillId="0" borderId="60" xfId="0" applyFont="1" applyBorder="1" applyAlignment="1">
      <alignment horizontal="center"/>
    </xf>
    <xf numFmtId="0" fontId="50" fillId="0" borderId="65" xfId="0" applyFont="1" applyBorder="1" applyAlignment="1">
      <alignment horizontal="center"/>
    </xf>
    <xf numFmtId="0" fontId="50" fillId="0" borderId="88" xfId="0" applyFont="1" applyBorder="1" applyAlignment="1">
      <alignment horizontal="center"/>
    </xf>
    <xf numFmtId="0" fontId="50" fillId="0" borderId="61" xfId="0" applyFont="1" applyBorder="1" applyAlignment="1">
      <alignment horizontal="center"/>
    </xf>
    <xf numFmtId="0" fontId="50" fillId="0" borderId="66" xfId="0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49" fillId="0" borderId="8" xfId="0" applyFont="1" applyBorder="1" applyAlignment="1">
      <alignment horizontal="center"/>
    </xf>
    <xf numFmtId="0" fontId="4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9" xfId="0" applyFont="1" applyBorder="1" applyAlignment="1">
      <alignment horizontal="center"/>
    </xf>
    <xf numFmtId="0" fontId="11" fillId="0" borderId="74" xfId="0" applyFont="1" applyBorder="1" applyAlignment="1">
      <alignment horizontal="center"/>
    </xf>
    <xf numFmtId="0" fontId="11" fillId="0" borderId="79" xfId="0" applyFont="1" applyBorder="1" applyAlignment="1">
      <alignment horizontal="center"/>
    </xf>
    <xf numFmtId="0" fontId="48" fillId="0" borderId="78" xfId="0" applyFont="1" applyBorder="1" applyAlignment="1">
      <alignment horizontal="left" vertical="center"/>
    </xf>
    <xf numFmtId="0" fontId="48" fillId="0" borderId="74" xfId="0" applyFont="1" applyBorder="1" applyAlignment="1">
      <alignment horizontal="left" vertical="center"/>
    </xf>
    <xf numFmtId="0" fontId="48" fillId="0" borderId="79" xfId="0" applyFont="1" applyBorder="1" applyAlignment="1">
      <alignment horizontal="left" vertical="center"/>
    </xf>
    <xf numFmtId="0" fontId="48" fillId="0" borderId="8" xfId="0" applyFont="1" applyBorder="1" applyAlignment="1">
      <alignment horizontal="left" vertical="center"/>
    </xf>
    <xf numFmtId="0" fontId="48" fillId="0" borderId="9" xfId="0" applyFont="1" applyBorder="1" applyAlignment="1">
      <alignment horizontal="left" vertical="center"/>
    </xf>
    <xf numFmtId="0" fontId="48" fillId="0" borderId="13" xfId="0" applyFont="1" applyBorder="1" applyAlignment="1">
      <alignment horizontal="left" vertical="center"/>
    </xf>
    <xf numFmtId="14" fontId="9" fillId="0" borderId="0" xfId="0" applyNumberFormat="1" applyFont="1" applyAlignment="1">
      <alignment horizontal="center"/>
    </xf>
    <xf numFmtId="0" fontId="48" fillId="0" borderId="78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8" fillId="0" borderId="74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23" fillId="6" borderId="79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52" fillId="0" borderId="78" xfId="0" applyFont="1" applyBorder="1" applyAlignment="1">
      <alignment horizontal="left" vertical="center"/>
    </xf>
    <xf numFmtId="0" fontId="52" fillId="0" borderId="74" xfId="0" applyFont="1" applyBorder="1" applyAlignment="1">
      <alignment horizontal="left" vertical="center"/>
    </xf>
    <xf numFmtId="0" fontId="52" fillId="0" borderId="8" xfId="0" applyFont="1" applyBorder="1" applyAlignment="1">
      <alignment horizontal="left" vertical="center"/>
    </xf>
    <xf numFmtId="0" fontId="52" fillId="0" borderId="9" xfId="0" applyFont="1" applyBorder="1" applyAlignment="1">
      <alignment horizontal="left" vertical="center"/>
    </xf>
    <xf numFmtId="14" fontId="11" fillId="0" borderId="74" xfId="0" applyNumberFormat="1" applyFont="1" applyBorder="1" applyAlignment="1">
      <alignment horizontal="center" vertical="center"/>
    </xf>
    <xf numFmtId="14" fontId="11" fillId="0" borderId="79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8" fillId="0" borderId="80" xfId="0" applyFont="1" applyBorder="1" applyAlignment="1">
      <alignment horizontal="center"/>
    </xf>
    <xf numFmtId="0" fontId="48" fillId="0" borderId="82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48" fillId="0" borderId="83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48" fillId="0" borderId="78" xfId="0" applyFont="1" applyBorder="1" applyAlignment="1">
      <alignment horizontal="left"/>
    </xf>
    <xf numFmtId="0" fontId="48" fillId="0" borderId="74" xfId="0" applyFont="1" applyBorder="1" applyAlignment="1">
      <alignment horizontal="left"/>
    </xf>
    <xf numFmtId="0" fontId="48" fillId="0" borderId="79" xfId="0" applyFont="1" applyBorder="1" applyAlignment="1">
      <alignment horizontal="left"/>
    </xf>
    <xf numFmtId="0" fontId="48" fillId="3" borderId="83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0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12" name="Obrázek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4" name="Obrázek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7" name="Obrázek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2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2" name="Obrázek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5" name="Obrázek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2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30" name="Obrázek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2232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660" y="3771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6" name="Obrázek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1" name="Obrázek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2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6" name="Obrázek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9" name="Obrázek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3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3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34" name="Obrázek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485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670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1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4" name="Obrázek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5" name="Obrázek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0815" y="147637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18" name="Obrázek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9080" y="302133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149542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304990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4" name="Obrázek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114300</xdr:rowOff>
    </xdr:from>
    <xdr:to>
      <xdr:col>4</xdr:col>
      <xdr:colOff>235937</xdr:colOff>
      <xdr:row>9</xdr:row>
      <xdr:rowOff>69177</xdr:rowOff>
    </xdr:to>
    <xdr:pic>
      <xdr:nvPicPr>
        <xdr:cNvPr id="1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85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99060</xdr:rowOff>
    </xdr:from>
    <xdr:to>
      <xdr:col>10</xdr:col>
      <xdr:colOff>235937</xdr:colOff>
      <xdr:row>17</xdr:row>
      <xdr:rowOff>53937</xdr:rowOff>
    </xdr:to>
    <xdr:pic>
      <xdr:nvPicPr>
        <xdr:cNvPr id="1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30251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10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0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34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6" name="Obrázek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1" name="Obrázek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2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6" name="Obrázek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9" name="Obrázek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3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3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34" name="Obrázek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37" name="Obrázek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4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4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2" name="Obrázek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4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4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H5" sqref="H5"/>
    </sheetView>
  </sheetViews>
  <sheetFormatPr defaultRowHeight="15"/>
  <cols>
    <col min="1" max="1" width="3.7109375" customWidth="1"/>
    <col min="2" max="2" width="11.28515625" customWidth="1"/>
    <col min="3" max="3" width="6" bestFit="1" customWidth="1"/>
    <col min="4" max="4" width="6.85546875" bestFit="1" customWidth="1"/>
    <col min="5" max="5" width="41.7109375" customWidth="1"/>
    <col min="6" max="6" width="19.7109375" customWidth="1"/>
    <col min="7" max="7" width="22.85546875" customWidth="1"/>
    <col min="9" max="9" width="15.5703125" customWidth="1"/>
    <col min="10" max="10" width="11.140625" customWidth="1"/>
    <col min="257" max="257" width="3.7109375" customWidth="1"/>
    <col min="258" max="258" width="11.28515625" customWidth="1"/>
    <col min="259" max="259" width="6" bestFit="1" customWidth="1"/>
    <col min="260" max="260" width="6.85546875" bestFit="1" customWidth="1"/>
    <col min="261" max="261" width="41.7109375" customWidth="1"/>
    <col min="262" max="262" width="19.7109375" customWidth="1"/>
    <col min="263" max="263" width="22.85546875" customWidth="1"/>
    <col min="265" max="265" width="15.5703125" customWidth="1"/>
    <col min="266" max="266" width="11.140625" customWidth="1"/>
    <col min="513" max="513" width="3.7109375" customWidth="1"/>
    <col min="514" max="514" width="11.28515625" customWidth="1"/>
    <col min="515" max="515" width="6" bestFit="1" customWidth="1"/>
    <col min="516" max="516" width="6.85546875" bestFit="1" customWidth="1"/>
    <col min="517" max="517" width="41.7109375" customWidth="1"/>
    <col min="518" max="518" width="19.7109375" customWidth="1"/>
    <col min="519" max="519" width="22.85546875" customWidth="1"/>
    <col min="521" max="521" width="15.5703125" customWidth="1"/>
    <col min="522" max="522" width="11.140625" customWidth="1"/>
    <col min="769" max="769" width="3.7109375" customWidth="1"/>
    <col min="770" max="770" width="11.28515625" customWidth="1"/>
    <col min="771" max="771" width="6" bestFit="1" customWidth="1"/>
    <col min="772" max="772" width="6.85546875" bestFit="1" customWidth="1"/>
    <col min="773" max="773" width="41.7109375" customWidth="1"/>
    <col min="774" max="774" width="19.7109375" customWidth="1"/>
    <col min="775" max="775" width="22.85546875" customWidth="1"/>
    <col min="777" max="777" width="15.5703125" customWidth="1"/>
    <col min="778" max="778" width="11.140625" customWidth="1"/>
    <col min="1025" max="1025" width="3.7109375" customWidth="1"/>
    <col min="1026" max="1026" width="11.28515625" customWidth="1"/>
    <col min="1027" max="1027" width="6" bestFit="1" customWidth="1"/>
    <col min="1028" max="1028" width="6.85546875" bestFit="1" customWidth="1"/>
    <col min="1029" max="1029" width="41.7109375" customWidth="1"/>
    <col min="1030" max="1030" width="19.7109375" customWidth="1"/>
    <col min="1031" max="1031" width="22.85546875" customWidth="1"/>
    <col min="1033" max="1033" width="15.5703125" customWidth="1"/>
    <col min="1034" max="1034" width="11.140625" customWidth="1"/>
    <col min="1281" max="1281" width="3.7109375" customWidth="1"/>
    <col min="1282" max="1282" width="11.28515625" customWidth="1"/>
    <col min="1283" max="1283" width="6" bestFit="1" customWidth="1"/>
    <col min="1284" max="1284" width="6.85546875" bestFit="1" customWidth="1"/>
    <col min="1285" max="1285" width="41.7109375" customWidth="1"/>
    <col min="1286" max="1286" width="19.7109375" customWidth="1"/>
    <col min="1287" max="1287" width="22.85546875" customWidth="1"/>
    <col min="1289" max="1289" width="15.5703125" customWidth="1"/>
    <col min="1290" max="1290" width="11.140625" customWidth="1"/>
    <col min="1537" max="1537" width="3.7109375" customWidth="1"/>
    <col min="1538" max="1538" width="11.28515625" customWidth="1"/>
    <col min="1539" max="1539" width="6" bestFit="1" customWidth="1"/>
    <col min="1540" max="1540" width="6.85546875" bestFit="1" customWidth="1"/>
    <col min="1541" max="1541" width="41.7109375" customWidth="1"/>
    <col min="1542" max="1542" width="19.7109375" customWidth="1"/>
    <col min="1543" max="1543" width="22.85546875" customWidth="1"/>
    <col min="1545" max="1545" width="15.5703125" customWidth="1"/>
    <col min="1546" max="1546" width="11.140625" customWidth="1"/>
    <col min="1793" max="1793" width="3.7109375" customWidth="1"/>
    <col min="1794" max="1794" width="11.28515625" customWidth="1"/>
    <col min="1795" max="1795" width="6" bestFit="1" customWidth="1"/>
    <col min="1796" max="1796" width="6.85546875" bestFit="1" customWidth="1"/>
    <col min="1797" max="1797" width="41.7109375" customWidth="1"/>
    <col min="1798" max="1798" width="19.7109375" customWidth="1"/>
    <col min="1799" max="1799" width="22.85546875" customWidth="1"/>
    <col min="1801" max="1801" width="15.5703125" customWidth="1"/>
    <col min="1802" max="1802" width="11.140625" customWidth="1"/>
    <col min="2049" max="2049" width="3.7109375" customWidth="1"/>
    <col min="2050" max="2050" width="11.28515625" customWidth="1"/>
    <col min="2051" max="2051" width="6" bestFit="1" customWidth="1"/>
    <col min="2052" max="2052" width="6.85546875" bestFit="1" customWidth="1"/>
    <col min="2053" max="2053" width="41.7109375" customWidth="1"/>
    <col min="2054" max="2054" width="19.7109375" customWidth="1"/>
    <col min="2055" max="2055" width="22.85546875" customWidth="1"/>
    <col min="2057" max="2057" width="15.5703125" customWidth="1"/>
    <col min="2058" max="2058" width="11.140625" customWidth="1"/>
    <col min="2305" max="2305" width="3.7109375" customWidth="1"/>
    <col min="2306" max="2306" width="11.28515625" customWidth="1"/>
    <col min="2307" max="2307" width="6" bestFit="1" customWidth="1"/>
    <col min="2308" max="2308" width="6.85546875" bestFit="1" customWidth="1"/>
    <col min="2309" max="2309" width="41.7109375" customWidth="1"/>
    <col min="2310" max="2310" width="19.7109375" customWidth="1"/>
    <col min="2311" max="2311" width="22.85546875" customWidth="1"/>
    <col min="2313" max="2313" width="15.5703125" customWidth="1"/>
    <col min="2314" max="2314" width="11.140625" customWidth="1"/>
    <col min="2561" max="2561" width="3.7109375" customWidth="1"/>
    <col min="2562" max="2562" width="11.28515625" customWidth="1"/>
    <col min="2563" max="2563" width="6" bestFit="1" customWidth="1"/>
    <col min="2564" max="2564" width="6.85546875" bestFit="1" customWidth="1"/>
    <col min="2565" max="2565" width="41.7109375" customWidth="1"/>
    <col min="2566" max="2566" width="19.7109375" customWidth="1"/>
    <col min="2567" max="2567" width="22.85546875" customWidth="1"/>
    <col min="2569" max="2569" width="15.5703125" customWidth="1"/>
    <col min="2570" max="2570" width="11.140625" customWidth="1"/>
    <col min="2817" max="2817" width="3.7109375" customWidth="1"/>
    <col min="2818" max="2818" width="11.28515625" customWidth="1"/>
    <col min="2819" max="2819" width="6" bestFit="1" customWidth="1"/>
    <col min="2820" max="2820" width="6.85546875" bestFit="1" customWidth="1"/>
    <col min="2821" max="2821" width="41.7109375" customWidth="1"/>
    <col min="2822" max="2822" width="19.7109375" customWidth="1"/>
    <col min="2823" max="2823" width="22.85546875" customWidth="1"/>
    <col min="2825" max="2825" width="15.5703125" customWidth="1"/>
    <col min="2826" max="2826" width="11.140625" customWidth="1"/>
    <col min="3073" max="3073" width="3.7109375" customWidth="1"/>
    <col min="3074" max="3074" width="11.28515625" customWidth="1"/>
    <col min="3075" max="3075" width="6" bestFit="1" customWidth="1"/>
    <col min="3076" max="3076" width="6.85546875" bestFit="1" customWidth="1"/>
    <col min="3077" max="3077" width="41.7109375" customWidth="1"/>
    <col min="3078" max="3078" width="19.7109375" customWidth="1"/>
    <col min="3079" max="3079" width="22.85546875" customWidth="1"/>
    <col min="3081" max="3081" width="15.5703125" customWidth="1"/>
    <col min="3082" max="3082" width="11.140625" customWidth="1"/>
    <col min="3329" max="3329" width="3.7109375" customWidth="1"/>
    <col min="3330" max="3330" width="11.28515625" customWidth="1"/>
    <col min="3331" max="3331" width="6" bestFit="1" customWidth="1"/>
    <col min="3332" max="3332" width="6.85546875" bestFit="1" customWidth="1"/>
    <col min="3333" max="3333" width="41.7109375" customWidth="1"/>
    <col min="3334" max="3334" width="19.7109375" customWidth="1"/>
    <col min="3335" max="3335" width="22.85546875" customWidth="1"/>
    <col min="3337" max="3337" width="15.5703125" customWidth="1"/>
    <col min="3338" max="3338" width="11.140625" customWidth="1"/>
    <col min="3585" max="3585" width="3.7109375" customWidth="1"/>
    <col min="3586" max="3586" width="11.28515625" customWidth="1"/>
    <col min="3587" max="3587" width="6" bestFit="1" customWidth="1"/>
    <col min="3588" max="3588" width="6.85546875" bestFit="1" customWidth="1"/>
    <col min="3589" max="3589" width="41.7109375" customWidth="1"/>
    <col min="3590" max="3590" width="19.7109375" customWidth="1"/>
    <col min="3591" max="3591" width="22.85546875" customWidth="1"/>
    <col min="3593" max="3593" width="15.5703125" customWidth="1"/>
    <col min="3594" max="3594" width="11.140625" customWidth="1"/>
    <col min="3841" max="3841" width="3.7109375" customWidth="1"/>
    <col min="3842" max="3842" width="11.28515625" customWidth="1"/>
    <col min="3843" max="3843" width="6" bestFit="1" customWidth="1"/>
    <col min="3844" max="3844" width="6.85546875" bestFit="1" customWidth="1"/>
    <col min="3845" max="3845" width="41.7109375" customWidth="1"/>
    <col min="3846" max="3846" width="19.7109375" customWidth="1"/>
    <col min="3847" max="3847" width="22.85546875" customWidth="1"/>
    <col min="3849" max="3849" width="15.5703125" customWidth="1"/>
    <col min="3850" max="3850" width="11.140625" customWidth="1"/>
    <col min="4097" max="4097" width="3.7109375" customWidth="1"/>
    <col min="4098" max="4098" width="11.28515625" customWidth="1"/>
    <col min="4099" max="4099" width="6" bestFit="1" customWidth="1"/>
    <col min="4100" max="4100" width="6.85546875" bestFit="1" customWidth="1"/>
    <col min="4101" max="4101" width="41.7109375" customWidth="1"/>
    <col min="4102" max="4102" width="19.7109375" customWidth="1"/>
    <col min="4103" max="4103" width="22.85546875" customWidth="1"/>
    <col min="4105" max="4105" width="15.5703125" customWidth="1"/>
    <col min="4106" max="4106" width="11.140625" customWidth="1"/>
    <col min="4353" max="4353" width="3.7109375" customWidth="1"/>
    <col min="4354" max="4354" width="11.28515625" customWidth="1"/>
    <col min="4355" max="4355" width="6" bestFit="1" customWidth="1"/>
    <col min="4356" max="4356" width="6.85546875" bestFit="1" customWidth="1"/>
    <col min="4357" max="4357" width="41.7109375" customWidth="1"/>
    <col min="4358" max="4358" width="19.7109375" customWidth="1"/>
    <col min="4359" max="4359" width="22.85546875" customWidth="1"/>
    <col min="4361" max="4361" width="15.5703125" customWidth="1"/>
    <col min="4362" max="4362" width="11.140625" customWidth="1"/>
    <col min="4609" max="4609" width="3.7109375" customWidth="1"/>
    <col min="4610" max="4610" width="11.28515625" customWidth="1"/>
    <col min="4611" max="4611" width="6" bestFit="1" customWidth="1"/>
    <col min="4612" max="4612" width="6.85546875" bestFit="1" customWidth="1"/>
    <col min="4613" max="4613" width="41.7109375" customWidth="1"/>
    <col min="4614" max="4614" width="19.7109375" customWidth="1"/>
    <col min="4615" max="4615" width="22.85546875" customWidth="1"/>
    <col min="4617" max="4617" width="15.5703125" customWidth="1"/>
    <col min="4618" max="4618" width="11.140625" customWidth="1"/>
    <col min="4865" max="4865" width="3.7109375" customWidth="1"/>
    <col min="4866" max="4866" width="11.28515625" customWidth="1"/>
    <col min="4867" max="4867" width="6" bestFit="1" customWidth="1"/>
    <col min="4868" max="4868" width="6.85546875" bestFit="1" customWidth="1"/>
    <col min="4869" max="4869" width="41.7109375" customWidth="1"/>
    <col min="4870" max="4870" width="19.7109375" customWidth="1"/>
    <col min="4871" max="4871" width="22.85546875" customWidth="1"/>
    <col min="4873" max="4873" width="15.5703125" customWidth="1"/>
    <col min="4874" max="4874" width="11.140625" customWidth="1"/>
    <col min="5121" max="5121" width="3.7109375" customWidth="1"/>
    <col min="5122" max="5122" width="11.28515625" customWidth="1"/>
    <col min="5123" max="5123" width="6" bestFit="1" customWidth="1"/>
    <col min="5124" max="5124" width="6.85546875" bestFit="1" customWidth="1"/>
    <col min="5125" max="5125" width="41.7109375" customWidth="1"/>
    <col min="5126" max="5126" width="19.7109375" customWidth="1"/>
    <col min="5127" max="5127" width="22.85546875" customWidth="1"/>
    <col min="5129" max="5129" width="15.5703125" customWidth="1"/>
    <col min="5130" max="5130" width="11.140625" customWidth="1"/>
    <col min="5377" max="5377" width="3.7109375" customWidth="1"/>
    <col min="5378" max="5378" width="11.28515625" customWidth="1"/>
    <col min="5379" max="5379" width="6" bestFit="1" customWidth="1"/>
    <col min="5380" max="5380" width="6.85546875" bestFit="1" customWidth="1"/>
    <col min="5381" max="5381" width="41.7109375" customWidth="1"/>
    <col min="5382" max="5382" width="19.7109375" customWidth="1"/>
    <col min="5383" max="5383" width="22.85546875" customWidth="1"/>
    <col min="5385" max="5385" width="15.5703125" customWidth="1"/>
    <col min="5386" max="5386" width="11.140625" customWidth="1"/>
    <col min="5633" max="5633" width="3.7109375" customWidth="1"/>
    <col min="5634" max="5634" width="11.28515625" customWidth="1"/>
    <col min="5635" max="5635" width="6" bestFit="1" customWidth="1"/>
    <col min="5636" max="5636" width="6.85546875" bestFit="1" customWidth="1"/>
    <col min="5637" max="5637" width="41.7109375" customWidth="1"/>
    <col min="5638" max="5638" width="19.7109375" customWidth="1"/>
    <col min="5639" max="5639" width="22.85546875" customWidth="1"/>
    <col min="5641" max="5641" width="15.5703125" customWidth="1"/>
    <col min="5642" max="5642" width="11.140625" customWidth="1"/>
    <col min="5889" max="5889" width="3.7109375" customWidth="1"/>
    <col min="5890" max="5890" width="11.28515625" customWidth="1"/>
    <col min="5891" max="5891" width="6" bestFit="1" customWidth="1"/>
    <col min="5892" max="5892" width="6.85546875" bestFit="1" customWidth="1"/>
    <col min="5893" max="5893" width="41.7109375" customWidth="1"/>
    <col min="5894" max="5894" width="19.7109375" customWidth="1"/>
    <col min="5895" max="5895" width="22.85546875" customWidth="1"/>
    <col min="5897" max="5897" width="15.5703125" customWidth="1"/>
    <col min="5898" max="5898" width="11.140625" customWidth="1"/>
    <col min="6145" max="6145" width="3.7109375" customWidth="1"/>
    <col min="6146" max="6146" width="11.28515625" customWidth="1"/>
    <col min="6147" max="6147" width="6" bestFit="1" customWidth="1"/>
    <col min="6148" max="6148" width="6.85546875" bestFit="1" customWidth="1"/>
    <col min="6149" max="6149" width="41.7109375" customWidth="1"/>
    <col min="6150" max="6150" width="19.7109375" customWidth="1"/>
    <col min="6151" max="6151" width="22.85546875" customWidth="1"/>
    <col min="6153" max="6153" width="15.5703125" customWidth="1"/>
    <col min="6154" max="6154" width="11.140625" customWidth="1"/>
    <col min="6401" max="6401" width="3.7109375" customWidth="1"/>
    <col min="6402" max="6402" width="11.28515625" customWidth="1"/>
    <col min="6403" max="6403" width="6" bestFit="1" customWidth="1"/>
    <col min="6404" max="6404" width="6.85546875" bestFit="1" customWidth="1"/>
    <col min="6405" max="6405" width="41.7109375" customWidth="1"/>
    <col min="6406" max="6406" width="19.7109375" customWidth="1"/>
    <col min="6407" max="6407" width="22.85546875" customWidth="1"/>
    <col min="6409" max="6409" width="15.5703125" customWidth="1"/>
    <col min="6410" max="6410" width="11.140625" customWidth="1"/>
    <col min="6657" max="6657" width="3.7109375" customWidth="1"/>
    <col min="6658" max="6658" width="11.28515625" customWidth="1"/>
    <col min="6659" max="6659" width="6" bestFit="1" customWidth="1"/>
    <col min="6660" max="6660" width="6.85546875" bestFit="1" customWidth="1"/>
    <col min="6661" max="6661" width="41.7109375" customWidth="1"/>
    <col min="6662" max="6662" width="19.7109375" customWidth="1"/>
    <col min="6663" max="6663" width="22.85546875" customWidth="1"/>
    <col min="6665" max="6665" width="15.5703125" customWidth="1"/>
    <col min="6666" max="6666" width="11.140625" customWidth="1"/>
    <col min="6913" max="6913" width="3.7109375" customWidth="1"/>
    <col min="6914" max="6914" width="11.28515625" customWidth="1"/>
    <col min="6915" max="6915" width="6" bestFit="1" customWidth="1"/>
    <col min="6916" max="6916" width="6.85546875" bestFit="1" customWidth="1"/>
    <col min="6917" max="6917" width="41.7109375" customWidth="1"/>
    <col min="6918" max="6918" width="19.7109375" customWidth="1"/>
    <col min="6919" max="6919" width="22.85546875" customWidth="1"/>
    <col min="6921" max="6921" width="15.5703125" customWidth="1"/>
    <col min="6922" max="6922" width="11.140625" customWidth="1"/>
    <col min="7169" max="7169" width="3.7109375" customWidth="1"/>
    <col min="7170" max="7170" width="11.28515625" customWidth="1"/>
    <col min="7171" max="7171" width="6" bestFit="1" customWidth="1"/>
    <col min="7172" max="7172" width="6.85546875" bestFit="1" customWidth="1"/>
    <col min="7173" max="7173" width="41.7109375" customWidth="1"/>
    <col min="7174" max="7174" width="19.7109375" customWidth="1"/>
    <col min="7175" max="7175" width="22.85546875" customWidth="1"/>
    <col min="7177" max="7177" width="15.5703125" customWidth="1"/>
    <col min="7178" max="7178" width="11.140625" customWidth="1"/>
    <col min="7425" max="7425" width="3.7109375" customWidth="1"/>
    <col min="7426" max="7426" width="11.28515625" customWidth="1"/>
    <col min="7427" max="7427" width="6" bestFit="1" customWidth="1"/>
    <col min="7428" max="7428" width="6.85546875" bestFit="1" customWidth="1"/>
    <col min="7429" max="7429" width="41.7109375" customWidth="1"/>
    <col min="7430" max="7430" width="19.7109375" customWidth="1"/>
    <col min="7431" max="7431" width="22.85546875" customWidth="1"/>
    <col min="7433" max="7433" width="15.5703125" customWidth="1"/>
    <col min="7434" max="7434" width="11.140625" customWidth="1"/>
    <col min="7681" max="7681" width="3.7109375" customWidth="1"/>
    <col min="7682" max="7682" width="11.28515625" customWidth="1"/>
    <col min="7683" max="7683" width="6" bestFit="1" customWidth="1"/>
    <col min="7684" max="7684" width="6.85546875" bestFit="1" customWidth="1"/>
    <col min="7685" max="7685" width="41.7109375" customWidth="1"/>
    <col min="7686" max="7686" width="19.7109375" customWidth="1"/>
    <col min="7687" max="7687" width="22.85546875" customWidth="1"/>
    <col min="7689" max="7689" width="15.5703125" customWidth="1"/>
    <col min="7690" max="7690" width="11.140625" customWidth="1"/>
    <col min="7937" max="7937" width="3.7109375" customWidth="1"/>
    <col min="7938" max="7938" width="11.28515625" customWidth="1"/>
    <col min="7939" max="7939" width="6" bestFit="1" customWidth="1"/>
    <col min="7940" max="7940" width="6.85546875" bestFit="1" customWidth="1"/>
    <col min="7941" max="7941" width="41.7109375" customWidth="1"/>
    <col min="7942" max="7942" width="19.7109375" customWidth="1"/>
    <col min="7943" max="7943" width="22.85546875" customWidth="1"/>
    <col min="7945" max="7945" width="15.5703125" customWidth="1"/>
    <col min="7946" max="7946" width="11.140625" customWidth="1"/>
    <col min="8193" max="8193" width="3.7109375" customWidth="1"/>
    <col min="8194" max="8194" width="11.28515625" customWidth="1"/>
    <col min="8195" max="8195" width="6" bestFit="1" customWidth="1"/>
    <col min="8196" max="8196" width="6.85546875" bestFit="1" customWidth="1"/>
    <col min="8197" max="8197" width="41.7109375" customWidth="1"/>
    <col min="8198" max="8198" width="19.7109375" customWidth="1"/>
    <col min="8199" max="8199" width="22.85546875" customWidth="1"/>
    <col min="8201" max="8201" width="15.5703125" customWidth="1"/>
    <col min="8202" max="8202" width="11.140625" customWidth="1"/>
    <col min="8449" max="8449" width="3.7109375" customWidth="1"/>
    <col min="8450" max="8450" width="11.28515625" customWidth="1"/>
    <col min="8451" max="8451" width="6" bestFit="1" customWidth="1"/>
    <col min="8452" max="8452" width="6.85546875" bestFit="1" customWidth="1"/>
    <col min="8453" max="8453" width="41.7109375" customWidth="1"/>
    <col min="8454" max="8454" width="19.7109375" customWidth="1"/>
    <col min="8455" max="8455" width="22.85546875" customWidth="1"/>
    <col min="8457" max="8457" width="15.5703125" customWidth="1"/>
    <col min="8458" max="8458" width="11.140625" customWidth="1"/>
    <col min="8705" max="8705" width="3.7109375" customWidth="1"/>
    <col min="8706" max="8706" width="11.28515625" customWidth="1"/>
    <col min="8707" max="8707" width="6" bestFit="1" customWidth="1"/>
    <col min="8708" max="8708" width="6.85546875" bestFit="1" customWidth="1"/>
    <col min="8709" max="8709" width="41.7109375" customWidth="1"/>
    <col min="8710" max="8710" width="19.7109375" customWidth="1"/>
    <col min="8711" max="8711" width="22.85546875" customWidth="1"/>
    <col min="8713" max="8713" width="15.5703125" customWidth="1"/>
    <col min="8714" max="8714" width="11.140625" customWidth="1"/>
    <col min="8961" max="8961" width="3.7109375" customWidth="1"/>
    <col min="8962" max="8962" width="11.28515625" customWidth="1"/>
    <col min="8963" max="8963" width="6" bestFit="1" customWidth="1"/>
    <col min="8964" max="8964" width="6.85546875" bestFit="1" customWidth="1"/>
    <col min="8965" max="8965" width="41.7109375" customWidth="1"/>
    <col min="8966" max="8966" width="19.7109375" customWidth="1"/>
    <col min="8967" max="8967" width="22.85546875" customWidth="1"/>
    <col min="8969" max="8969" width="15.5703125" customWidth="1"/>
    <col min="8970" max="8970" width="11.140625" customWidth="1"/>
    <col min="9217" max="9217" width="3.7109375" customWidth="1"/>
    <col min="9218" max="9218" width="11.28515625" customWidth="1"/>
    <col min="9219" max="9219" width="6" bestFit="1" customWidth="1"/>
    <col min="9220" max="9220" width="6.85546875" bestFit="1" customWidth="1"/>
    <col min="9221" max="9221" width="41.7109375" customWidth="1"/>
    <col min="9222" max="9222" width="19.7109375" customWidth="1"/>
    <col min="9223" max="9223" width="22.85546875" customWidth="1"/>
    <col min="9225" max="9225" width="15.5703125" customWidth="1"/>
    <col min="9226" max="9226" width="11.140625" customWidth="1"/>
    <col min="9473" max="9473" width="3.7109375" customWidth="1"/>
    <col min="9474" max="9474" width="11.28515625" customWidth="1"/>
    <col min="9475" max="9475" width="6" bestFit="1" customWidth="1"/>
    <col min="9476" max="9476" width="6.85546875" bestFit="1" customWidth="1"/>
    <col min="9477" max="9477" width="41.7109375" customWidth="1"/>
    <col min="9478" max="9478" width="19.7109375" customWidth="1"/>
    <col min="9479" max="9479" width="22.85546875" customWidth="1"/>
    <col min="9481" max="9481" width="15.5703125" customWidth="1"/>
    <col min="9482" max="9482" width="11.140625" customWidth="1"/>
    <col min="9729" max="9729" width="3.7109375" customWidth="1"/>
    <col min="9730" max="9730" width="11.28515625" customWidth="1"/>
    <col min="9731" max="9731" width="6" bestFit="1" customWidth="1"/>
    <col min="9732" max="9732" width="6.85546875" bestFit="1" customWidth="1"/>
    <col min="9733" max="9733" width="41.7109375" customWidth="1"/>
    <col min="9734" max="9734" width="19.7109375" customWidth="1"/>
    <col min="9735" max="9735" width="22.85546875" customWidth="1"/>
    <col min="9737" max="9737" width="15.5703125" customWidth="1"/>
    <col min="9738" max="9738" width="11.140625" customWidth="1"/>
    <col min="9985" max="9985" width="3.7109375" customWidth="1"/>
    <col min="9986" max="9986" width="11.28515625" customWidth="1"/>
    <col min="9987" max="9987" width="6" bestFit="1" customWidth="1"/>
    <col min="9988" max="9988" width="6.85546875" bestFit="1" customWidth="1"/>
    <col min="9989" max="9989" width="41.7109375" customWidth="1"/>
    <col min="9990" max="9990" width="19.7109375" customWidth="1"/>
    <col min="9991" max="9991" width="22.85546875" customWidth="1"/>
    <col min="9993" max="9993" width="15.5703125" customWidth="1"/>
    <col min="9994" max="9994" width="11.140625" customWidth="1"/>
    <col min="10241" max="10241" width="3.7109375" customWidth="1"/>
    <col min="10242" max="10242" width="11.28515625" customWidth="1"/>
    <col min="10243" max="10243" width="6" bestFit="1" customWidth="1"/>
    <col min="10244" max="10244" width="6.85546875" bestFit="1" customWidth="1"/>
    <col min="10245" max="10245" width="41.7109375" customWidth="1"/>
    <col min="10246" max="10246" width="19.7109375" customWidth="1"/>
    <col min="10247" max="10247" width="22.85546875" customWidth="1"/>
    <col min="10249" max="10249" width="15.5703125" customWidth="1"/>
    <col min="10250" max="10250" width="11.140625" customWidth="1"/>
    <col min="10497" max="10497" width="3.7109375" customWidth="1"/>
    <col min="10498" max="10498" width="11.28515625" customWidth="1"/>
    <col min="10499" max="10499" width="6" bestFit="1" customWidth="1"/>
    <col min="10500" max="10500" width="6.85546875" bestFit="1" customWidth="1"/>
    <col min="10501" max="10501" width="41.7109375" customWidth="1"/>
    <col min="10502" max="10502" width="19.7109375" customWidth="1"/>
    <col min="10503" max="10503" width="22.85546875" customWidth="1"/>
    <col min="10505" max="10505" width="15.5703125" customWidth="1"/>
    <col min="10506" max="10506" width="11.140625" customWidth="1"/>
    <col min="10753" max="10753" width="3.7109375" customWidth="1"/>
    <col min="10754" max="10754" width="11.28515625" customWidth="1"/>
    <col min="10755" max="10755" width="6" bestFit="1" customWidth="1"/>
    <col min="10756" max="10756" width="6.85546875" bestFit="1" customWidth="1"/>
    <col min="10757" max="10757" width="41.7109375" customWidth="1"/>
    <col min="10758" max="10758" width="19.7109375" customWidth="1"/>
    <col min="10759" max="10759" width="22.85546875" customWidth="1"/>
    <col min="10761" max="10761" width="15.5703125" customWidth="1"/>
    <col min="10762" max="10762" width="11.140625" customWidth="1"/>
    <col min="11009" max="11009" width="3.7109375" customWidth="1"/>
    <col min="11010" max="11010" width="11.28515625" customWidth="1"/>
    <col min="11011" max="11011" width="6" bestFit="1" customWidth="1"/>
    <col min="11012" max="11012" width="6.85546875" bestFit="1" customWidth="1"/>
    <col min="11013" max="11013" width="41.7109375" customWidth="1"/>
    <col min="11014" max="11014" width="19.7109375" customWidth="1"/>
    <col min="11015" max="11015" width="22.85546875" customWidth="1"/>
    <col min="11017" max="11017" width="15.5703125" customWidth="1"/>
    <col min="11018" max="11018" width="11.140625" customWidth="1"/>
    <col min="11265" max="11265" width="3.7109375" customWidth="1"/>
    <col min="11266" max="11266" width="11.28515625" customWidth="1"/>
    <col min="11267" max="11267" width="6" bestFit="1" customWidth="1"/>
    <col min="11268" max="11268" width="6.85546875" bestFit="1" customWidth="1"/>
    <col min="11269" max="11269" width="41.7109375" customWidth="1"/>
    <col min="11270" max="11270" width="19.7109375" customWidth="1"/>
    <col min="11271" max="11271" width="22.85546875" customWidth="1"/>
    <col min="11273" max="11273" width="15.5703125" customWidth="1"/>
    <col min="11274" max="11274" width="11.140625" customWidth="1"/>
    <col min="11521" max="11521" width="3.7109375" customWidth="1"/>
    <col min="11522" max="11522" width="11.28515625" customWidth="1"/>
    <col min="11523" max="11523" width="6" bestFit="1" customWidth="1"/>
    <col min="11524" max="11524" width="6.85546875" bestFit="1" customWidth="1"/>
    <col min="11525" max="11525" width="41.7109375" customWidth="1"/>
    <col min="11526" max="11526" width="19.7109375" customWidth="1"/>
    <col min="11527" max="11527" width="22.85546875" customWidth="1"/>
    <col min="11529" max="11529" width="15.5703125" customWidth="1"/>
    <col min="11530" max="11530" width="11.140625" customWidth="1"/>
    <col min="11777" max="11777" width="3.7109375" customWidth="1"/>
    <col min="11778" max="11778" width="11.28515625" customWidth="1"/>
    <col min="11779" max="11779" width="6" bestFit="1" customWidth="1"/>
    <col min="11780" max="11780" width="6.85546875" bestFit="1" customWidth="1"/>
    <col min="11781" max="11781" width="41.7109375" customWidth="1"/>
    <col min="11782" max="11782" width="19.7109375" customWidth="1"/>
    <col min="11783" max="11783" width="22.85546875" customWidth="1"/>
    <col min="11785" max="11785" width="15.5703125" customWidth="1"/>
    <col min="11786" max="11786" width="11.140625" customWidth="1"/>
    <col min="12033" max="12033" width="3.7109375" customWidth="1"/>
    <col min="12034" max="12034" width="11.28515625" customWidth="1"/>
    <col min="12035" max="12035" width="6" bestFit="1" customWidth="1"/>
    <col min="12036" max="12036" width="6.85546875" bestFit="1" customWidth="1"/>
    <col min="12037" max="12037" width="41.7109375" customWidth="1"/>
    <col min="12038" max="12038" width="19.7109375" customWidth="1"/>
    <col min="12039" max="12039" width="22.85546875" customWidth="1"/>
    <col min="12041" max="12041" width="15.5703125" customWidth="1"/>
    <col min="12042" max="12042" width="11.140625" customWidth="1"/>
    <col min="12289" max="12289" width="3.7109375" customWidth="1"/>
    <col min="12290" max="12290" width="11.28515625" customWidth="1"/>
    <col min="12291" max="12291" width="6" bestFit="1" customWidth="1"/>
    <col min="12292" max="12292" width="6.85546875" bestFit="1" customWidth="1"/>
    <col min="12293" max="12293" width="41.7109375" customWidth="1"/>
    <col min="12294" max="12294" width="19.7109375" customWidth="1"/>
    <col min="12295" max="12295" width="22.85546875" customWidth="1"/>
    <col min="12297" max="12297" width="15.5703125" customWidth="1"/>
    <col min="12298" max="12298" width="11.140625" customWidth="1"/>
    <col min="12545" max="12545" width="3.7109375" customWidth="1"/>
    <col min="12546" max="12546" width="11.28515625" customWidth="1"/>
    <col min="12547" max="12547" width="6" bestFit="1" customWidth="1"/>
    <col min="12548" max="12548" width="6.85546875" bestFit="1" customWidth="1"/>
    <col min="12549" max="12549" width="41.7109375" customWidth="1"/>
    <col min="12550" max="12550" width="19.7109375" customWidth="1"/>
    <col min="12551" max="12551" width="22.85546875" customWidth="1"/>
    <col min="12553" max="12553" width="15.5703125" customWidth="1"/>
    <col min="12554" max="12554" width="11.140625" customWidth="1"/>
    <col min="12801" max="12801" width="3.7109375" customWidth="1"/>
    <col min="12802" max="12802" width="11.28515625" customWidth="1"/>
    <col min="12803" max="12803" width="6" bestFit="1" customWidth="1"/>
    <col min="12804" max="12804" width="6.85546875" bestFit="1" customWidth="1"/>
    <col min="12805" max="12805" width="41.7109375" customWidth="1"/>
    <col min="12806" max="12806" width="19.7109375" customWidth="1"/>
    <col min="12807" max="12807" width="22.85546875" customWidth="1"/>
    <col min="12809" max="12809" width="15.5703125" customWidth="1"/>
    <col min="12810" max="12810" width="11.140625" customWidth="1"/>
    <col min="13057" max="13057" width="3.7109375" customWidth="1"/>
    <col min="13058" max="13058" width="11.28515625" customWidth="1"/>
    <col min="13059" max="13059" width="6" bestFit="1" customWidth="1"/>
    <col min="13060" max="13060" width="6.85546875" bestFit="1" customWidth="1"/>
    <col min="13061" max="13061" width="41.7109375" customWidth="1"/>
    <col min="13062" max="13062" width="19.7109375" customWidth="1"/>
    <col min="13063" max="13063" width="22.85546875" customWidth="1"/>
    <col min="13065" max="13065" width="15.5703125" customWidth="1"/>
    <col min="13066" max="13066" width="11.140625" customWidth="1"/>
    <col min="13313" max="13313" width="3.7109375" customWidth="1"/>
    <col min="13314" max="13314" width="11.28515625" customWidth="1"/>
    <col min="13315" max="13315" width="6" bestFit="1" customWidth="1"/>
    <col min="13316" max="13316" width="6.85546875" bestFit="1" customWidth="1"/>
    <col min="13317" max="13317" width="41.7109375" customWidth="1"/>
    <col min="13318" max="13318" width="19.7109375" customWidth="1"/>
    <col min="13319" max="13319" width="22.85546875" customWidth="1"/>
    <col min="13321" max="13321" width="15.5703125" customWidth="1"/>
    <col min="13322" max="13322" width="11.140625" customWidth="1"/>
    <col min="13569" max="13569" width="3.7109375" customWidth="1"/>
    <col min="13570" max="13570" width="11.28515625" customWidth="1"/>
    <col min="13571" max="13571" width="6" bestFit="1" customWidth="1"/>
    <col min="13572" max="13572" width="6.85546875" bestFit="1" customWidth="1"/>
    <col min="13573" max="13573" width="41.7109375" customWidth="1"/>
    <col min="13574" max="13574" width="19.7109375" customWidth="1"/>
    <col min="13575" max="13575" width="22.85546875" customWidth="1"/>
    <col min="13577" max="13577" width="15.5703125" customWidth="1"/>
    <col min="13578" max="13578" width="11.140625" customWidth="1"/>
    <col min="13825" max="13825" width="3.7109375" customWidth="1"/>
    <col min="13826" max="13826" width="11.28515625" customWidth="1"/>
    <col min="13827" max="13827" width="6" bestFit="1" customWidth="1"/>
    <col min="13828" max="13828" width="6.85546875" bestFit="1" customWidth="1"/>
    <col min="13829" max="13829" width="41.7109375" customWidth="1"/>
    <col min="13830" max="13830" width="19.7109375" customWidth="1"/>
    <col min="13831" max="13831" width="22.85546875" customWidth="1"/>
    <col min="13833" max="13833" width="15.5703125" customWidth="1"/>
    <col min="13834" max="13834" width="11.140625" customWidth="1"/>
    <col min="14081" max="14081" width="3.7109375" customWidth="1"/>
    <col min="14082" max="14082" width="11.28515625" customWidth="1"/>
    <col min="14083" max="14083" width="6" bestFit="1" customWidth="1"/>
    <col min="14084" max="14084" width="6.85546875" bestFit="1" customWidth="1"/>
    <col min="14085" max="14085" width="41.7109375" customWidth="1"/>
    <col min="14086" max="14086" width="19.7109375" customWidth="1"/>
    <col min="14087" max="14087" width="22.85546875" customWidth="1"/>
    <col min="14089" max="14089" width="15.5703125" customWidth="1"/>
    <col min="14090" max="14090" width="11.140625" customWidth="1"/>
    <col min="14337" max="14337" width="3.7109375" customWidth="1"/>
    <col min="14338" max="14338" width="11.28515625" customWidth="1"/>
    <col min="14339" max="14339" width="6" bestFit="1" customWidth="1"/>
    <col min="14340" max="14340" width="6.85546875" bestFit="1" customWidth="1"/>
    <col min="14341" max="14341" width="41.7109375" customWidth="1"/>
    <col min="14342" max="14342" width="19.7109375" customWidth="1"/>
    <col min="14343" max="14343" width="22.85546875" customWidth="1"/>
    <col min="14345" max="14345" width="15.5703125" customWidth="1"/>
    <col min="14346" max="14346" width="11.140625" customWidth="1"/>
    <col min="14593" max="14593" width="3.7109375" customWidth="1"/>
    <col min="14594" max="14594" width="11.28515625" customWidth="1"/>
    <col min="14595" max="14595" width="6" bestFit="1" customWidth="1"/>
    <col min="14596" max="14596" width="6.85546875" bestFit="1" customWidth="1"/>
    <col min="14597" max="14597" width="41.7109375" customWidth="1"/>
    <col min="14598" max="14598" width="19.7109375" customWidth="1"/>
    <col min="14599" max="14599" width="22.85546875" customWidth="1"/>
    <col min="14601" max="14601" width="15.5703125" customWidth="1"/>
    <col min="14602" max="14602" width="11.140625" customWidth="1"/>
    <col min="14849" max="14849" width="3.7109375" customWidth="1"/>
    <col min="14850" max="14850" width="11.28515625" customWidth="1"/>
    <col min="14851" max="14851" width="6" bestFit="1" customWidth="1"/>
    <col min="14852" max="14852" width="6.85546875" bestFit="1" customWidth="1"/>
    <col min="14853" max="14853" width="41.7109375" customWidth="1"/>
    <col min="14854" max="14854" width="19.7109375" customWidth="1"/>
    <col min="14855" max="14855" width="22.85546875" customWidth="1"/>
    <col min="14857" max="14857" width="15.5703125" customWidth="1"/>
    <col min="14858" max="14858" width="11.140625" customWidth="1"/>
    <col min="15105" max="15105" width="3.7109375" customWidth="1"/>
    <col min="15106" max="15106" width="11.28515625" customWidth="1"/>
    <col min="15107" max="15107" width="6" bestFit="1" customWidth="1"/>
    <col min="15108" max="15108" width="6.85546875" bestFit="1" customWidth="1"/>
    <col min="15109" max="15109" width="41.7109375" customWidth="1"/>
    <col min="15110" max="15110" width="19.7109375" customWidth="1"/>
    <col min="15111" max="15111" width="22.85546875" customWidth="1"/>
    <col min="15113" max="15113" width="15.5703125" customWidth="1"/>
    <col min="15114" max="15114" width="11.140625" customWidth="1"/>
    <col min="15361" max="15361" width="3.7109375" customWidth="1"/>
    <col min="15362" max="15362" width="11.28515625" customWidth="1"/>
    <col min="15363" max="15363" width="6" bestFit="1" customWidth="1"/>
    <col min="15364" max="15364" width="6.85546875" bestFit="1" customWidth="1"/>
    <col min="15365" max="15365" width="41.7109375" customWidth="1"/>
    <col min="15366" max="15366" width="19.7109375" customWidth="1"/>
    <col min="15367" max="15367" width="22.85546875" customWidth="1"/>
    <col min="15369" max="15369" width="15.5703125" customWidth="1"/>
    <col min="15370" max="15370" width="11.140625" customWidth="1"/>
    <col min="15617" max="15617" width="3.7109375" customWidth="1"/>
    <col min="15618" max="15618" width="11.28515625" customWidth="1"/>
    <col min="15619" max="15619" width="6" bestFit="1" customWidth="1"/>
    <col min="15620" max="15620" width="6.85546875" bestFit="1" customWidth="1"/>
    <col min="15621" max="15621" width="41.7109375" customWidth="1"/>
    <col min="15622" max="15622" width="19.7109375" customWidth="1"/>
    <col min="15623" max="15623" width="22.85546875" customWidth="1"/>
    <col min="15625" max="15625" width="15.5703125" customWidth="1"/>
    <col min="15626" max="15626" width="11.140625" customWidth="1"/>
    <col min="15873" max="15873" width="3.7109375" customWidth="1"/>
    <col min="15874" max="15874" width="11.28515625" customWidth="1"/>
    <col min="15875" max="15875" width="6" bestFit="1" customWidth="1"/>
    <col min="15876" max="15876" width="6.85546875" bestFit="1" customWidth="1"/>
    <col min="15877" max="15877" width="41.7109375" customWidth="1"/>
    <col min="15878" max="15878" width="19.7109375" customWidth="1"/>
    <col min="15879" max="15879" width="22.85546875" customWidth="1"/>
    <col min="15881" max="15881" width="15.5703125" customWidth="1"/>
    <col min="15882" max="15882" width="11.140625" customWidth="1"/>
    <col min="16129" max="16129" width="3.7109375" customWidth="1"/>
    <col min="16130" max="16130" width="11.28515625" customWidth="1"/>
    <col min="16131" max="16131" width="6" bestFit="1" customWidth="1"/>
    <col min="16132" max="16132" width="6.85546875" bestFit="1" customWidth="1"/>
    <col min="16133" max="16133" width="41.7109375" customWidth="1"/>
    <col min="16134" max="16134" width="19.7109375" customWidth="1"/>
    <col min="16135" max="16135" width="22.85546875" customWidth="1"/>
    <col min="16137" max="16137" width="15.5703125" customWidth="1"/>
    <col min="16138" max="16138" width="11.140625" customWidth="1"/>
  </cols>
  <sheetData>
    <row r="1" spans="1:10" ht="20.25">
      <c r="A1" s="250" t="s">
        <v>135</v>
      </c>
      <c r="B1" s="250"/>
      <c r="C1" s="250"/>
      <c r="D1" s="250"/>
      <c r="E1" s="250"/>
      <c r="F1" s="250"/>
      <c r="G1" s="250"/>
    </row>
    <row r="2" spans="1:10" ht="15.75" thickBot="1">
      <c r="A2" s="64"/>
      <c r="B2" s="64" t="s">
        <v>68</v>
      </c>
      <c r="C2" s="64" t="s">
        <v>21</v>
      </c>
      <c r="D2" s="64" t="s">
        <v>38</v>
      </c>
      <c r="E2" s="64" t="s">
        <v>22</v>
      </c>
      <c r="F2" s="64" t="s">
        <v>69</v>
      </c>
      <c r="G2" s="64"/>
    </row>
    <row r="3" spans="1:10">
      <c r="A3" s="65">
        <v>1</v>
      </c>
      <c r="B3" s="66">
        <v>43581</v>
      </c>
      <c r="C3" s="68">
        <v>2</v>
      </c>
      <c r="D3" s="68">
        <v>2</v>
      </c>
      <c r="E3" t="s">
        <v>42</v>
      </c>
      <c r="F3" t="s">
        <v>117</v>
      </c>
    </row>
    <row r="4" spans="1:10">
      <c r="A4" s="65">
        <v>2</v>
      </c>
      <c r="B4" s="209">
        <v>43584</v>
      </c>
      <c r="C4" s="65">
        <v>4</v>
      </c>
      <c r="D4" s="65">
        <v>4</v>
      </c>
      <c r="E4" s="229" t="s">
        <v>37</v>
      </c>
      <c r="F4" t="s">
        <v>23</v>
      </c>
    </row>
    <row r="5" spans="1:10">
      <c r="A5" s="65">
        <v>3</v>
      </c>
      <c r="B5" s="67">
        <v>43586</v>
      </c>
      <c r="C5" s="68">
        <v>2</v>
      </c>
      <c r="D5" s="68">
        <v>2</v>
      </c>
      <c r="E5" t="s">
        <v>139</v>
      </c>
      <c r="F5" t="s">
        <v>118</v>
      </c>
      <c r="G5" s="69"/>
      <c r="H5" s="69"/>
    </row>
    <row r="6" spans="1:10" s="71" customFormat="1">
      <c r="A6" s="65">
        <v>4</v>
      </c>
      <c r="B6" s="67">
        <v>43587</v>
      </c>
      <c r="C6" s="68">
        <v>1</v>
      </c>
      <c r="D6" s="68">
        <v>1</v>
      </c>
      <c r="E6" t="s">
        <v>119</v>
      </c>
      <c r="F6" t="s">
        <v>120</v>
      </c>
      <c r="G6"/>
      <c r="I6"/>
      <c r="J6"/>
    </row>
    <row r="7" spans="1:10">
      <c r="A7" s="65">
        <v>5</v>
      </c>
      <c r="B7" s="67">
        <v>43587</v>
      </c>
      <c r="C7" s="68">
        <v>2</v>
      </c>
      <c r="D7" s="68">
        <v>2</v>
      </c>
      <c r="E7" t="s">
        <v>121</v>
      </c>
      <c r="F7" t="s">
        <v>122</v>
      </c>
    </row>
    <row r="8" spans="1:10" ht="15" customHeight="1">
      <c r="A8" s="65">
        <v>6</v>
      </c>
      <c r="B8" s="67">
        <v>43588</v>
      </c>
      <c r="C8" s="68">
        <v>1</v>
      </c>
      <c r="D8" s="68">
        <v>1</v>
      </c>
      <c r="E8" t="s">
        <v>84</v>
      </c>
      <c r="F8" t="s">
        <v>123</v>
      </c>
    </row>
    <row r="9" spans="1:10">
      <c r="A9" s="65">
        <v>7</v>
      </c>
      <c r="B9" s="67">
        <v>43588</v>
      </c>
      <c r="C9" s="68">
        <v>3</v>
      </c>
      <c r="D9" s="68">
        <v>3</v>
      </c>
      <c r="E9" t="s">
        <v>85</v>
      </c>
      <c r="F9" t="s">
        <v>86</v>
      </c>
      <c r="G9" s="71"/>
    </row>
    <row r="10" spans="1:10">
      <c r="A10" s="65">
        <v>8</v>
      </c>
      <c r="B10" s="67">
        <v>43588</v>
      </c>
      <c r="C10" s="68">
        <v>1</v>
      </c>
      <c r="D10" s="68">
        <v>1</v>
      </c>
      <c r="E10" t="s">
        <v>124</v>
      </c>
      <c r="F10" t="s">
        <v>125</v>
      </c>
      <c r="G10" s="71"/>
    </row>
    <row r="11" spans="1:10">
      <c r="A11" s="65">
        <v>9</v>
      </c>
      <c r="B11" s="67">
        <v>43588</v>
      </c>
      <c r="C11" s="68">
        <v>1</v>
      </c>
      <c r="D11" s="68">
        <v>1</v>
      </c>
      <c r="E11" t="s">
        <v>126</v>
      </c>
      <c r="F11" t="s">
        <v>127</v>
      </c>
      <c r="G11" s="71"/>
    </row>
    <row r="12" spans="1:10">
      <c r="A12" s="65">
        <v>10</v>
      </c>
      <c r="B12" s="230">
        <v>43589</v>
      </c>
      <c r="C12" s="68">
        <v>2</v>
      </c>
      <c r="D12" s="68">
        <v>2</v>
      </c>
      <c r="E12" s="70" t="s">
        <v>82</v>
      </c>
      <c r="F12" t="s">
        <v>83</v>
      </c>
      <c r="G12" s="71"/>
    </row>
    <row r="13" spans="1:10">
      <c r="A13" s="70"/>
      <c r="B13" s="70"/>
      <c r="C13" s="154">
        <f>SUM(C3:C12)</f>
        <v>19</v>
      </c>
      <c r="D13" s="72">
        <f>SUM(D3:D12)</f>
        <v>19</v>
      </c>
      <c r="E13" s="70"/>
    </row>
    <row r="14" spans="1:10" ht="13.5" customHeight="1"/>
    <row r="15" spans="1:10" ht="13.15" customHeight="1">
      <c r="A15" s="73"/>
      <c r="B15" s="73" t="s">
        <v>128</v>
      </c>
      <c r="C15" s="73"/>
      <c r="D15" s="73"/>
      <c r="E15" s="73"/>
      <c r="F15" s="73"/>
    </row>
    <row r="16" spans="1:10">
      <c r="A16" s="73"/>
      <c r="B16" s="73"/>
      <c r="C16" s="73"/>
      <c r="D16" s="73"/>
      <c r="E16" s="73"/>
      <c r="F16" s="73"/>
    </row>
    <row r="17" spans="1:6">
      <c r="A17" s="73"/>
      <c r="B17" s="73" t="s">
        <v>129</v>
      </c>
      <c r="C17" s="73"/>
      <c r="D17" s="73"/>
      <c r="E17" s="73"/>
      <c r="F17" s="73"/>
    </row>
    <row r="18" spans="1:6">
      <c r="A18" s="231"/>
      <c r="B18" t="s">
        <v>130</v>
      </c>
    </row>
    <row r="19" spans="1:6">
      <c r="A19" s="73"/>
    </row>
    <row r="20" spans="1:6" ht="13.15" customHeight="1">
      <c r="A20" s="232"/>
      <c r="B20" s="231" t="s">
        <v>131</v>
      </c>
      <c r="C20" s="73"/>
      <c r="D20" s="73"/>
      <c r="E20" s="73"/>
      <c r="F20" s="73"/>
    </row>
    <row r="21" spans="1:6">
      <c r="A21" s="232"/>
      <c r="B21" s="73"/>
      <c r="C21" s="73"/>
      <c r="D21" s="73"/>
      <c r="E21" s="73"/>
      <c r="F21" s="73"/>
    </row>
    <row r="22" spans="1:6">
      <c r="B22" s="232" t="s">
        <v>132</v>
      </c>
      <c r="C22" s="73"/>
      <c r="D22" s="73"/>
      <c r="E22" s="73"/>
      <c r="F22" s="73"/>
    </row>
    <row r="23" spans="1:6">
      <c r="B23" s="232" t="s">
        <v>133</v>
      </c>
      <c r="C23" s="73"/>
      <c r="D23" s="73"/>
      <c r="E23" s="73"/>
      <c r="F23" s="73" t="s">
        <v>134</v>
      </c>
    </row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E92"/>
  <sheetViews>
    <sheetView showGridLines="0" zoomScaleNormal="100" workbookViewId="0">
      <selection activeCell="L19" sqref="L19:N22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/>
    <row r="2" spans="1:29">
      <c r="A2" s="297" t="str">
        <f>'Nasazení do skupin'!B1</f>
        <v>12. GALA MČR mladších žáků dvojice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9"/>
      <c r="M2" s="299"/>
      <c r="N2" s="299"/>
      <c r="O2" s="298"/>
      <c r="P2" s="298"/>
      <c r="Q2" s="298"/>
      <c r="R2" s="298"/>
      <c r="S2" s="298"/>
      <c r="T2" s="298"/>
      <c r="U2" s="300"/>
    </row>
    <row r="3" spans="1:29" ht="15.75" thickBot="1">
      <c r="A3" s="301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3"/>
    </row>
    <row r="4" spans="1:29" ht="32.25" customHeight="1" thickBot="1">
      <c r="A4" s="313" t="s">
        <v>0</v>
      </c>
      <c r="B4" s="314"/>
      <c r="C4" s="304" t="str">
        <f>'Nasazení do skupin'!B2</f>
        <v>Karlovy Vary 18.5.2019</v>
      </c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6"/>
    </row>
    <row r="5" spans="1:29">
      <c r="A5" s="315"/>
      <c r="B5" s="316"/>
      <c r="C5" s="298">
        <v>1</v>
      </c>
      <c r="D5" s="298"/>
      <c r="E5" s="300"/>
      <c r="F5" s="297">
        <v>2</v>
      </c>
      <c r="G5" s="298"/>
      <c r="H5" s="300"/>
      <c r="I5" s="297">
        <v>3</v>
      </c>
      <c r="J5" s="298"/>
      <c r="K5" s="300"/>
      <c r="L5" s="297">
        <v>4</v>
      </c>
      <c r="M5" s="298"/>
      <c r="N5" s="300"/>
      <c r="O5" s="297">
        <v>5</v>
      </c>
      <c r="P5" s="298"/>
      <c r="Q5" s="300"/>
      <c r="R5" s="307" t="s">
        <v>1</v>
      </c>
      <c r="S5" s="308"/>
      <c r="T5" s="309"/>
      <c r="U5" s="186" t="s">
        <v>2</v>
      </c>
    </row>
    <row r="6" spans="1:29" ht="15.75" thickBot="1">
      <c r="A6" s="317"/>
      <c r="B6" s="318"/>
      <c r="C6" s="331"/>
      <c r="D6" s="331"/>
      <c r="E6" s="332"/>
      <c r="F6" s="301"/>
      <c r="G6" s="302"/>
      <c r="H6" s="303"/>
      <c r="I6" s="301"/>
      <c r="J6" s="302"/>
      <c r="K6" s="303"/>
      <c r="L6" s="301"/>
      <c r="M6" s="302"/>
      <c r="N6" s="303"/>
      <c r="O6" s="301"/>
      <c r="P6" s="302"/>
      <c r="Q6" s="303"/>
      <c r="R6" s="310" t="s">
        <v>3</v>
      </c>
      <c r="S6" s="311"/>
      <c r="T6" s="312"/>
      <c r="U6" s="187" t="s">
        <v>4</v>
      </c>
    </row>
    <row r="7" spans="1:29" ht="15" customHeight="1">
      <c r="A7" s="319">
        <v>1</v>
      </c>
      <c r="B7" s="322" t="str">
        <f>'Nasazení do skupin'!B18</f>
        <v>TJ SLAVOJ Český Brod "A"</v>
      </c>
      <c r="C7" s="333"/>
      <c r="D7" s="334"/>
      <c r="E7" s="335"/>
      <c r="F7" s="327"/>
      <c r="G7" s="329"/>
      <c r="H7" s="342"/>
      <c r="I7" s="327"/>
      <c r="J7" s="329"/>
      <c r="K7" s="342"/>
      <c r="L7" s="156"/>
      <c r="M7" s="156"/>
      <c r="N7" s="156"/>
      <c r="O7" s="327"/>
      <c r="P7" s="329"/>
      <c r="Q7" s="342"/>
      <c r="R7" s="295"/>
      <c r="S7" s="285"/>
      <c r="T7" s="287"/>
      <c r="U7" s="289"/>
      <c r="AB7" s="42"/>
    </row>
    <row r="8" spans="1:29" ht="15.75" customHeight="1" thickBot="1">
      <c r="A8" s="320"/>
      <c r="B8" s="323"/>
      <c r="C8" s="336"/>
      <c r="D8" s="337"/>
      <c r="E8" s="338"/>
      <c r="F8" s="328"/>
      <c r="G8" s="330"/>
      <c r="H8" s="343"/>
      <c r="I8" s="328"/>
      <c r="J8" s="330"/>
      <c r="K8" s="343"/>
      <c r="L8" s="183"/>
      <c r="M8" s="183"/>
      <c r="N8" s="183"/>
      <c r="O8" s="328"/>
      <c r="P8" s="330"/>
      <c r="Q8" s="343"/>
      <c r="R8" s="296"/>
      <c r="S8" s="286"/>
      <c r="T8" s="288"/>
      <c r="U8" s="290"/>
    </row>
    <row r="9" spans="1:29" ht="15" customHeight="1">
      <c r="A9" s="320"/>
      <c r="B9" s="323"/>
      <c r="C9" s="336"/>
      <c r="D9" s="337"/>
      <c r="E9" s="338"/>
      <c r="F9" s="325"/>
      <c r="G9" s="346"/>
      <c r="H9" s="344"/>
      <c r="I9" s="325"/>
      <c r="J9" s="346"/>
      <c r="K9" s="344"/>
      <c r="L9" s="184"/>
      <c r="M9" s="184"/>
      <c r="N9" s="184"/>
      <c r="O9" s="325"/>
      <c r="P9" s="346"/>
      <c r="Q9" s="344"/>
      <c r="R9" s="279"/>
      <c r="S9" s="281"/>
      <c r="T9" s="283"/>
      <c r="U9" s="293"/>
      <c r="AA9" s="42"/>
      <c r="AB9" s="42"/>
      <c r="AC9" s="42"/>
    </row>
    <row r="10" spans="1:29" ht="15.75" customHeight="1" thickBot="1">
      <c r="A10" s="321"/>
      <c r="B10" s="324"/>
      <c r="C10" s="339"/>
      <c r="D10" s="340"/>
      <c r="E10" s="341"/>
      <c r="F10" s="325"/>
      <c r="G10" s="346"/>
      <c r="H10" s="344"/>
      <c r="I10" s="326"/>
      <c r="J10" s="347"/>
      <c r="K10" s="345"/>
      <c r="L10" s="185"/>
      <c r="M10" s="185"/>
      <c r="N10" s="185"/>
      <c r="O10" s="326"/>
      <c r="P10" s="347"/>
      <c r="Q10" s="345"/>
      <c r="R10" s="280"/>
      <c r="S10" s="282"/>
      <c r="T10" s="284"/>
      <c r="U10" s="294"/>
      <c r="AA10" s="42"/>
      <c r="AB10" s="42"/>
      <c r="AC10" s="42"/>
    </row>
    <row r="11" spans="1:29" ht="15" customHeight="1">
      <c r="A11" s="319">
        <v>2</v>
      </c>
      <c r="B11" s="322" t="str">
        <f>'Nasazení do skupin'!B19</f>
        <v>Městský nohejbalový klub Modřice, z.s. "B"</v>
      </c>
      <c r="C11" s="327"/>
      <c r="D11" s="329"/>
      <c r="E11" s="329"/>
      <c r="F11" s="376" t="s">
        <v>40</v>
      </c>
      <c r="G11" s="377"/>
      <c r="H11" s="378"/>
      <c r="I11" s="329"/>
      <c r="J11" s="329"/>
      <c r="K11" s="342"/>
      <c r="L11" s="156"/>
      <c r="M11" s="156"/>
      <c r="N11" s="156"/>
      <c r="O11" s="327"/>
      <c r="P11" s="329"/>
      <c r="Q11" s="342"/>
      <c r="R11" s="295"/>
      <c r="S11" s="285"/>
      <c r="T11" s="287"/>
      <c r="U11" s="289"/>
    </row>
    <row r="12" spans="1:29" ht="15.75" customHeight="1" thickBot="1">
      <c r="A12" s="320"/>
      <c r="B12" s="323"/>
      <c r="C12" s="328"/>
      <c r="D12" s="330"/>
      <c r="E12" s="330"/>
      <c r="F12" s="379"/>
      <c r="G12" s="380"/>
      <c r="H12" s="381"/>
      <c r="I12" s="330"/>
      <c r="J12" s="330"/>
      <c r="K12" s="343"/>
      <c r="L12" s="183"/>
      <c r="M12" s="183"/>
      <c r="N12" s="183"/>
      <c r="O12" s="328"/>
      <c r="P12" s="330"/>
      <c r="Q12" s="343"/>
      <c r="R12" s="296"/>
      <c r="S12" s="286"/>
      <c r="T12" s="288"/>
      <c r="U12" s="290"/>
    </row>
    <row r="13" spans="1:29" ht="15" customHeight="1">
      <c r="A13" s="320"/>
      <c r="B13" s="323"/>
      <c r="C13" s="325"/>
      <c r="D13" s="346"/>
      <c r="E13" s="346"/>
      <c r="F13" s="379"/>
      <c r="G13" s="380"/>
      <c r="H13" s="381"/>
      <c r="I13" s="346"/>
      <c r="J13" s="346"/>
      <c r="K13" s="344"/>
      <c r="L13" s="184"/>
      <c r="M13" s="184"/>
      <c r="N13" s="184"/>
      <c r="O13" s="325"/>
      <c r="P13" s="346"/>
      <c r="Q13" s="344"/>
      <c r="R13" s="279"/>
      <c r="S13" s="281"/>
      <c r="T13" s="283"/>
      <c r="U13" s="293"/>
    </row>
    <row r="14" spans="1:29" ht="15.75" customHeight="1" thickBot="1">
      <c r="A14" s="321"/>
      <c r="B14" s="324"/>
      <c r="C14" s="326"/>
      <c r="D14" s="347"/>
      <c r="E14" s="347"/>
      <c r="F14" s="382"/>
      <c r="G14" s="383"/>
      <c r="H14" s="384"/>
      <c r="I14" s="346"/>
      <c r="J14" s="346"/>
      <c r="K14" s="344"/>
      <c r="L14" s="184"/>
      <c r="M14" s="184"/>
      <c r="N14" s="184"/>
      <c r="O14" s="326"/>
      <c r="P14" s="347"/>
      <c r="Q14" s="345"/>
      <c r="R14" s="280"/>
      <c r="S14" s="282"/>
      <c r="T14" s="284"/>
      <c r="U14" s="294"/>
    </row>
    <row r="15" spans="1:29" ht="15" customHeight="1">
      <c r="A15" s="319">
        <v>3</v>
      </c>
      <c r="B15" s="322" t="str">
        <f>'Nasazení do skupin'!B20</f>
        <v>TJ Baník Stříbro</v>
      </c>
      <c r="C15" s="327"/>
      <c r="D15" s="329"/>
      <c r="E15" s="342"/>
      <c r="F15" s="375"/>
      <c r="G15" s="359"/>
      <c r="H15" s="359"/>
      <c r="I15" s="366"/>
      <c r="J15" s="367"/>
      <c r="K15" s="368"/>
      <c r="L15" s="327"/>
      <c r="M15" s="329"/>
      <c r="N15" s="342"/>
      <c r="O15" s="362"/>
      <c r="P15" s="362"/>
      <c r="Q15" s="357"/>
      <c r="R15" s="295"/>
      <c r="S15" s="285"/>
      <c r="T15" s="287"/>
      <c r="U15" s="289"/>
    </row>
    <row r="16" spans="1:29" ht="15.75" customHeight="1" thickBot="1">
      <c r="A16" s="320"/>
      <c r="B16" s="323"/>
      <c r="C16" s="328"/>
      <c r="D16" s="330"/>
      <c r="E16" s="343"/>
      <c r="F16" s="328"/>
      <c r="G16" s="330"/>
      <c r="H16" s="330"/>
      <c r="I16" s="369"/>
      <c r="J16" s="370"/>
      <c r="K16" s="371"/>
      <c r="L16" s="328"/>
      <c r="M16" s="330"/>
      <c r="N16" s="343"/>
      <c r="O16" s="363"/>
      <c r="P16" s="363"/>
      <c r="Q16" s="358"/>
      <c r="R16" s="296"/>
      <c r="S16" s="286"/>
      <c r="T16" s="288"/>
      <c r="U16" s="290"/>
    </row>
    <row r="17" spans="1:31" ht="15" customHeight="1">
      <c r="A17" s="320"/>
      <c r="B17" s="323"/>
      <c r="C17" s="325"/>
      <c r="D17" s="346"/>
      <c r="E17" s="344"/>
      <c r="F17" s="325"/>
      <c r="G17" s="346"/>
      <c r="H17" s="346"/>
      <c r="I17" s="369"/>
      <c r="J17" s="370"/>
      <c r="K17" s="371"/>
      <c r="L17" s="325"/>
      <c r="M17" s="346"/>
      <c r="N17" s="344"/>
      <c r="O17" s="364"/>
      <c r="P17" s="364"/>
      <c r="Q17" s="360"/>
      <c r="R17" s="279"/>
      <c r="S17" s="281"/>
      <c r="T17" s="283"/>
      <c r="U17" s="293"/>
    </row>
    <row r="18" spans="1:31" ht="15.75" customHeight="1" thickBot="1">
      <c r="A18" s="321"/>
      <c r="B18" s="324"/>
      <c r="C18" s="326"/>
      <c r="D18" s="347"/>
      <c r="E18" s="345"/>
      <c r="F18" s="326"/>
      <c r="G18" s="347"/>
      <c r="H18" s="347"/>
      <c r="I18" s="372"/>
      <c r="J18" s="373"/>
      <c r="K18" s="374"/>
      <c r="L18" s="326"/>
      <c r="M18" s="347"/>
      <c r="N18" s="345"/>
      <c r="O18" s="365"/>
      <c r="P18" s="365"/>
      <c r="Q18" s="361"/>
      <c r="R18" s="280"/>
      <c r="S18" s="282"/>
      <c r="T18" s="284"/>
      <c r="U18" s="294"/>
    </row>
    <row r="19" spans="1:31" ht="15" customHeight="1">
      <c r="A19" s="319">
        <v>4</v>
      </c>
      <c r="B19" s="322" t="str">
        <f>'Nasazení do skupin'!B21</f>
        <v>UNITOP SKP Žďár nad Sázavou "B"</v>
      </c>
      <c r="C19" s="327"/>
      <c r="D19" s="329"/>
      <c r="E19" s="342"/>
      <c r="F19" s="327"/>
      <c r="G19" s="329"/>
      <c r="H19" s="342"/>
      <c r="I19" s="375"/>
      <c r="J19" s="359"/>
      <c r="K19" s="359"/>
      <c r="L19" s="348">
        <v>2019</v>
      </c>
      <c r="M19" s="349"/>
      <c r="N19" s="350"/>
      <c r="O19" s="327"/>
      <c r="P19" s="329"/>
      <c r="Q19" s="342"/>
      <c r="R19" s="285"/>
      <c r="S19" s="285"/>
      <c r="T19" s="287"/>
      <c r="U19" s="289"/>
    </row>
    <row r="20" spans="1:31" ht="15.75" customHeight="1" thickBot="1">
      <c r="A20" s="320"/>
      <c r="B20" s="323"/>
      <c r="C20" s="328"/>
      <c r="D20" s="330"/>
      <c r="E20" s="343"/>
      <c r="F20" s="328"/>
      <c r="G20" s="330"/>
      <c r="H20" s="343"/>
      <c r="I20" s="328"/>
      <c r="J20" s="330"/>
      <c r="K20" s="330"/>
      <c r="L20" s="351"/>
      <c r="M20" s="352"/>
      <c r="N20" s="353"/>
      <c r="O20" s="328"/>
      <c r="P20" s="330"/>
      <c r="Q20" s="343"/>
      <c r="R20" s="286"/>
      <c r="S20" s="286"/>
      <c r="T20" s="288"/>
      <c r="U20" s="290"/>
    </row>
    <row r="21" spans="1:31" ht="15" customHeight="1">
      <c r="A21" s="320"/>
      <c r="B21" s="323"/>
      <c r="C21" s="325"/>
      <c r="D21" s="346"/>
      <c r="E21" s="344"/>
      <c r="F21" s="325"/>
      <c r="G21" s="346"/>
      <c r="H21" s="344"/>
      <c r="I21" s="325"/>
      <c r="J21" s="346"/>
      <c r="K21" s="346"/>
      <c r="L21" s="351"/>
      <c r="M21" s="352"/>
      <c r="N21" s="353"/>
      <c r="O21" s="325"/>
      <c r="P21" s="346"/>
      <c r="Q21" s="344"/>
      <c r="R21" s="291"/>
      <c r="S21" s="281"/>
      <c r="T21" s="283"/>
      <c r="U21" s="293"/>
    </row>
    <row r="22" spans="1:31" ht="15.75" customHeight="1" thickBot="1">
      <c r="A22" s="321"/>
      <c r="B22" s="324"/>
      <c r="C22" s="326"/>
      <c r="D22" s="347"/>
      <c r="E22" s="345"/>
      <c r="F22" s="326"/>
      <c r="G22" s="347"/>
      <c r="H22" s="345"/>
      <c r="I22" s="326"/>
      <c r="J22" s="347"/>
      <c r="K22" s="347"/>
      <c r="L22" s="354"/>
      <c r="M22" s="355"/>
      <c r="N22" s="356"/>
      <c r="O22" s="326"/>
      <c r="P22" s="347"/>
      <c r="Q22" s="345"/>
      <c r="R22" s="292"/>
      <c r="S22" s="282"/>
      <c r="T22" s="284"/>
      <c r="U22" s="294"/>
    </row>
    <row r="23" spans="1:31" ht="15" customHeight="1">
      <c r="A23" s="319">
        <v>5</v>
      </c>
      <c r="B23" s="322" t="str">
        <f>'Nasazení do skupin'!B22</f>
        <v>TJ Peklo nad Zdobnicí "C"</v>
      </c>
      <c r="C23" s="327"/>
      <c r="D23" s="329"/>
      <c r="E23" s="342"/>
      <c r="F23" s="327"/>
      <c r="G23" s="329"/>
      <c r="H23" s="342"/>
      <c r="I23" s="327"/>
      <c r="J23" s="329"/>
      <c r="K23" s="342"/>
      <c r="L23" s="156"/>
      <c r="M23" s="156"/>
      <c r="N23" s="156"/>
      <c r="O23" s="348"/>
      <c r="P23" s="349"/>
      <c r="Q23" s="350"/>
      <c r="R23" s="285"/>
      <c r="S23" s="285"/>
      <c r="T23" s="287"/>
      <c r="U23" s="289"/>
    </row>
    <row r="24" spans="1:31" ht="15.75" customHeight="1" thickBot="1">
      <c r="A24" s="320"/>
      <c r="B24" s="323"/>
      <c r="C24" s="328"/>
      <c r="D24" s="330"/>
      <c r="E24" s="343"/>
      <c r="F24" s="328"/>
      <c r="G24" s="330"/>
      <c r="H24" s="343"/>
      <c r="I24" s="328"/>
      <c r="J24" s="330"/>
      <c r="K24" s="343"/>
      <c r="L24" s="183"/>
      <c r="M24" s="183"/>
      <c r="N24" s="183"/>
      <c r="O24" s="351"/>
      <c r="P24" s="352"/>
      <c r="Q24" s="353"/>
      <c r="R24" s="286"/>
      <c r="S24" s="286"/>
      <c r="T24" s="288"/>
      <c r="U24" s="290"/>
    </row>
    <row r="25" spans="1:31" ht="15" customHeight="1">
      <c r="A25" s="320"/>
      <c r="B25" s="323"/>
      <c r="C25" s="325"/>
      <c r="D25" s="346"/>
      <c r="E25" s="344"/>
      <c r="F25" s="325"/>
      <c r="G25" s="346"/>
      <c r="H25" s="344"/>
      <c r="I25" s="325"/>
      <c r="J25" s="346"/>
      <c r="K25" s="344"/>
      <c r="L25" s="184"/>
      <c r="M25" s="184"/>
      <c r="N25" s="184"/>
      <c r="O25" s="351"/>
      <c r="P25" s="352"/>
      <c r="Q25" s="353"/>
      <c r="R25" s="291"/>
      <c r="S25" s="281"/>
      <c r="T25" s="283"/>
      <c r="U25" s="293"/>
    </row>
    <row r="26" spans="1:31" ht="15.75" customHeight="1" thickBot="1">
      <c r="A26" s="321"/>
      <c r="B26" s="324"/>
      <c r="C26" s="326"/>
      <c r="D26" s="347"/>
      <c r="E26" s="345"/>
      <c r="F26" s="326"/>
      <c r="G26" s="347"/>
      <c r="H26" s="345"/>
      <c r="I26" s="326"/>
      <c r="J26" s="347"/>
      <c r="K26" s="345"/>
      <c r="L26" s="185"/>
      <c r="M26" s="185"/>
      <c r="N26" s="185"/>
      <c r="O26" s="354"/>
      <c r="P26" s="355"/>
      <c r="Q26" s="356"/>
      <c r="R26" s="292"/>
      <c r="S26" s="282"/>
      <c r="T26" s="284"/>
      <c r="U26" s="294"/>
    </row>
    <row r="27" spans="1:31" ht="15" customHeight="1">
      <c r="A27" s="276"/>
      <c r="B27" s="275"/>
      <c r="C27" s="275"/>
      <c r="D27" s="278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43"/>
      <c r="S27" s="44"/>
      <c r="T27" s="44"/>
      <c r="U27" s="45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1:31" ht="15" customHeight="1">
      <c r="A28" s="276"/>
      <c r="B28" s="275"/>
      <c r="C28" s="275"/>
      <c r="D28" s="278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46"/>
      <c r="S28" s="44"/>
      <c r="T28" s="42"/>
      <c r="U28" s="45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pans="1:31" ht="13.15" customHeight="1">
      <c r="A29" s="276"/>
      <c r="B29" s="275"/>
      <c r="C29" s="275"/>
      <c r="D29" s="278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43"/>
      <c r="S29" s="44"/>
      <c r="T29" s="44"/>
      <c r="U29" s="45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pans="1:31" ht="13.15" customHeight="1">
      <c r="A30" s="276"/>
      <c r="B30" s="275"/>
      <c r="C30" s="275"/>
      <c r="D30" s="278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46"/>
      <c r="S30" s="44"/>
      <c r="T30" s="42"/>
      <c r="U30" s="45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pans="1:31" ht="15" customHeight="1">
      <c r="A31" s="276"/>
      <c r="B31" s="275"/>
      <c r="C31" s="275"/>
      <c r="D31" s="278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43"/>
      <c r="S31" s="44"/>
      <c r="T31" s="44"/>
      <c r="U31" s="45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pans="1:31" ht="21.75" customHeight="1">
      <c r="A32" s="276"/>
      <c r="B32" s="275"/>
      <c r="C32" s="275"/>
      <c r="D32" s="278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46"/>
      <c r="S32" s="44"/>
      <c r="T32" s="42"/>
      <c r="U32" s="45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pans="1:57" ht="15" customHeight="1">
      <c r="A33" s="276"/>
      <c r="B33" s="275"/>
      <c r="C33" s="275"/>
      <c r="D33" s="278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43"/>
      <c r="S33" s="44"/>
      <c r="T33" s="44"/>
      <c r="U33" s="45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pans="1:57" ht="15" customHeight="1">
      <c r="A34" s="276"/>
      <c r="B34" s="275"/>
      <c r="C34" s="275"/>
      <c r="D34" s="278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46"/>
      <c r="S34" s="44"/>
      <c r="T34" s="42"/>
      <c r="U34" s="45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pans="1:57" ht="15" customHeight="1">
      <c r="A35" s="276"/>
      <c r="B35" s="275"/>
      <c r="C35" s="275"/>
      <c r="D35" s="278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43"/>
      <c r="S35" s="44"/>
      <c r="T35" s="44"/>
      <c r="U35" s="45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pans="1:57" ht="15" customHeight="1">
      <c r="A36" s="276"/>
      <c r="B36" s="275"/>
      <c r="C36" s="275"/>
      <c r="D36" s="278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46"/>
      <c r="S36" s="44"/>
      <c r="T36" s="42"/>
      <c r="U36" s="45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1:57" ht="23.25">
      <c r="S37" s="277"/>
      <c r="T37" s="277"/>
      <c r="U37" s="188"/>
      <c r="W37" s="274"/>
      <c r="X37" s="274"/>
      <c r="Y37" s="274"/>
      <c r="Z37" s="274"/>
      <c r="AA37" s="274"/>
      <c r="AB37" s="274"/>
      <c r="AC37" s="274"/>
      <c r="AD37" s="274"/>
      <c r="AE37" s="274"/>
      <c r="AF37" s="274"/>
      <c r="AG37" s="274"/>
      <c r="AH37" s="274"/>
      <c r="AI37" s="274"/>
      <c r="AJ37" s="274"/>
      <c r="AK37" s="274"/>
      <c r="AL37" s="274"/>
      <c r="AM37" s="274"/>
      <c r="AN37" s="274"/>
      <c r="AO37" s="274"/>
      <c r="AP37" s="274"/>
      <c r="AQ37" s="274"/>
      <c r="AR37" s="274"/>
      <c r="AS37" s="274"/>
      <c r="AT37" s="274"/>
      <c r="AU37" s="274"/>
      <c r="AV37" s="274"/>
      <c r="AW37" s="274"/>
      <c r="AX37" s="274"/>
      <c r="AY37" s="274"/>
      <c r="AZ37" s="274"/>
      <c r="BA37" s="274"/>
      <c r="BB37" s="274"/>
      <c r="BC37" s="274"/>
      <c r="BD37" s="274"/>
      <c r="BE37" s="274"/>
    </row>
    <row r="39" spans="1:57">
      <c r="W39" s="274"/>
      <c r="X39" s="274"/>
      <c r="Y39" s="274"/>
      <c r="Z39" s="274"/>
      <c r="AA39" s="274"/>
      <c r="AB39" s="274"/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74"/>
      <c r="AP39" s="274"/>
      <c r="AQ39" s="274"/>
      <c r="AR39" s="274"/>
      <c r="AS39" s="274"/>
      <c r="AT39" s="274"/>
      <c r="AU39" s="274"/>
      <c r="AV39" s="274"/>
      <c r="AW39" s="274"/>
      <c r="AX39" s="274"/>
      <c r="AY39" s="274"/>
      <c r="AZ39" s="274"/>
      <c r="BA39" s="274"/>
      <c r="BB39" s="274"/>
      <c r="BC39" s="274"/>
      <c r="BD39" s="274"/>
      <c r="BE39" s="274"/>
    </row>
    <row r="40" spans="1:57"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  <c r="AN40" s="274"/>
      <c r="AO40" s="274"/>
      <c r="AP40" s="274"/>
      <c r="AQ40" s="274"/>
      <c r="AR40" s="274"/>
      <c r="AS40" s="274"/>
      <c r="AT40" s="274"/>
      <c r="AU40" s="274"/>
      <c r="AV40" s="274"/>
      <c r="AW40" s="274"/>
      <c r="AX40" s="274"/>
      <c r="AY40" s="274"/>
      <c r="AZ40" s="274"/>
      <c r="BA40" s="274"/>
      <c r="BB40" s="274"/>
      <c r="BC40" s="274"/>
      <c r="BD40" s="274"/>
      <c r="BE40" s="274"/>
    </row>
    <row r="41" spans="1:57" ht="20.25">
      <c r="W41" s="273"/>
      <c r="X41" s="273"/>
      <c r="Y41" s="273"/>
      <c r="Z41" s="273"/>
      <c r="AA41" s="273"/>
      <c r="AB41" s="273"/>
      <c r="AC41" s="273"/>
      <c r="AD41" s="270"/>
      <c r="AE41" s="270"/>
      <c r="AF41" s="270"/>
      <c r="AG41" s="270"/>
      <c r="AH41" s="270"/>
      <c r="AI41" s="270"/>
      <c r="AJ41" s="1"/>
      <c r="AK41" s="1"/>
      <c r="AL41" s="273"/>
      <c r="AM41" s="273"/>
      <c r="AN41" s="273"/>
      <c r="AO41" s="273"/>
      <c r="AP41" s="273"/>
      <c r="AQ41" s="273"/>
      <c r="AR41" s="5"/>
      <c r="AS41" s="4"/>
      <c r="AT41" s="4"/>
      <c r="AU41" s="4"/>
      <c r="AV41" s="4"/>
      <c r="AW41" s="4"/>
      <c r="AX41" s="273"/>
      <c r="AY41" s="273"/>
      <c r="AZ41" s="273"/>
      <c r="BA41" s="273"/>
      <c r="BB41" s="1"/>
      <c r="BC41" s="1"/>
      <c r="BD41" s="1"/>
      <c r="BE41" s="1"/>
    </row>
    <row r="43" spans="1:57" ht="20.25">
      <c r="W43" s="270"/>
      <c r="X43" s="270"/>
      <c r="Y43" s="270"/>
      <c r="Z43" s="270"/>
      <c r="AA43" s="270"/>
      <c r="AB43" s="270"/>
      <c r="AC43" s="270"/>
      <c r="AD43" s="271"/>
      <c r="AE43" s="271"/>
      <c r="AF43" s="271"/>
      <c r="AG43" s="271"/>
      <c r="AH43" s="271"/>
      <c r="AI43" s="271"/>
      <c r="AJ43" s="271"/>
      <c r="AK43" s="271"/>
      <c r="AL43" s="271"/>
      <c r="AM43" s="271"/>
      <c r="AN43" s="1"/>
      <c r="AO43" s="270"/>
      <c r="AP43" s="270"/>
      <c r="AQ43" s="270"/>
      <c r="AR43" s="270"/>
      <c r="AS43" s="270"/>
      <c r="AT43" s="270"/>
      <c r="AU43" s="270"/>
      <c r="AV43" s="271"/>
      <c r="AW43" s="271"/>
      <c r="AX43" s="271"/>
      <c r="AY43" s="271"/>
      <c r="AZ43" s="271"/>
      <c r="BA43" s="271"/>
      <c r="BB43" s="271"/>
      <c r="BC43" s="271"/>
      <c r="BD43" s="271"/>
      <c r="BE43" s="271"/>
    </row>
    <row r="46" spans="1:57" ht="15.75">
      <c r="W46" s="272"/>
      <c r="X46" s="272"/>
      <c r="Y46" s="272"/>
      <c r="Z46" s="272"/>
      <c r="AA46" s="272"/>
      <c r="AB46" s="272"/>
      <c r="AC46" s="2"/>
      <c r="AD46" s="272"/>
      <c r="AE46" s="272"/>
      <c r="AF46" s="2"/>
      <c r="AG46" s="2"/>
      <c r="AH46" s="2"/>
      <c r="AI46" s="272"/>
      <c r="AJ46" s="272"/>
      <c r="AK46" s="272"/>
      <c r="AL46" s="272"/>
      <c r="AM46" s="272"/>
      <c r="AN46" s="272"/>
      <c r="AO46" s="2"/>
      <c r="AP46" s="2"/>
      <c r="AQ46" s="2"/>
      <c r="AR46" s="2"/>
      <c r="AS46" s="2"/>
      <c r="AT46" s="2"/>
      <c r="AU46" s="272"/>
      <c r="AV46" s="272"/>
      <c r="AW46" s="272"/>
      <c r="AX46" s="272"/>
      <c r="AY46" s="272"/>
      <c r="AZ46" s="272"/>
      <c r="BA46" s="2"/>
      <c r="BB46" s="2"/>
      <c r="BC46" s="2"/>
      <c r="BD46" s="2"/>
      <c r="BE46" s="2"/>
    </row>
    <row r="49" spans="23:57" ht="15" customHeight="1"/>
    <row r="53" spans="23:57">
      <c r="W53" s="273"/>
      <c r="X53" s="273"/>
      <c r="Y53" s="273"/>
      <c r="Z53" s="273"/>
      <c r="AA53" s="273"/>
      <c r="AB53" s="273"/>
      <c r="AC53" s="273"/>
      <c r="AD53" s="273"/>
      <c r="AE53" s="273"/>
      <c r="AF53" s="273"/>
      <c r="AG53" s="273"/>
      <c r="AH53" s="273"/>
      <c r="AI53" s="273"/>
      <c r="AJ53" s="273"/>
      <c r="AK53" s="273"/>
      <c r="AL53" s="273"/>
      <c r="AM53" s="273"/>
      <c r="AN53" s="273"/>
      <c r="AO53" s="273"/>
      <c r="AP53" s="273"/>
      <c r="AQ53" s="273"/>
      <c r="AR53" s="273"/>
      <c r="AS53" s="273"/>
      <c r="AT53" s="273"/>
      <c r="AU53" s="273"/>
      <c r="AV53" s="273"/>
      <c r="AW53" s="273"/>
      <c r="AX53" s="273"/>
      <c r="AY53" s="273"/>
      <c r="AZ53" s="273"/>
      <c r="BA53" s="273"/>
      <c r="BB53" s="273"/>
      <c r="BC53" s="273"/>
      <c r="BD53" s="273"/>
      <c r="BE53" s="273"/>
    </row>
    <row r="54" spans="23:57">
      <c r="W54" s="273"/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  <c r="AH54" s="273"/>
      <c r="AI54" s="273"/>
      <c r="AJ54" s="273"/>
      <c r="AK54" s="273"/>
      <c r="AL54" s="273"/>
      <c r="AM54" s="273"/>
      <c r="AN54" s="273"/>
      <c r="AO54" s="273"/>
      <c r="AP54" s="273"/>
      <c r="AQ54" s="273"/>
      <c r="AR54" s="273"/>
      <c r="AS54" s="273"/>
      <c r="AT54" s="273"/>
      <c r="AU54" s="273"/>
      <c r="AV54" s="273"/>
      <c r="AW54" s="273"/>
      <c r="AX54" s="273"/>
      <c r="AY54" s="273"/>
      <c r="AZ54" s="273"/>
      <c r="BA54" s="273"/>
      <c r="BB54" s="273"/>
      <c r="BC54" s="273"/>
      <c r="BD54" s="273"/>
      <c r="BE54" s="273"/>
    </row>
    <row r="58" spans="23:57" ht="23.25">
      <c r="W58" s="274"/>
      <c r="X58" s="274"/>
      <c r="Y58" s="274"/>
      <c r="Z58" s="274"/>
      <c r="AA58" s="274"/>
      <c r="AB58" s="274"/>
      <c r="AC58" s="274"/>
      <c r="AD58" s="274"/>
      <c r="AE58" s="274"/>
      <c r="AF58" s="274"/>
      <c r="AG58" s="274"/>
      <c r="AH58" s="274"/>
      <c r="AI58" s="274"/>
      <c r="AJ58" s="274"/>
      <c r="AK58" s="274"/>
      <c r="AL58" s="274"/>
      <c r="AM58" s="274"/>
      <c r="AN58" s="274"/>
      <c r="AO58" s="274"/>
      <c r="AP58" s="274"/>
      <c r="AQ58" s="274"/>
      <c r="AR58" s="274"/>
      <c r="AS58" s="274"/>
      <c r="AT58" s="274"/>
      <c r="AU58" s="274"/>
      <c r="AV58" s="274"/>
      <c r="AW58" s="274"/>
      <c r="AX58" s="274"/>
      <c r="AY58" s="274"/>
      <c r="AZ58" s="274"/>
      <c r="BA58" s="274"/>
      <c r="BB58" s="274"/>
      <c r="BC58" s="274"/>
      <c r="BD58" s="274"/>
      <c r="BE58" s="274"/>
    </row>
    <row r="59" spans="23:57" ht="20.25">
      <c r="W59" s="273"/>
      <c r="X59" s="273"/>
      <c r="Y59" s="273"/>
      <c r="Z59" s="273"/>
      <c r="AA59" s="273"/>
      <c r="AB59" s="273"/>
      <c r="AC59" s="273"/>
      <c r="AD59" s="270"/>
      <c r="AE59" s="270"/>
      <c r="AF59" s="270"/>
      <c r="AG59" s="270"/>
      <c r="AH59" s="270"/>
      <c r="AI59" s="270"/>
      <c r="AJ59" s="1"/>
      <c r="AK59" s="1"/>
      <c r="AL59" s="273"/>
      <c r="AM59" s="273"/>
      <c r="AN59" s="273"/>
      <c r="AO59" s="273"/>
      <c r="AP59" s="273"/>
      <c r="AQ59" s="273"/>
      <c r="AR59" s="5"/>
      <c r="AS59" s="4"/>
      <c r="AT59" s="4"/>
      <c r="AU59" s="4"/>
      <c r="AV59" s="4"/>
      <c r="AW59" s="4"/>
      <c r="AX59" s="273"/>
      <c r="AY59" s="273"/>
      <c r="AZ59" s="273"/>
      <c r="BA59" s="273"/>
      <c r="BB59" s="1"/>
      <c r="BC59" s="1"/>
      <c r="BD59" s="1"/>
      <c r="BE59" s="1"/>
    </row>
    <row r="61" spans="23:57" ht="20.25">
      <c r="W61" s="270"/>
      <c r="X61" s="270"/>
      <c r="Y61" s="270"/>
      <c r="Z61" s="270"/>
      <c r="AA61" s="270"/>
      <c r="AB61" s="270"/>
      <c r="AC61" s="270"/>
      <c r="AD61" s="271"/>
      <c r="AE61" s="271"/>
      <c r="AF61" s="271"/>
      <c r="AG61" s="271"/>
      <c r="AH61" s="271"/>
      <c r="AI61" s="271"/>
      <c r="AJ61" s="271"/>
      <c r="AK61" s="271"/>
      <c r="AL61" s="271"/>
      <c r="AM61" s="271"/>
      <c r="AN61" s="1"/>
      <c r="AO61" s="270"/>
      <c r="AP61" s="270"/>
      <c r="AQ61" s="270"/>
      <c r="AR61" s="270"/>
      <c r="AS61" s="270"/>
      <c r="AT61" s="270"/>
      <c r="AU61" s="270"/>
      <c r="AV61" s="271"/>
      <c r="AW61" s="271"/>
      <c r="AX61" s="271"/>
      <c r="AY61" s="271"/>
      <c r="AZ61" s="271"/>
      <c r="BA61" s="271"/>
      <c r="BB61" s="271"/>
      <c r="BC61" s="271"/>
      <c r="BD61" s="271"/>
      <c r="BE61" s="271"/>
    </row>
    <row r="64" spans="23:57" ht="15.75">
      <c r="W64" s="272"/>
      <c r="X64" s="272"/>
      <c r="Y64" s="272"/>
      <c r="Z64" s="272"/>
      <c r="AA64" s="272"/>
      <c r="AB64" s="272"/>
      <c r="AC64" s="2"/>
      <c r="AD64" s="272"/>
      <c r="AE64" s="272"/>
      <c r="AF64" s="2"/>
      <c r="AG64" s="2"/>
      <c r="AH64" s="2"/>
      <c r="AI64" s="272"/>
      <c r="AJ64" s="272"/>
      <c r="AK64" s="272"/>
      <c r="AL64" s="272"/>
      <c r="AM64" s="272"/>
      <c r="AN64" s="272"/>
      <c r="AO64" s="2"/>
      <c r="AP64" s="2"/>
      <c r="AQ64" s="2"/>
      <c r="AR64" s="2"/>
      <c r="AS64" s="2"/>
      <c r="AT64" s="2"/>
      <c r="AU64" s="272"/>
      <c r="AV64" s="272"/>
      <c r="AW64" s="272"/>
      <c r="AX64" s="272"/>
      <c r="AY64" s="272"/>
      <c r="AZ64" s="272"/>
      <c r="BA64" s="2"/>
      <c r="BB64" s="2"/>
      <c r="BC64" s="2"/>
      <c r="BD64" s="2"/>
      <c r="BE64" s="2"/>
    </row>
    <row r="67" spans="23:57" ht="15" customHeight="1"/>
    <row r="71" spans="23:57"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273"/>
      <c r="AV71" s="273"/>
      <c r="AW71" s="273"/>
      <c r="AX71" s="273"/>
      <c r="AY71" s="273"/>
      <c r="AZ71" s="273"/>
      <c r="BA71" s="273"/>
      <c r="BB71" s="273"/>
      <c r="BC71" s="273"/>
      <c r="BD71" s="273"/>
      <c r="BE71" s="273"/>
    </row>
    <row r="72" spans="23:57"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</row>
    <row r="76" spans="23:57" ht="23.25"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</row>
    <row r="78" spans="23:57" ht="23.25"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</row>
    <row r="79" spans="23:57" ht="20.25">
      <c r="W79" s="273"/>
      <c r="X79" s="273"/>
      <c r="Y79" s="273"/>
      <c r="Z79" s="273"/>
      <c r="AA79" s="273"/>
      <c r="AB79" s="273"/>
      <c r="AC79" s="273"/>
      <c r="AD79" s="270"/>
      <c r="AE79" s="270"/>
      <c r="AF79" s="270"/>
      <c r="AG79" s="270"/>
      <c r="AH79" s="270"/>
      <c r="AI79" s="270"/>
      <c r="AJ79" s="1"/>
      <c r="AK79" s="1"/>
      <c r="AL79" s="273"/>
      <c r="AM79" s="273"/>
      <c r="AN79" s="273"/>
      <c r="AO79" s="273"/>
      <c r="AP79" s="273"/>
      <c r="AQ79" s="273"/>
      <c r="AR79" s="5"/>
      <c r="AS79" s="4"/>
      <c r="AT79" s="4"/>
      <c r="AU79" s="4"/>
      <c r="AV79" s="4"/>
      <c r="AW79" s="4"/>
      <c r="AX79" s="273"/>
      <c r="AY79" s="273"/>
      <c r="AZ79" s="273"/>
      <c r="BA79" s="273"/>
      <c r="BB79" s="1"/>
      <c r="BC79" s="1"/>
      <c r="BD79" s="1"/>
      <c r="BE79" s="1"/>
    </row>
    <row r="81" spans="23:57" ht="20.25">
      <c r="W81" s="270"/>
      <c r="X81" s="270"/>
      <c r="Y81" s="270"/>
      <c r="Z81" s="270"/>
      <c r="AA81" s="270"/>
      <c r="AB81" s="270"/>
      <c r="AC81" s="270"/>
      <c r="AD81" s="271"/>
      <c r="AE81" s="271"/>
      <c r="AF81" s="271"/>
      <c r="AG81" s="271"/>
      <c r="AH81" s="271"/>
      <c r="AI81" s="271"/>
      <c r="AJ81" s="271"/>
      <c r="AK81" s="271"/>
      <c r="AL81" s="271"/>
      <c r="AM81" s="271"/>
      <c r="AN81" s="1"/>
      <c r="AO81" s="270"/>
      <c r="AP81" s="270"/>
      <c r="AQ81" s="270"/>
      <c r="AR81" s="270"/>
      <c r="AS81" s="270"/>
      <c r="AT81" s="270"/>
      <c r="AU81" s="270"/>
      <c r="AV81" s="271"/>
      <c r="AW81" s="271"/>
      <c r="AX81" s="271"/>
      <c r="AY81" s="271"/>
      <c r="AZ81" s="271"/>
      <c r="BA81" s="271"/>
      <c r="BB81" s="271"/>
      <c r="BC81" s="271"/>
      <c r="BD81" s="271"/>
      <c r="BE81" s="271"/>
    </row>
    <row r="84" spans="23:57" ht="15.75">
      <c r="W84" s="272"/>
      <c r="X84" s="272"/>
      <c r="Y84" s="272"/>
      <c r="Z84" s="272"/>
      <c r="AA84" s="272"/>
      <c r="AB84" s="272"/>
      <c r="AC84" s="2"/>
      <c r="AD84" s="272"/>
      <c r="AE84" s="272"/>
      <c r="AF84" s="2"/>
      <c r="AG84" s="2"/>
      <c r="AH84" s="2"/>
      <c r="AI84" s="272"/>
      <c r="AJ84" s="272"/>
      <c r="AK84" s="272"/>
      <c r="AL84" s="272"/>
      <c r="AM84" s="272"/>
      <c r="AN84" s="272"/>
      <c r="AO84" s="2"/>
      <c r="AP84" s="2"/>
      <c r="AQ84" s="2"/>
      <c r="AR84" s="2"/>
      <c r="AS84" s="2"/>
      <c r="AT84" s="2"/>
      <c r="AU84" s="272"/>
      <c r="AV84" s="272"/>
      <c r="AW84" s="272"/>
      <c r="AX84" s="272"/>
      <c r="AY84" s="272"/>
      <c r="AZ84" s="272"/>
      <c r="BA84" s="2"/>
      <c r="BB84" s="2"/>
      <c r="BC84" s="2"/>
      <c r="BD84" s="2"/>
      <c r="BE84" s="2"/>
    </row>
    <row r="91" spans="23:57"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73"/>
      <c r="AY91" s="273"/>
      <c r="AZ91" s="273"/>
      <c r="BA91" s="273"/>
      <c r="BB91" s="273"/>
      <c r="BC91" s="273"/>
      <c r="BD91" s="273"/>
      <c r="BE91" s="273"/>
    </row>
    <row r="92" spans="23:57"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73"/>
      <c r="AY92" s="273"/>
      <c r="AZ92" s="273"/>
      <c r="BA92" s="273"/>
      <c r="BB92" s="273"/>
      <c r="BC92" s="273"/>
      <c r="BD92" s="273"/>
      <c r="BE92" s="273"/>
    </row>
  </sheetData>
  <mergeCells count="232">
    <mergeCell ref="C5:E6"/>
    <mergeCell ref="F5:H6"/>
    <mergeCell ref="I5:K6"/>
    <mergeCell ref="L5:N6"/>
    <mergeCell ref="A4:B6"/>
    <mergeCell ref="A2:U3"/>
    <mergeCell ref="C4:U4"/>
    <mergeCell ref="O5:Q6"/>
    <mergeCell ref="R5:T5"/>
    <mergeCell ref="R6:T6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E15:E16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R9:R10"/>
    <mergeCell ref="O9:O10"/>
    <mergeCell ref="F7:F8"/>
    <mergeCell ref="G7:G8"/>
    <mergeCell ref="H7:H8"/>
    <mergeCell ref="B7:B10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L17:L18"/>
    <mergeCell ref="Q17:Q18"/>
    <mergeCell ref="R17:R18"/>
    <mergeCell ref="D25:D26"/>
    <mergeCell ref="A15:A18"/>
    <mergeCell ref="J11:J12"/>
    <mergeCell ref="A19:A22"/>
    <mergeCell ref="C19:C20"/>
    <mergeCell ref="D19:D20"/>
    <mergeCell ref="E19:E20"/>
    <mergeCell ref="F19:F20"/>
    <mergeCell ref="P21:P22"/>
    <mergeCell ref="O19:O20"/>
    <mergeCell ref="P19:P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C15:C16"/>
    <mergeCell ref="D15:D16"/>
    <mergeCell ref="G19:G20"/>
    <mergeCell ref="H19:H20"/>
    <mergeCell ref="I19:I20"/>
    <mergeCell ref="J19:J20"/>
    <mergeCell ref="K19:K20"/>
    <mergeCell ref="L19:N22"/>
    <mergeCell ref="Q21:Q22"/>
    <mergeCell ref="R21:R22"/>
    <mergeCell ref="Q19:Q20"/>
    <mergeCell ref="R19:R20"/>
    <mergeCell ref="A35:A36"/>
    <mergeCell ref="B35:C36"/>
    <mergeCell ref="D35:D36"/>
    <mergeCell ref="W81:AC81"/>
    <mergeCell ref="AD81:AM81"/>
    <mergeCell ref="AO81:AU81"/>
    <mergeCell ref="AV81:BE81"/>
    <mergeCell ref="W84:AB84"/>
    <mergeCell ref="AD84:AE84"/>
    <mergeCell ref="AI84:AN84"/>
    <mergeCell ref="AU84:AZ84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W53:BE54"/>
    <mergeCell ref="A33:A34"/>
    <mergeCell ref="B33:C34"/>
    <mergeCell ref="D33:D34"/>
    <mergeCell ref="A27:A28"/>
    <mergeCell ref="B27:C28"/>
    <mergeCell ref="D27:D28"/>
    <mergeCell ref="A29:A30"/>
    <mergeCell ref="B29:C30"/>
    <mergeCell ref="D29:D30"/>
    <mergeCell ref="A31:A32"/>
    <mergeCell ref="B31:C32"/>
    <mergeCell ref="D31:D32"/>
    <mergeCell ref="S7:S8"/>
    <mergeCell ref="T7:T8"/>
    <mergeCell ref="U7:U8"/>
    <mergeCell ref="S9:S10"/>
    <mergeCell ref="T9:T10"/>
    <mergeCell ref="U9:U10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O23:Q26"/>
    <mergeCell ref="R23:R24"/>
    <mergeCell ref="S23:S24"/>
    <mergeCell ref="T23:T24"/>
    <mergeCell ref="U23:U24"/>
    <mergeCell ref="C25:C26"/>
    <mergeCell ref="E25:E26"/>
    <mergeCell ref="U25:U26"/>
    <mergeCell ref="E27:Q28"/>
    <mergeCell ref="E29:Q30"/>
    <mergeCell ref="E31:Q32"/>
    <mergeCell ref="E33:Q34"/>
    <mergeCell ref="E35:Q36"/>
    <mergeCell ref="S37:T37"/>
    <mergeCell ref="W37:BE37"/>
    <mergeCell ref="W39:BE40"/>
    <mergeCell ref="F25:F26"/>
    <mergeCell ref="G25:G26"/>
    <mergeCell ref="H25:H26"/>
    <mergeCell ref="I25:I26"/>
    <mergeCell ref="J25:J26"/>
    <mergeCell ref="K25:K26"/>
    <mergeCell ref="R25:R26"/>
    <mergeCell ref="S25:S26"/>
    <mergeCell ref="T25:T26"/>
    <mergeCell ref="W58:BE58"/>
    <mergeCell ref="W59:AC59"/>
    <mergeCell ref="AD59:AI59"/>
    <mergeCell ref="AL59:AQ59"/>
    <mergeCell ref="AX59:BA59"/>
    <mergeCell ref="W61:AC61"/>
    <mergeCell ref="AD61:AM61"/>
    <mergeCell ref="AO61:AU61"/>
    <mergeCell ref="AV61:BE61"/>
    <mergeCell ref="W91:BE92"/>
    <mergeCell ref="W64:AB64"/>
    <mergeCell ref="AD64:AE64"/>
    <mergeCell ref="AI64:AN64"/>
    <mergeCell ref="AU64:AZ64"/>
    <mergeCell ref="W71:BE72"/>
    <mergeCell ref="W76:BE76"/>
    <mergeCell ref="W78:BE78"/>
    <mergeCell ref="W79:AC79"/>
    <mergeCell ref="AD79:AI79"/>
    <mergeCell ref="AL79:AQ79"/>
    <mergeCell ref="AX79:BA79"/>
  </mergeCells>
  <pageMargins left="0.7086614173228347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V100"/>
  <sheetViews>
    <sheetView showGridLines="0" zoomScaleNormal="100" workbookViewId="0">
      <selection activeCell="AB34" sqref="AB34"/>
    </sheetView>
  </sheetViews>
  <sheetFormatPr defaultRowHeight="1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/>
    <row r="2" spans="1:21" ht="14.45" customHeight="1">
      <c r="A2" s="385" t="str">
        <f>'Nasazení do skupin'!B1</f>
        <v>12. GALA MČR mladších žáků dvojice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386"/>
    </row>
    <row r="3" spans="1:21" ht="15" customHeight="1" thickBot="1">
      <c r="A3" s="301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3"/>
    </row>
    <row r="4" spans="1:21" ht="32.25" customHeight="1" thickBot="1">
      <c r="A4" s="441" t="s">
        <v>0</v>
      </c>
      <c r="B4" s="442"/>
      <c r="C4" s="304" t="str">
        <f>'Nasazení do skupin'!B2</f>
        <v>Karlovy Vary 18.5.2019</v>
      </c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6"/>
    </row>
    <row r="5" spans="1:21" ht="14.45" customHeight="1">
      <c r="A5" s="315"/>
      <c r="B5" s="316"/>
      <c r="C5" s="298">
        <v>1</v>
      </c>
      <c r="D5" s="298"/>
      <c r="E5" s="386"/>
      <c r="F5" s="385">
        <v>2</v>
      </c>
      <c r="G5" s="298"/>
      <c r="H5" s="386"/>
      <c r="I5" s="385">
        <v>3</v>
      </c>
      <c r="J5" s="298"/>
      <c r="K5" s="386"/>
      <c r="L5" s="385">
        <v>4</v>
      </c>
      <c r="M5" s="298"/>
      <c r="N5" s="386"/>
      <c r="O5" s="385">
        <v>5</v>
      </c>
      <c r="P5" s="298"/>
      <c r="Q5" s="386"/>
      <c r="R5" s="387" t="s">
        <v>1</v>
      </c>
      <c r="S5" s="388"/>
      <c r="T5" s="389"/>
      <c r="U5" s="239" t="s">
        <v>2</v>
      </c>
    </row>
    <row r="6" spans="1:21" ht="15" customHeight="1" thickBot="1">
      <c r="A6" s="317"/>
      <c r="B6" s="318"/>
      <c r="C6" s="331"/>
      <c r="D6" s="331"/>
      <c r="E6" s="332"/>
      <c r="F6" s="301"/>
      <c r="G6" s="302"/>
      <c r="H6" s="303"/>
      <c r="I6" s="301"/>
      <c r="J6" s="302"/>
      <c r="K6" s="303"/>
      <c r="L6" s="301"/>
      <c r="M6" s="302"/>
      <c r="N6" s="303"/>
      <c r="O6" s="301"/>
      <c r="P6" s="302"/>
      <c r="Q6" s="303"/>
      <c r="R6" s="310" t="s">
        <v>3</v>
      </c>
      <c r="S6" s="311"/>
      <c r="T6" s="312"/>
      <c r="U6" s="238" t="s">
        <v>4</v>
      </c>
    </row>
    <row r="7" spans="1:21" ht="15" customHeight="1">
      <c r="A7" s="431">
        <v>1</v>
      </c>
      <c r="B7" s="439" t="str">
        <f>'Nasazení do skupin'!B18</f>
        <v>TJ SLAVOJ Český Brod "A"</v>
      </c>
      <c r="C7" s="443"/>
      <c r="D7" s="334"/>
      <c r="E7" s="444"/>
      <c r="F7" s="407">
        <f>E11</f>
        <v>0</v>
      </c>
      <c r="G7" s="409" t="s">
        <v>5</v>
      </c>
      <c r="H7" s="411">
        <f>C11</f>
        <v>2</v>
      </c>
      <c r="I7" s="407">
        <f>O37</f>
        <v>2</v>
      </c>
      <c r="J7" s="409" t="s">
        <v>5</v>
      </c>
      <c r="K7" s="411">
        <f>Q37</f>
        <v>0</v>
      </c>
      <c r="L7" s="407">
        <f>O41</f>
        <v>2</v>
      </c>
      <c r="M7" s="409" t="s">
        <v>5</v>
      </c>
      <c r="N7" s="411">
        <f>Q41</f>
        <v>0</v>
      </c>
      <c r="O7" s="407">
        <f>E23</f>
        <v>2</v>
      </c>
      <c r="P7" s="409" t="s">
        <v>5</v>
      </c>
      <c r="Q7" s="411">
        <f>C23</f>
        <v>0</v>
      </c>
      <c r="R7" s="397">
        <f>F7+I7+L7+O7</f>
        <v>6</v>
      </c>
      <c r="S7" s="413" t="s">
        <v>5</v>
      </c>
      <c r="T7" s="415">
        <f>H7+K7+N7+Q7</f>
        <v>2</v>
      </c>
      <c r="U7" s="425">
        <v>6</v>
      </c>
    </row>
    <row r="8" spans="1:21" ht="15.75" customHeight="1" thickBot="1">
      <c r="A8" s="320"/>
      <c r="B8" s="323"/>
      <c r="C8" s="336"/>
      <c r="D8" s="337"/>
      <c r="E8" s="338"/>
      <c r="F8" s="408"/>
      <c r="G8" s="410"/>
      <c r="H8" s="412"/>
      <c r="I8" s="408"/>
      <c r="J8" s="410"/>
      <c r="K8" s="412"/>
      <c r="L8" s="408"/>
      <c r="M8" s="410"/>
      <c r="N8" s="412"/>
      <c r="O8" s="408"/>
      <c r="P8" s="410"/>
      <c r="Q8" s="412"/>
      <c r="R8" s="398"/>
      <c r="S8" s="414"/>
      <c r="T8" s="416"/>
      <c r="U8" s="426"/>
    </row>
    <row r="9" spans="1:21" ht="15" customHeight="1">
      <c r="A9" s="320"/>
      <c r="B9" s="323"/>
      <c r="C9" s="336"/>
      <c r="D9" s="337"/>
      <c r="E9" s="338"/>
      <c r="F9" s="401">
        <f>E13</f>
        <v>10</v>
      </c>
      <c r="G9" s="403" t="s">
        <v>5</v>
      </c>
      <c r="H9" s="405">
        <f>C13</f>
        <v>20</v>
      </c>
      <c r="I9" s="401">
        <f>O38</f>
        <v>20</v>
      </c>
      <c r="J9" s="403" t="s">
        <v>5</v>
      </c>
      <c r="K9" s="405">
        <f>Q38</f>
        <v>6</v>
      </c>
      <c r="L9" s="401">
        <f>O42</f>
        <v>20</v>
      </c>
      <c r="M9" s="403" t="s">
        <v>5</v>
      </c>
      <c r="N9" s="405">
        <f>Q42</f>
        <v>10</v>
      </c>
      <c r="O9" s="401">
        <f>E25</f>
        <v>20</v>
      </c>
      <c r="P9" s="403" t="s">
        <v>5</v>
      </c>
      <c r="Q9" s="405">
        <f>C25</f>
        <v>8</v>
      </c>
      <c r="R9" s="399">
        <f>F9+I9+L9+O9</f>
        <v>70</v>
      </c>
      <c r="S9" s="417" t="s">
        <v>5</v>
      </c>
      <c r="T9" s="419">
        <f>H9+K9+N9+Q9</f>
        <v>44</v>
      </c>
      <c r="U9" s="427">
        <v>2</v>
      </c>
    </row>
    <row r="10" spans="1:21" ht="15.75" customHeight="1" thickBot="1">
      <c r="A10" s="321"/>
      <c r="B10" s="324"/>
      <c r="C10" s="339"/>
      <c r="D10" s="340"/>
      <c r="E10" s="341"/>
      <c r="F10" s="401"/>
      <c r="G10" s="403"/>
      <c r="H10" s="405"/>
      <c r="I10" s="402"/>
      <c r="J10" s="404"/>
      <c r="K10" s="406"/>
      <c r="L10" s="402"/>
      <c r="M10" s="404"/>
      <c r="N10" s="406"/>
      <c r="O10" s="402"/>
      <c r="P10" s="404"/>
      <c r="Q10" s="406"/>
      <c r="R10" s="400"/>
      <c r="S10" s="418"/>
      <c r="T10" s="420"/>
      <c r="U10" s="428"/>
    </row>
    <row r="11" spans="1:21" ht="15" customHeight="1">
      <c r="A11" s="431">
        <v>2</v>
      </c>
      <c r="B11" s="439" t="str">
        <f>'Nasazení do skupin'!B19</f>
        <v>Městský nohejbalový klub Modřice, z.s. "B"</v>
      </c>
      <c r="C11" s="407">
        <f>O51</f>
        <v>2</v>
      </c>
      <c r="D11" s="409" t="s">
        <v>5</v>
      </c>
      <c r="E11" s="409">
        <f>Q51</f>
        <v>0</v>
      </c>
      <c r="F11" s="376" t="s">
        <v>40</v>
      </c>
      <c r="G11" s="377"/>
      <c r="H11" s="378"/>
      <c r="I11" s="409">
        <f>H15</f>
        <v>2</v>
      </c>
      <c r="J11" s="409" t="s">
        <v>5</v>
      </c>
      <c r="K11" s="411">
        <f>F15</f>
        <v>0</v>
      </c>
      <c r="L11" s="407">
        <f>O45</f>
        <v>2</v>
      </c>
      <c r="M11" s="409" t="s">
        <v>5</v>
      </c>
      <c r="N11" s="411">
        <f>Q45</f>
        <v>0</v>
      </c>
      <c r="O11" s="407">
        <f>H23</f>
        <v>2</v>
      </c>
      <c r="P11" s="409" t="s">
        <v>5</v>
      </c>
      <c r="Q11" s="411">
        <f>F23</f>
        <v>0</v>
      </c>
      <c r="R11" s="397">
        <f>C11+I11+L11+O11</f>
        <v>8</v>
      </c>
      <c r="S11" s="413" t="s">
        <v>5</v>
      </c>
      <c r="T11" s="415">
        <f>E11+K11+N11+Q11</f>
        <v>0</v>
      </c>
      <c r="U11" s="425">
        <v>8</v>
      </c>
    </row>
    <row r="12" spans="1:21" ht="15.75" customHeight="1" thickBot="1">
      <c r="A12" s="320"/>
      <c r="B12" s="323"/>
      <c r="C12" s="408"/>
      <c r="D12" s="410"/>
      <c r="E12" s="410"/>
      <c r="F12" s="379"/>
      <c r="G12" s="380"/>
      <c r="H12" s="381"/>
      <c r="I12" s="410"/>
      <c r="J12" s="410"/>
      <c r="K12" s="412"/>
      <c r="L12" s="408"/>
      <c r="M12" s="410"/>
      <c r="N12" s="412"/>
      <c r="O12" s="408"/>
      <c r="P12" s="410"/>
      <c r="Q12" s="412"/>
      <c r="R12" s="398"/>
      <c r="S12" s="414"/>
      <c r="T12" s="416"/>
      <c r="U12" s="426"/>
    </row>
    <row r="13" spans="1:21" ht="15" customHeight="1">
      <c r="A13" s="320"/>
      <c r="B13" s="323"/>
      <c r="C13" s="401">
        <f>O52</f>
        <v>20</v>
      </c>
      <c r="D13" s="403" t="s">
        <v>5</v>
      </c>
      <c r="E13" s="403">
        <f>Q52</f>
        <v>10</v>
      </c>
      <c r="F13" s="379"/>
      <c r="G13" s="380"/>
      <c r="H13" s="381"/>
      <c r="I13" s="403">
        <f>H17</f>
        <v>20</v>
      </c>
      <c r="J13" s="403" t="s">
        <v>5</v>
      </c>
      <c r="K13" s="405">
        <f>F17</f>
        <v>11</v>
      </c>
      <c r="L13" s="401">
        <f>O46</f>
        <v>20</v>
      </c>
      <c r="M13" s="403" t="s">
        <v>5</v>
      </c>
      <c r="N13" s="405">
        <f>Q46</f>
        <v>5</v>
      </c>
      <c r="O13" s="401">
        <f>H25</f>
        <v>20</v>
      </c>
      <c r="P13" s="403" t="s">
        <v>5</v>
      </c>
      <c r="Q13" s="405">
        <f>F25</f>
        <v>9</v>
      </c>
      <c r="R13" s="399">
        <f>C13+I13+L13+O13</f>
        <v>80</v>
      </c>
      <c r="S13" s="417" t="s">
        <v>5</v>
      </c>
      <c r="T13" s="419">
        <f>E13+K13+N13+Q13</f>
        <v>35</v>
      </c>
      <c r="U13" s="427">
        <v>1</v>
      </c>
    </row>
    <row r="14" spans="1:21" ht="15.75" customHeight="1" thickBot="1">
      <c r="A14" s="321"/>
      <c r="B14" s="324"/>
      <c r="C14" s="402"/>
      <c r="D14" s="404"/>
      <c r="E14" s="404"/>
      <c r="F14" s="382"/>
      <c r="G14" s="383"/>
      <c r="H14" s="384"/>
      <c r="I14" s="403"/>
      <c r="J14" s="403"/>
      <c r="K14" s="405"/>
      <c r="L14" s="402"/>
      <c r="M14" s="404"/>
      <c r="N14" s="406"/>
      <c r="O14" s="402"/>
      <c r="P14" s="404"/>
      <c r="Q14" s="406"/>
      <c r="R14" s="400"/>
      <c r="S14" s="418"/>
      <c r="T14" s="420"/>
      <c r="U14" s="428"/>
    </row>
    <row r="15" spans="1:21" ht="15" customHeight="1">
      <c r="A15" s="431">
        <v>3</v>
      </c>
      <c r="B15" s="439" t="str">
        <f>'Nasazení do skupin'!B20</f>
        <v>TJ Baník Stříbro</v>
      </c>
      <c r="C15" s="407">
        <f>K7</f>
        <v>0</v>
      </c>
      <c r="D15" s="409" t="s">
        <v>5</v>
      </c>
      <c r="E15" s="411">
        <f>I7</f>
        <v>2</v>
      </c>
      <c r="F15" s="440">
        <f>O33</f>
        <v>0</v>
      </c>
      <c r="G15" s="436" t="s">
        <v>5</v>
      </c>
      <c r="H15" s="436">
        <f>Q33</f>
        <v>2</v>
      </c>
      <c r="I15" s="437"/>
      <c r="J15" s="367"/>
      <c r="K15" s="438"/>
      <c r="L15" s="432">
        <f>K19</f>
        <v>1</v>
      </c>
      <c r="M15" s="432" t="s">
        <v>5</v>
      </c>
      <c r="N15" s="434">
        <f>I19</f>
        <v>2</v>
      </c>
      <c r="O15" s="432">
        <f>O43</f>
        <v>2</v>
      </c>
      <c r="P15" s="432" t="s">
        <v>5</v>
      </c>
      <c r="Q15" s="434">
        <f>Q43</f>
        <v>0</v>
      </c>
      <c r="R15" s="397">
        <f>C15+F15+L15+O15</f>
        <v>3</v>
      </c>
      <c r="S15" s="413" t="s">
        <v>5</v>
      </c>
      <c r="T15" s="415">
        <f>H15+E15+N15+Q15</f>
        <v>6</v>
      </c>
      <c r="U15" s="425">
        <v>2</v>
      </c>
    </row>
    <row r="16" spans="1:21" ht="15.75" customHeight="1" thickBot="1">
      <c r="A16" s="320"/>
      <c r="B16" s="323"/>
      <c r="C16" s="408"/>
      <c r="D16" s="410"/>
      <c r="E16" s="412"/>
      <c r="F16" s="408"/>
      <c r="G16" s="410"/>
      <c r="H16" s="410"/>
      <c r="I16" s="369"/>
      <c r="J16" s="370"/>
      <c r="K16" s="371"/>
      <c r="L16" s="433"/>
      <c r="M16" s="433"/>
      <c r="N16" s="435"/>
      <c r="O16" s="433"/>
      <c r="P16" s="433"/>
      <c r="Q16" s="435"/>
      <c r="R16" s="398"/>
      <c r="S16" s="414"/>
      <c r="T16" s="416"/>
      <c r="U16" s="426"/>
    </row>
    <row r="17" spans="1:21" ht="15" customHeight="1">
      <c r="A17" s="320"/>
      <c r="B17" s="323"/>
      <c r="C17" s="401">
        <f>K9</f>
        <v>6</v>
      </c>
      <c r="D17" s="403" t="s">
        <v>5</v>
      </c>
      <c r="E17" s="405">
        <f>I9</f>
        <v>20</v>
      </c>
      <c r="F17" s="401">
        <f>O34</f>
        <v>11</v>
      </c>
      <c r="G17" s="403" t="s">
        <v>5</v>
      </c>
      <c r="H17" s="403">
        <f>Q34</f>
        <v>20</v>
      </c>
      <c r="I17" s="369"/>
      <c r="J17" s="370"/>
      <c r="K17" s="371"/>
      <c r="L17" s="421">
        <f>K21</f>
        <v>28</v>
      </c>
      <c r="M17" s="421" t="s">
        <v>5</v>
      </c>
      <c r="N17" s="423">
        <f>I21</f>
        <v>28</v>
      </c>
      <c r="O17" s="421">
        <f>O44</f>
        <v>20</v>
      </c>
      <c r="P17" s="421" t="s">
        <v>5</v>
      </c>
      <c r="Q17" s="423">
        <f>Q44</f>
        <v>12</v>
      </c>
      <c r="R17" s="399">
        <f>F17+C17+L17+O17</f>
        <v>65</v>
      </c>
      <c r="S17" s="417" t="s">
        <v>5</v>
      </c>
      <c r="T17" s="419">
        <f>H17+E17+N17+Q17</f>
        <v>80</v>
      </c>
      <c r="U17" s="427">
        <v>4</v>
      </c>
    </row>
    <row r="18" spans="1:21" ht="15.75" customHeight="1" thickBot="1">
      <c r="A18" s="321"/>
      <c r="B18" s="324"/>
      <c r="C18" s="402"/>
      <c r="D18" s="404"/>
      <c r="E18" s="406"/>
      <c r="F18" s="402"/>
      <c r="G18" s="404"/>
      <c r="H18" s="404"/>
      <c r="I18" s="372"/>
      <c r="J18" s="373"/>
      <c r="K18" s="374"/>
      <c r="L18" s="422"/>
      <c r="M18" s="422"/>
      <c r="N18" s="424"/>
      <c r="O18" s="422"/>
      <c r="P18" s="422"/>
      <c r="Q18" s="424"/>
      <c r="R18" s="400"/>
      <c r="S18" s="418"/>
      <c r="T18" s="420"/>
      <c r="U18" s="428"/>
    </row>
    <row r="19" spans="1:21" ht="15" customHeight="1">
      <c r="A19" s="431">
        <v>4</v>
      </c>
      <c r="B19" s="439" t="str">
        <f>'Nasazení do skupin'!B21</f>
        <v>UNITOP SKP Žďár nad Sázavou "B"</v>
      </c>
      <c r="C19" s="407">
        <f>N7</f>
        <v>0</v>
      </c>
      <c r="D19" s="409" t="s">
        <v>5</v>
      </c>
      <c r="E19" s="411">
        <f>L7</f>
        <v>2</v>
      </c>
      <c r="F19" s="407">
        <f>N11</f>
        <v>0</v>
      </c>
      <c r="G19" s="409" t="s">
        <v>5</v>
      </c>
      <c r="H19" s="411">
        <f>L11</f>
        <v>2</v>
      </c>
      <c r="I19" s="440">
        <f>O49</f>
        <v>2</v>
      </c>
      <c r="J19" s="436" t="s">
        <v>5</v>
      </c>
      <c r="K19" s="436">
        <f>Q49</f>
        <v>1</v>
      </c>
      <c r="L19" s="348">
        <v>2019</v>
      </c>
      <c r="M19" s="349"/>
      <c r="N19" s="350"/>
      <c r="O19" s="432">
        <f>O35</f>
        <v>2</v>
      </c>
      <c r="P19" s="432" t="s">
        <v>5</v>
      </c>
      <c r="Q19" s="434">
        <f>Q35</f>
        <v>0</v>
      </c>
      <c r="R19" s="397">
        <f>F19+I19+C19+O19</f>
        <v>4</v>
      </c>
      <c r="S19" s="413" t="s">
        <v>5</v>
      </c>
      <c r="T19" s="415">
        <f>H19+K19+E19+Q19</f>
        <v>5</v>
      </c>
      <c r="U19" s="425">
        <v>4</v>
      </c>
    </row>
    <row r="20" spans="1:21" ht="15.75" customHeight="1" thickBot="1">
      <c r="A20" s="320"/>
      <c r="B20" s="323"/>
      <c r="C20" s="408"/>
      <c r="D20" s="410"/>
      <c r="E20" s="412"/>
      <c r="F20" s="408"/>
      <c r="G20" s="410"/>
      <c r="H20" s="412"/>
      <c r="I20" s="408"/>
      <c r="J20" s="410"/>
      <c r="K20" s="410"/>
      <c r="L20" s="351"/>
      <c r="M20" s="352"/>
      <c r="N20" s="353"/>
      <c r="O20" s="433"/>
      <c r="P20" s="433"/>
      <c r="Q20" s="435"/>
      <c r="R20" s="398"/>
      <c r="S20" s="414"/>
      <c r="T20" s="416"/>
      <c r="U20" s="426"/>
    </row>
    <row r="21" spans="1:21" ht="15" customHeight="1">
      <c r="A21" s="320"/>
      <c r="B21" s="323"/>
      <c r="C21" s="401">
        <f>N9</f>
        <v>10</v>
      </c>
      <c r="D21" s="403" t="s">
        <v>5</v>
      </c>
      <c r="E21" s="405">
        <f>L9</f>
        <v>20</v>
      </c>
      <c r="F21" s="401">
        <f>N13</f>
        <v>5</v>
      </c>
      <c r="G21" s="403" t="s">
        <v>5</v>
      </c>
      <c r="H21" s="405">
        <f>L13</f>
        <v>20</v>
      </c>
      <c r="I21" s="401">
        <f>O50</f>
        <v>28</v>
      </c>
      <c r="J21" s="403" t="s">
        <v>5</v>
      </c>
      <c r="K21" s="403">
        <f>Q50</f>
        <v>28</v>
      </c>
      <c r="L21" s="351"/>
      <c r="M21" s="352"/>
      <c r="N21" s="353"/>
      <c r="O21" s="421">
        <f>O36</f>
        <v>20</v>
      </c>
      <c r="P21" s="421" t="s">
        <v>5</v>
      </c>
      <c r="Q21" s="423">
        <f>Q36</f>
        <v>10</v>
      </c>
      <c r="R21" s="399">
        <f>F21+I21+C21+O21</f>
        <v>63</v>
      </c>
      <c r="S21" s="417" t="s">
        <v>5</v>
      </c>
      <c r="T21" s="419">
        <f>H21+K21+E21+Q21</f>
        <v>78</v>
      </c>
      <c r="U21" s="427">
        <v>3</v>
      </c>
    </row>
    <row r="22" spans="1:21" ht="15.75" customHeight="1" thickBot="1">
      <c r="A22" s="321"/>
      <c r="B22" s="324"/>
      <c r="C22" s="402"/>
      <c r="D22" s="404"/>
      <c r="E22" s="406"/>
      <c r="F22" s="402"/>
      <c r="G22" s="404"/>
      <c r="H22" s="406"/>
      <c r="I22" s="402"/>
      <c r="J22" s="404"/>
      <c r="K22" s="404"/>
      <c r="L22" s="354"/>
      <c r="M22" s="355"/>
      <c r="N22" s="356"/>
      <c r="O22" s="422"/>
      <c r="P22" s="422"/>
      <c r="Q22" s="424"/>
      <c r="R22" s="400"/>
      <c r="S22" s="418"/>
      <c r="T22" s="420"/>
      <c r="U22" s="428"/>
    </row>
    <row r="23" spans="1:21" ht="15.75" customHeight="1">
      <c r="A23" s="431">
        <v>5</v>
      </c>
      <c r="B23" s="439" t="str">
        <f>'Nasazení do skupin'!B22</f>
        <v>TJ Peklo nad Zdobnicí "C"</v>
      </c>
      <c r="C23" s="407">
        <f>O47</f>
        <v>0</v>
      </c>
      <c r="D23" s="409" t="s">
        <v>5</v>
      </c>
      <c r="E23" s="411">
        <f>Q47</f>
        <v>2</v>
      </c>
      <c r="F23" s="407">
        <f>O39</f>
        <v>0</v>
      </c>
      <c r="G23" s="409" t="s">
        <v>5</v>
      </c>
      <c r="H23" s="411">
        <f>Q39</f>
        <v>2</v>
      </c>
      <c r="I23" s="407">
        <f>Q15</f>
        <v>0</v>
      </c>
      <c r="J23" s="409" t="s">
        <v>5</v>
      </c>
      <c r="K23" s="411">
        <f>O15</f>
        <v>2</v>
      </c>
      <c r="L23" s="407">
        <f>Q19</f>
        <v>0</v>
      </c>
      <c r="M23" s="409" t="s">
        <v>5</v>
      </c>
      <c r="N23" s="411">
        <f>O19</f>
        <v>2</v>
      </c>
      <c r="O23" s="429"/>
      <c r="P23" s="349"/>
      <c r="Q23" s="430"/>
      <c r="R23" s="397">
        <f>F23+I23+L23+C23</f>
        <v>0</v>
      </c>
      <c r="S23" s="413" t="s">
        <v>5</v>
      </c>
      <c r="T23" s="415">
        <f>H23+K23+N23+E23</f>
        <v>8</v>
      </c>
      <c r="U23" s="425">
        <v>0</v>
      </c>
    </row>
    <row r="24" spans="1:21" ht="15.75" customHeight="1" thickBot="1">
      <c r="A24" s="320"/>
      <c r="B24" s="323"/>
      <c r="C24" s="408"/>
      <c r="D24" s="410"/>
      <c r="E24" s="412"/>
      <c r="F24" s="408"/>
      <c r="G24" s="410"/>
      <c r="H24" s="412"/>
      <c r="I24" s="408"/>
      <c r="J24" s="410"/>
      <c r="K24" s="412"/>
      <c r="L24" s="408"/>
      <c r="M24" s="410"/>
      <c r="N24" s="412"/>
      <c r="O24" s="351"/>
      <c r="P24" s="352"/>
      <c r="Q24" s="353"/>
      <c r="R24" s="398"/>
      <c r="S24" s="414"/>
      <c r="T24" s="416"/>
      <c r="U24" s="426"/>
    </row>
    <row r="25" spans="1:21" ht="15.75" customHeight="1">
      <c r="A25" s="320"/>
      <c r="B25" s="323"/>
      <c r="C25" s="401">
        <f>O48</f>
        <v>8</v>
      </c>
      <c r="D25" s="403" t="s">
        <v>5</v>
      </c>
      <c r="E25" s="405">
        <f>Q48</f>
        <v>20</v>
      </c>
      <c r="F25" s="401">
        <f>O40</f>
        <v>9</v>
      </c>
      <c r="G25" s="403" t="s">
        <v>5</v>
      </c>
      <c r="H25" s="405">
        <f>Q40</f>
        <v>20</v>
      </c>
      <c r="I25" s="401">
        <f>Q17</f>
        <v>12</v>
      </c>
      <c r="J25" s="403" t="s">
        <v>5</v>
      </c>
      <c r="K25" s="405">
        <f>O17</f>
        <v>20</v>
      </c>
      <c r="L25" s="401">
        <f>Q21</f>
        <v>10</v>
      </c>
      <c r="M25" s="403" t="s">
        <v>5</v>
      </c>
      <c r="N25" s="405">
        <f>O21</f>
        <v>20</v>
      </c>
      <c r="O25" s="351"/>
      <c r="P25" s="352"/>
      <c r="Q25" s="353"/>
      <c r="R25" s="508">
        <f>F25+I25+L25+C25</f>
        <v>39</v>
      </c>
      <c r="S25" s="417" t="s">
        <v>5</v>
      </c>
      <c r="T25" s="419">
        <f>H25+K25+N25+E25</f>
        <v>80</v>
      </c>
      <c r="U25" s="427">
        <v>5</v>
      </c>
    </row>
    <row r="26" spans="1:21" ht="15.75" customHeight="1" thickBot="1">
      <c r="A26" s="321"/>
      <c r="B26" s="324"/>
      <c r="C26" s="402"/>
      <c r="D26" s="404"/>
      <c r="E26" s="406"/>
      <c r="F26" s="402"/>
      <c r="G26" s="404"/>
      <c r="H26" s="406"/>
      <c r="I26" s="402"/>
      <c r="J26" s="404"/>
      <c r="K26" s="406"/>
      <c r="L26" s="402"/>
      <c r="M26" s="404"/>
      <c r="N26" s="406"/>
      <c r="O26" s="354"/>
      <c r="P26" s="355"/>
      <c r="Q26" s="356"/>
      <c r="R26" s="400"/>
      <c r="S26" s="418"/>
      <c r="T26" s="420"/>
      <c r="U26" s="428"/>
    </row>
    <row r="32" spans="1:21" ht="24.95" customHeight="1">
      <c r="A32" s="390" t="s">
        <v>12</v>
      </c>
      <c r="B32" s="506"/>
      <c r="C32" s="506"/>
      <c r="D32" s="506"/>
      <c r="E32" s="506"/>
      <c r="F32" s="506"/>
      <c r="G32" s="506"/>
      <c r="H32" s="506"/>
      <c r="I32" s="506"/>
      <c r="J32" s="506"/>
      <c r="K32" s="506"/>
      <c r="L32" s="506"/>
      <c r="M32" s="506"/>
      <c r="N32" s="506"/>
      <c r="O32" s="506"/>
      <c r="P32" s="506"/>
      <c r="Q32" s="506"/>
      <c r="R32" s="507"/>
      <c r="S32" s="159"/>
      <c r="T32" s="228"/>
      <c r="U32" s="228"/>
    </row>
    <row r="33" spans="1:22" ht="15" customHeight="1">
      <c r="A33" s="393">
        <v>1</v>
      </c>
      <c r="B33" s="502" t="str">
        <f>B15</f>
        <v>TJ Baník Stříbro</v>
      </c>
      <c r="C33" s="503"/>
      <c r="D33" s="395" t="s">
        <v>5</v>
      </c>
      <c r="E33" s="395" t="str">
        <f>B11</f>
        <v>Městský nohejbalový klub Modřice, z.s. "B"</v>
      </c>
      <c r="F33" s="395"/>
      <c r="G33" s="395"/>
      <c r="H33" s="395"/>
      <c r="I33" s="395"/>
      <c r="J33" s="395"/>
      <c r="K33" s="395"/>
      <c r="L33" s="395"/>
      <c r="M33" s="395"/>
      <c r="N33" s="395"/>
      <c r="O33" s="166">
        <v>0</v>
      </c>
      <c r="P33" s="167" t="s">
        <v>5</v>
      </c>
      <c r="Q33" s="167">
        <v>2</v>
      </c>
      <c r="R33" s="158" t="s">
        <v>11</v>
      </c>
      <c r="S33" s="157"/>
      <c r="T33" s="44"/>
      <c r="U33" s="45"/>
      <c r="V33" s="3"/>
    </row>
    <row r="34" spans="1:22" ht="15" customHeight="1">
      <c r="A34" s="394"/>
      <c r="B34" s="504"/>
      <c r="C34" s="505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168">
        <v>11</v>
      </c>
      <c r="P34" s="169" t="s">
        <v>5</v>
      </c>
      <c r="Q34" s="155">
        <v>20</v>
      </c>
      <c r="R34" s="6" t="s">
        <v>10</v>
      </c>
      <c r="S34" s="157"/>
      <c r="T34" s="42"/>
      <c r="U34" s="45"/>
      <c r="V34" s="3"/>
    </row>
    <row r="35" spans="1:22" ht="15" customHeight="1">
      <c r="A35" s="394">
        <v>2</v>
      </c>
      <c r="B35" s="502" t="str">
        <f>B19</f>
        <v>UNITOP SKP Žďár nad Sázavou "B"</v>
      </c>
      <c r="C35" s="503"/>
      <c r="D35" s="396" t="s">
        <v>5</v>
      </c>
      <c r="E35" s="396" t="str">
        <f>B23</f>
        <v>TJ Peklo nad Zdobnicí "C"</v>
      </c>
      <c r="F35" s="396"/>
      <c r="G35" s="396"/>
      <c r="H35" s="396"/>
      <c r="I35" s="396"/>
      <c r="J35" s="396"/>
      <c r="K35" s="396"/>
      <c r="L35" s="396"/>
      <c r="M35" s="396"/>
      <c r="N35" s="396"/>
      <c r="O35" s="170">
        <v>2</v>
      </c>
      <c r="P35" s="169" t="s">
        <v>5</v>
      </c>
      <c r="Q35" s="169">
        <v>0</v>
      </c>
      <c r="R35" s="6" t="s">
        <v>11</v>
      </c>
      <c r="S35" s="157"/>
      <c r="T35" s="44"/>
      <c r="U35" s="45"/>
    </row>
    <row r="36" spans="1:22" ht="15" customHeight="1">
      <c r="A36" s="394"/>
      <c r="B36" s="504"/>
      <c r="C36" s="505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168">
        <v>20</v>
      </c>
      <c r="P36" s="169" t="s">
        <v>5</v>
      </c>
      <c r="Q36" s="155">
        <v>10</v>
      </c>
      <c r="R36" s="6" t="s">
        <v>10</v>
      </c>
      <c r="S36" s="157"/>
      <c r="T36" s="42"/>
      <c r="U36" s="45"/>
    </row>
    <row r="37" spans="1:22" ht="15" customHeight="1">
      <c r="A37" s="394">
        <v>3</v>
      </c>
      <c r="B37" s="502" t="str">
        <f>B7</f>
        <v>TJ SLAVOJ Český Brod "A"</v>
      </c>
      <c r="C37" s="503"/>
      <c r="D37" s="396" t="s">
        <v>5</v>
      </c>
      <c r="E37" s="396" t="str">
        <f>B15</f>
        <v>TJ Baník Stříbro</v>
      </c>
      <c r="F37" s="396"/>
      <c r="G37" s="396"/>
      <c r="H37" s="396"/>
      <c r="I37" s="396"/>
      <c r="J37" s="396"/>
      <c r="K37" s="396"/>
      <c r="L37" s="396"/>
      <c r="M37" s="396"/>
      <c r="N37" s="396"/>
      <c r="O37" s="170">
        <v>2</v>
      </c>
      <c r="P37" s="169" t="s">
        <v>5</v>
      </c>
      <c r="Q37" s="169">
        <v>0</v>
      </c>
      <c r="R37" s="6" t="s">
        <v>11</v>
      </c>
      <c r="S37" s="157"/>
      <c r="T37" s="44"/>
      <c r="U37" s="45"/>
    </row>
    <row r="38" spans="1:22" ht="15" customHeight="1">
      <c r="A38" s="394"/>
      <c r="B38" s="504"/>
      <c r="C38" s="505"/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168">
        <v>20</v>
      </c>
      <c r="P38" s="169" t="s">
        <v>5</v>
      </c>
      <c r="Q38" s="155">
        <v>6</v>
      </c>
      <c r="R38" s="6" t="s">
        <v>10</v>
      </c>
      <c r="S38" s="157"/>
      <c r="T38" s="42"/>
      <c r="U38" s="45"/>
    </row>
    <row r="39" spans="1:22" ht="15" customHeight="1">
      <c r="A39" s="394">
        <v>4</v>
      </c>
      <c r="B39" s="502" t="str">
        <f>B23</f>
        <v>TJ Peklo nad Zdobnicí "C"</v>
      </c>
      <c r="C39" s="503"/>
      <c r="D39" s="396" t="s">
        <v>5</v>
      </c>
      <c r="E39" s="396" t="str">
        <f>B11</f>
        <v>Městský nohejbalový klub Modřice, z.s. "B"</v>
      </c>
      <c r="F39" s="396"/>
      <c r="G39" s="396"/>
      <c r="H39" s="396"/>
      <c r="I39" s="396"/>
      <c r="J39" s="396"/>
      <c r="K39" s="396"/>
      <c r="L39" s="396"/>
      <c r="M39" s="396"/>
      <c r="N39" s="396"/>
      <c r="O39" s="170">
        <v>0</v>
      </c>
      <c r="P39" s="169" t="s">
        <v>5</v>
      </c>
      <c r="Q39" s="169">
        <v>2</v>
      </c>
      <c r="R39" s="6" t="s">
        <v>11</v>
      </c>
      <c r="S39" s="157"/>
      <c r="T39" s="44"/>
      <c r="U39" s="45"/>
    </row>
    <row r="40" spans="1:22" ht="15" customHeight="1">
      <c r="A40" s="394"/>
      <c r="B40" s="504"/>
      <c r="C40" s="505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168">
        <v>9</v>
      </c>
      <c r="P40" s="169" t="s">
        <v>5</v>
      </c>
      <c r="Q40" s="155">
        <v>20</v>
      </c>
      <c r="R40" s="6" t="s">
        <v>10</v>
      </c>
      <c r="S40" s="157"/>
      <c r="T40" s="42"/>
      <c r="U40" s="45"/>
    </row>
    <row r="41" spans="1:22" ht="15" customHeight="1">
      <c r="A41" s="394">
        <v>5</v>
      </c>
      <c r="B41" s="502" t="str">
        <f>B7</f>
        <v>TJ SLAVOJ Český Brod "A"</v>
      </c>
      <c r="C41" s="503"/>
      <c r="D41" s="396" t="s">
        <v>5</v>
      </c>
      <c r="E41" s="396" t="str">
        <f>B19</f>
        <v>UNITOP SKP Žďár nad Sázavou "B"</v>
      </c>
      <c r="F41" s="396"/>
      <c r="G41" s="396"/>
      <c r="H41" s="396"/>
      <c r="I41" s="396"/>
      <c r="J41" s="396"/>
      <c r="K41" s="396"/>
      <c r="L41" s="396"/>
      <c r="M41" s="396"/>
      <c r="N41" s="396"/>
      <c r="O41" s="170">
        <v>2</v>
      </c>
      <c r="P41" s="169" t="s">
        <v>5</v>
      </c>
      <c r="Q41" s="169">
        <v>0</v>
      </c>
      <c r="R41" s="6" t="s">
        <v>11</v>
      </c>
      <c r="S41" s="157"/>
      <c r="T41" s="44"/>
      <c r="U41" s="45"/>
    </row>
    <row r="42" spans="1:22" ht="15" customHeight="1">
      <c r="A42" s="394"/>
      <c r="B42" s="504"/>
      <c r="C42" s="505"/>
      <c r="D42" s="396"/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168">
        <v>20</v>
      </c>
      <c r="P42" s="169" t="s">
        <v>5</v>
      </c>
      <c r="Q42" s="155">
        <v>10</v>
      </c>
      <c r="R42" s="6" t="s">
        <v>10</v>
      </c>
      <c r="S42" s="157"/>
      <c r="T42" s="42"/>
      <c r="U42" s="45"/>
    </row>
    <row r="43" spans="1:22" ht="15" customHeight="1">
      <c r="A43" s="394">
        <v>6</v>
      </c>
      <c r="B43" s="502" t="str">
        <f>B15</f>
        <v>TJ Baník Stříbro</v>
      </c>
      <c r="C43" s="503"/>
      <c r="D43" s="396" t="s">
        <v>5</v>
      </c>
      <c r="E43" s="396" t="str">
        <f>B23</f>
        <v>TJ Peklo nad Zdobnicí "C"</v>
      </c>
      <c r="F43" s="396"/>
      <c r="G43" s="396"/>
      <c r="H43" s="396"/>
      <c r="I43" s="396"/>
      <c r="J43" s="396"/>
      <c r="K43" s="396"/>
      <c r="L43" s="396"/>
      <c r="M43" s="396"/>
      <c r="N43" s="396"/>
      <c r="O43" s="170">
        <v>2</v>
      </c>
      <c r="P43" s="169" t="s">
        <v>5</v>
      </c>
      <c r="Q43" s="169">
        <v>0</v>
      </c>
      <c r="R43" s="6" t="s">
        <v>11</v>
      </c>
      <c r="S43" s="157"/>
      <c r="T43" s="44"/>
      <c r="U43" s="45"/>
    </row>
    <row r="44" spans="1:22" ht="15" customHeight="1">
      <c r="A44" s="394"/>
      <c r="B44" s="504"/>
      <c r="C44" s="505"/>
      <c r="D44" s="396"/>
      <c r="E44" s="396"/>
      <c r="F44" s="396"/>
      <c r="G44" s="396"/>
      <c r="H44" s="396"/>
      <c r="I44" s="396"/>
      <c r="J44" s="396"/>
      <c r="K44" s="396"/>
      <c r="L44" s="396"/>
      <c r="M44" s="396"/>
      <c r="N44" s="396"/>
      <c r="O44" s="168">
        <v>20</v>
      </c>
      <c r="P44" s="169" t="s">
        <v>5</v>
      </c>
      <c r="Q44" s="155">
        <v>12</v>
      </c>
      <c r="R44" s="6" t="s">
        <v>10</v>
      </c>
      <c r="S44" s="157"/>
      <c r="T44" s="42"/>
      <c r="U44" s="45"/>
    </row>
    <row r="45" spans="1:22" ht="15.75" customHeight="1">
      <c r="A45" s="394">
        <v>7</v>
      </c>
      <c r="B45" s="502" t="str">
        <f>B11</f>
        <v>Městský nohejbalový klub Modřice, z.s. "B"</v>
      </c>
      <c r="C45" s="503"/>
      <c r="D45" s="396" t="s">
        <v>5</v>
      </c>
      <c r="E45" s="396" t="str">
        <f>B19</f>
        <v>UNITOP SKP Žďár nad Sázavou "B"</v>
      </c>
      <c r="F45" s="396"/>
      <c r="G45" s="396"/>
      <c r="H45" s="396"/>
      <c r="I45" s="396"/>
      <c r="J45" s="396"/>
      <c r="K45" s="396"/>
      <c r="L45" s="396"/>
      <c r="M45" s="396"/>
      <c r="N45" s="396"/>
      <c r="O45" s="170">
        <v>2</v>
      </c>
      <c r="P45" s="169" t="s">
        <v>5</v>
      </c>
      <c r="Q45" s="169">
        <v>0</v>
      </c>
      <c r="R45" s="6" t="s">
        <v>11</v>
      </c>
      <c r="S45" s="157"/>
      <c r="T45" s="44"/>
      <c r="U45" s="45"/>
    </row>
    <row r="46" spans="1:22" ht="15.75">
      <c r="A46" s="394"/>
      <c r="B46" s="504"/>
      <c r="C46" s="505"/>
      <c r="D46" s="396"/>
      <c r="E46" s="396"/>
      <c r="F46" s="396"/>
      <c r="G46" s="396"/>
      <c r="H46" s="396"/>
      <c r="I46" s="396"/>
      <c r="J46" s="396"/>
      <c r="K46" s="396"/>
      <c r="L46" s="396"/>
      <c r="M46" s="396"/>
      <c r="N46" s="396"/>
      <c r="O46" s="168">
        <v>20</v>
      </c>
      <c r="P46" s="169" t="s">
        <v>5</v>
      </c>
      <c r="Q46" s="155">
        <v>5</v>
      </c>
      <c r="R46" s="6" t="s">
        <v>10</v>
      </c>
      <c r="S46" s="157"/>
      <c r="T46" s="42"/>
      <c r="U46" s="45"/>
    </row>
    <row r="47" spans="1:22" ht="14.45" customHeight="1">
      <c r="A47" s="394">
        <v>8</v>
      </c>
      <c r="B47" s="502" t="str">
        <f>B23</f>
        <v>TJ Peklo nad Zdobnicí "C"</v>
      </c>
      <c r="C47" s="503"/>
      <c r="D47" s="396" t="s">
        <v>5</v>
      </c>
      <c r="E47" s="396" t="str">
        <f>B7</f>
        <v>TJ SLAVOJ Český Brod "A"</v>
      </c>
      <c r="F47" s="396"/>
      <c r="G47" s="396"/>
      <c r="H47" s="396"/>
      <c r="I47" s="396"/>
      <c r="J47" s="396"/>
      <c r="K47" s="396"/>
      <c r="L47" s="396"/>
      <c r="M47" s="396"/>
      <c r="N47" s="396"/>
      <c r="O47" s="170">
        <v>0</v>
      </c>
      <c r="P47" s="169" t="s">
        <v>5</v>
      </c>
      <c r="Q47" s="169">
        <v>2</v>
      </c>
      <c r="R47" s="6" t="s">
        <v>11</v>
      </c>
      <c r="S47" s="157"/>
      <c r="T47" s="44"/>
      <c r="U47" s="45"/>
    </row>
    <row r="48" spans="1:22" ht="14.45" customHeight="1">
      <c r="A48" s="394"/>
      <c r="B48" s="504"/>
      <c r="C48" s="505"/>
      <c r="D48" s="396"/>
      <c r="E48" s="396"/>
      <c r="F48" s="396"/>
      <c r="G48" s="396"/>
      <c r="H48" s="396"/>
      <c r="I48" s="396"/>
      <c r="J48" s="396"/>
      <c r="K48" s="396"/>
      <c r="L48" s="396"/>
      <c r="M48" s="396"/>
      <c r="N48" s="396"/>
      <c r="O48" s="168">
        <v>8</v>
      </c>
      <c r="P48" s="169" t="s">
        <v>5</v>
      </c>
      <c r="Q48" s="155">
        <v>20</v>
      </c>
      <c r="R48" s="6" t="s">
        <v>10</v>
      </c>
      <c r="S48" s="157"/>
      <c r="T48" s="42"/>
      <c r="U48" s="45"/>
    </row>
    <row r="49" spans="1:21" ht="15.75" customHeight="1">
      <c r="A49" s="394">
        <v>9</v>
      </c>
      <c r="B49" s="502" t="str">
        <f>B19</f>
        <v>UNITOP SKP Žďár nad Sázavou "B"</v>
      </c>
      <c r="C49" s="503"/>
      <c r="D49" s="396" t="s">
        <v>5</v>
      </c>
      <c r="E49" s="396" t="str">
        <f>B15</f>
        <v>TJ Baník Stříbro</v>
      </c>
      <c r="F49" s="396"/>
      <c r="G49" s="396"/>
      <c r="H49" s="396"/>
      <c r="I49" s="396"/>
      <c r="J49" s="396"/>
      <c r="K49" s="396"/>
      <c r="L49" s="396"/>
      <c r="M49" s="396"/>
      <c r="N49" s="396"/>
      <c r="O49" s="170">
        <v>2</v>
      </c>
      <c r="P49" s="169" t="s">
        <v>5</v>
      </c>
      <c r="Q49" s="169">
        <v>1</v>
      </c>
      <c r="R49" s="6" t="s">
        <v>11</v>
      </c>
      <c r="S49" s="157"/>
      <c r="T49" s="44"/>
      <c r="U49" s="45"/>
    </row>
    <row r="50" spans="1:21" ht="15.75">
      <c r="A50" s="394"/>
      <c r="B50" s="504"/>
      <c r="C50" s="505"/>
      <c r="D50" s="396"/>
      <c r="E50" s="396"/>
      <c r="F50" s="396"/>
      <c r="G50" s="396"/>
      <c r="H50" s="396"/>
      <c r="I50" s="396"/>
      <c r="J50" s="396"/>
      <c r="K50" s="396"/>
      <c r="L50" s="396"/>
      <c r="M50" s="396"/>
      <c r="N50" s="396"/>
      <c r="O50" s="168">
        <v>28</v>
      </c>
      <c r="P50" s="169" t="s">
        <v>5</v>
      </c>
      <c r="Q50" s="155">
        <v>28</v>
      </c>
      <c r="R50" s="6" t="s">
        <v>10</v>
      </c>
      <c r="S50" s="157"/>
      <c r="T50" s="42"/>
      <c r="U50" s="45"/>
    </row>
    <row r="51" spans="1:21" ht="15.75" customHeight="1">
      <c r="A51" s="394">
        <v>10</v>
      </c>
      <c r="B51" s="502" t="str">
        <f>B11</f>
        <v>Městský nohejbalový klub Modřice, z.s. "B"</v>
      </c>
      <c r="C51" s="503"/>
      <c r="D51" s="396" t="s">
        <v>5</v>
      </c>
      <c r="E51" s="396" t="str">
        <f>B7</f>
        <v>TJ SLAVOJ Český Brod "A"</v>
      </c>
      <c r="F51" s="396"/>
      <c r="G51" s="396"/>
      <c r="H51" s="396"/>
      <c r="I51" s="396"/>
      <c r="J51" s="396"/>
      <c r="K51" s="396"/>
      <c r="L51" s="396"/>
      <c r="M51" s="396"/>
      <c r="N51" s="396"/>
      <c r="O51" s="48">
        <v>2</v>
      </c>
      <c r="P51" s="49" t="s">
        <v>5</v>
      </c>
      <c r="Q51" s="49">
        <v>0</v>
      </c>
      <c r="R51" s="6" t="s">
        <v>11</v>
      </c>
      <c r="S51" s="157"/>
      <c r="T51" s="44"/>
      <c r="U51" s="45"/>
    </row>
    <row r="52" spans="1:21" ht="15.75">
      <c r="A52" s="394"/>
      <c r="B52" s="504"/>
      <c r="C52" s="505"/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396"/>
      <c r="O52" s="47">
        <v>20</v>
      </c>
      <c r="P52" s="49" t="s">
        <v>5</v>
      </c>
      <c r="Q52" s="38">
        <v>10</v>
      </c>
      <c r="R52" s="6" t="s">
        <v>10</v>
      </c>
      <c r="S52" s="157"/>
      <c r="T52" s="42"/>
      <c r="U52" s="45"/>
    </row>
    <row r="57" spans="1:21" ht="15" customHeight="1"/>
    <row r="61" spans="1:21" ht="14.45" customHeight="1"/>
    <row r="62" spans="1:21" ht="14.45" customHeight="1"/>
    <row r="75" ht="15" customHeight="1"/>
    <row r="79" ht="14.45" customHeight="1"/>
    <row r="80" ht="14.45" customHeight="1"/>
    <row r="99" ht="14.45" customHeight="1"/>
    <row r="100" ht="14.45" customHeight="1"/>
  </sheetData>
  <mergeCells count="226">
    <mergeCell ref="Q13:Q14"/>
    <mergeCell ref="A2:U3"/>
    <mergeCell ref="C4:U4"/>
    <mergeCell ref="O5:Q6"/>
    <mergeCell ref="R5:T5"/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F9:F10"/>
    <mergeCell ref="G9:G10"/>
    <mergeCell ref="H9:H10"/>
    <mergeCell ref="O9:O10"/>
    <mergeCell ref="L9:L10"/>
    <mergeCell ref="M9:M10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N9:N10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A4:B6"/>
    <mergeCell ref="A35:A36"/>
    <mergeCell ref="B35:C36"/>
    <mergeCell ref="D35:D36"/>
    <mergeCell ref="E35:N36"/>
    <mergeCell ref="A37:A38"/>
    <mergeCell ref="B37:C38"/>
    <mergeCell ref="D37:D38"/>
    <mergeCell ref="E37:N38"/>
    <mergeCell ref="A33:A34"/>
    <mergeCell ref="B33:C34"/>
    <mergeCell ref="D33:D34"/>
    <mergeCell ref="E33:N34"/>
    <mergeCell ref="D25:D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19:A22"/>
    <mergeCell ref="R6:T6"/>
    <mergeCell ref="S7:S8"/>
    <mergeCell ref="T7:T8"/>
    <mergeCell ref="U7:U8"/>
    <mergeCell ref="S9:S10"/>
    <mergeCell ref="T9:T10"/>
    <mergeCell ref="U9:U10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Q26"/>
    <mergeCell ref="R23:R24"/>
    <mergeCell ref="S23:S24"/>
    <mergeCell ref="T23:T24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R25:R26"/>
    <mergeCell ref="S25:S26"/>
    <mergeCell ref="T25:T26"/>
    <mergeCell ref="U25:U26"/>
    <mergeCell ref="A32:R32"/>
    <mergeCell ref="A41:A42"/>
    <mergeCell ref="B41:C42"/>
    <mergeCell ref="D41:D42"/>
    <mergeCell ref="E41:N42"/>
    <mergeCell ref="A43:A44"/>
    <mergeCell ref="B43:C44"/>
    <mergeCell ref="D43:D44"/>
    <mergeCell ref="E43:N44"/>
    <mergeCell ref="A39:A40"/>
    <mergeCell ref="B39:C40"/>
    <mergeCell ref="D39:D40"/>
    <mergeCell ref="E39:N40"/>
    <mergeCell ref="A51:A52"/>
    <mergeCell ref="B51:C52"/>
    <mergeCell ref="D51:D52"/>
    <mergeCell ref="E51:N52"/>
    <mergeCell ref="A45:A46"/>
    <mergeCell ref="B45:C46"/>
    <mergeCell ref="D45:D46"/>
    <mergeCell ref="E45:N46"/>
    <mergeCell ref="A47:A48"/>
    <mergeCell ref="B47:C48"/>
    <mergeCell ref="D47:D48"/>
    <mergeCell ref="E47:N48"/>
    <mergeCell ref="A49:A50"/>
    <mergeCell ref="B49:C50"/>
    <mergeCell ref="D49:D50"/>
    <mergeCell ref="E49:N50"/>
  </mergeCells>
  <pageMargins left="0.70866141732283472" right="0.70866141732283472" top="0.78740157480314965" bottom="0.78740157480314965" header="0.31496062992125984" footer="0.31496062992125984"/>
  <pageSetup paperSize="9" scale="11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</sheetPr>
  <dimension ref="B1:J57"/>
  <sheetViews>
    <sheetView showGridLines="0" topLeftCell="A36" zoomScale="102" zoomScaleNormal="102" workbookViewId="0">
      <selection activeCell="H56" sqref="H56"/>
    </sheetView>
  </sheetViews>
  <sheetFormatPr defaultRowHeight="15"/>
  <cols>
    <col min="1" max="1" width="9.140625" style="41"/>
    <col min="2" max="3" width="9.140625" style="51" customWidth="1"/>
    <col min="4" max="4" width="9.140625" style="51"/>
    <col min="5" max="5" width="8.85546875" style="51"/>
    <col min="6" max="6" width="34.7109375" style="51" customWidth="1"/>
    <col min="7" max="7" width="1.42578125" style="52" customWidth="1"/>
    <col min="8" max="8" width="34.7109375" style="51" customWidth="1"/>
    <col min="9" max="9" width="7.140625" style="51" customWidth="1"/>
    <col min="10" max="258" width="9.140625" style="41"/>
    <col min="259" max="260" width="9.140625" style="41" customWidth="1"/>
    <col min="261" max="261" width="9.140625" style="41"/>
    <col min="262" max="262" width="22.28515625" style="41" customWidth="1"/>
    <col min="263" max="263" width="9.140625" style="41"/>
    <col min="264" max="264" width="24.28515625" style="41" customWidth="1"/>
    <col min="265" max="514" width="9.140625" style="41"/>
    <col min="515" max="516" width="9.140625" style="41" customWidth="1"/>
    <col min="517" max="517" width="9.140625" style="41"/>
    <col min="518" max="518" width="22.28515625" style="41" customWidth="1"/>
    <col min="519" max="519" width="9.140625" style="41"/>
    <col min="520" max="520" width="24.28515625" style="41" customWidth="1"/>
    <col min="521" max="770" width="9.140625" style="41"/>
    <col min="771" max="772" width="9.140625" style="41" customWidth="1"/>
    <col min="773" max="773" width="9.140625" style="41"/>
    <col min="774" max="774" width="22.28515625" style="41" customWidth="1"/>
    <col min="775" max="775" width="9.140625" style="41"/>
    <col min="776" max="776" width="24.28515625" style="41" customWidth="1"/>
    <col min="777" max="1026" width="9.140625" style="41"/>
    <col min="1027" max="1028" width="9.140625" style="41" customWidth="1"/>
    <col min="1029" max="1029" width="9.140625" style="41"/>
    <col min="1030" max="1030" width="22.28515625" style="41" customWidth="1"/>
    <col min="1031" max="1031" width="9.140625" style="41"/>
    <col min="1032" max="1032" width="24.28515625" style="41" customWidth="1"/>
    <col min="1033" max="1282" width="9.140625" style="41"/>
    <col min="1283" max="1284" width="9.140625" style="41" customWidth="1"/>
    <col min="1285" max="1285" width="9.140625" style="41"/>
    <col min="1286" max="1286" width="22.28515625" style="41" customWidth="1"/>
    <col min="1287" max="1287" width="9.140625" style="41"/>
    <col min="1288" max="1288" width="24.28515625" style="41" customWidth="1"/>
    <col min="1289" max="1538" width="9.140625" style="41"/>
    <col min="1539" max="1540" width="9.140625" style="41" customWidth="1"/>
    <col min="1541" max="1541" width="9.140625" style="41"/>
    <col min="1542" max="1542" width="22.28515625" style="41" customWidth="1"/>
    <col min="1543" max="1543" width="9.140625" style="41"/>
    <col min="1544" max="1544" width="24.28515625" style="41" customWidth="1"/>
    <col min="1545" max="1794" width="9.140625" style="41"/>
    <col min="1795" max="1796" width="9.140625" style="41" customWidth="1"/>
    <col min="1797" max="1797" width="9.140625" style="41"/>
    <col min="1798" max="1798" width="22.28515625" style="41" customWidth="1"/>
    <col min="1799" max="1799" width="9.140625" style="41"/>
    <col min="1800" max="1800" width="24.28515625" style="41" customWidth="1"/>
    <col min="1801" max="2050" width="9.140625" style="41"/>
    <col min="2051" max="2052" width="9.140625" style="41" customWidth="1"/>
    <col min="2053" max="2053" width="9.140625" style="41"/>
    <col min="2054" max="2054" width="22.28515625" style="41" customWidth="1"/>
    <col min="2055" max="2055" width="9.140625" style="41"/>
    <col min="2056" max="2056" width="24.28515625" style="41" customWidth="1"/>
    <col min="2057" max="2306" width="9.140625" style="41"/>
    <col min="2307" max="2308" width="9.140625" style="41" customWidth="1"/>
    <col min="2309" max="2309" width="9.140625" style="41"/>
    <col min="2310" max="2310" width="22.28515625" style="41" customWidth="1"/>
    <col min="2311" max="2311" width="9.140625" style="41"/>
    <col min="2312" max="2312" width="24.28515625" style="41" customWidth="1"/>
    <col min="2313" max="2562" width="9.140625" style="41"/>
    <col min="2563" max="2564" width="9.140625" style="41" customWidth="1"/>
    <col min="2565" max="2565" width="9.140625" style="41"/>
    <col min="2566" max="2566" width="22.28515625" style="41" customWidth="1"/>
    <col min="2567" max="2567" width="9.140625" style="41"/>
    <col min="2568" max="2568" width="24.28515625" style="41" customWidth="1"/>
    <col min="2569" max="2818" width="9.140625" style="41"/>
    <col min="2819" max="2820" width="9.140625" style="41" customWidth="1"/>
    <col min="2821" max="2821" width="9.140625" style="41"/>
    <col min="2822" max="2822" width="22.28515625" style="41" customWidth="1"/>
    <col min="2823" max="2823" width="9.140625" style="41"/>
    <col min="2824" max="2824" width="24.28515625" style="41" customWidth="1"/>
    <col min="2825" max="3074" width="9.140625" style="41"/>
    <col min="3075" max="3076" width="9.140625" style="41" customWidth="1"/>
    <col min="3077" max="3077" width="9.140625" style="41"/>
    <col min="3078" max="3078" width="22.28515625" style="41" customWidth="1"/>
    <col min="3079" max="3079" width="9.140625" style="41"/>
    <col min="3080" max="3080" width="24.28515625" style="41" customWidth="1"/>
    <col min="3081" max="3330" width="9.140625" style="41"/>
    <col min="3331" max="3332" width="9.140625" style="41" customWidth="1"/>
    <col min="3333" max="3333" width="9.140625" style="41"/>
    <col min="3334" max="3334" width="22.28515625" style="41" customWidth="1"/>
    <col min="3335" max="3335" width="9.140625" style="41"/>
    <col min="3336" max="3336" width="24.28515625" style="41" customWidth="1"/>
    <col min="3337" max="3586" width="9.140625" style="41"/>
    <col min="3587" max="3588" width="9.140625" style="41" customWidth="1"/>
    <col min="3589" max="3589" width="9.140625" style="41"/>
    <col min="3590" max="3590" width="22.28515625" style="41" customWidth="1"/>
    <col min="3591" max="3591" width="9.140625" style="41"/>
    <col min="3592" max="3592" width="24.28515625" style="41" customWidth="1"/>
    <col min="3593" max="3842" width="9.140625" style="41"/>
    <col min="3843" max="3844" width="9.140625" style="41" customWidth="1"/>
    <col min="3845" max="3845" width="9.140625" style="41"/>
    <col min="3846" max="3846" width="22.28515625" style="41" customWidth="1"/>
    <col min="3847" max="3847" width="9.140625" style="41"/>
    <col min="3848" max="3848" width="24.28515625" style="41" customWidth="1"/>
    <col min="3849" max="4098" width="9.140625" style="41"/>
    <col min="4099" max="4100" width="9.140625" style="41" customWidth="1"/>
    <col min="4101" max="4101" width="9.140625" style="41"/>
    <col min="4102" max="4102" width="22.28515625" style="41" customWidth="1"/>
    <col min="4103" max="4103" width="9.140625" style="41"/>
    <col min="4104" max="4104" width="24.28515625" style="41" customWidth="1"/>
    <col min="4105" max="4354" width="9.140625" style="41"/>
    <col min="4355" max="4356" width="9.140625" style="41" customWidth="1"/>
    <col min="4357" max="4357" width="9.140625" style="41"/>
    <col min="4358" max="4358" width="22.28515625" style="41" customWidth="1"/>
    <col min="4359" max="4359" width="9.140625" style="41"/>
    <col min="4360" max="4360" width="24.28515625" style="41" customWidth="1"/>
    <col min="4361" max="4610" width="9.140625" style="41"/>
    <col min="4611" max="4612" width="9.140625" style="41" customWidth="1"/>
    <col min="4613" max="4613" width="9.140625" style="41"/>
    <col min="4614" max="4614" width="22.28515625" style="41" customWidth="1"/>
    <col min="4615" max="4615" width="9.140625" style="41"/>
    <col min="4616" max="4616" width="24.28515625" style="41" customWidth="1"/>
    <col min="4617" max="4866" width="9.140625" style="41"/>
    <col min="4867" max="4868" width="9.140625" style="41" customWidth="1"/>
    <col min="4869" max="4869" width="9.140625" style="41"/>
    <col min="4870" max="4870" width="22.28515625" style="41" customWidth="1"/>
    <col min="4871" max="4871" width="9.140625" style="41"/>
    <col min="4872" max="4872" width="24.28515625" style="41" customWidth="1"/>
    <col min="4873" max="5122" width="9.140625" style="41"/>
    <col min="5123" max="5124" width="9.140625" style="41" customWidth="1"/>
    <col min="5125" max="5125" width="9.140625" style="41"/>
    <col min="5126" max="5126" width="22.28515625" style="41" customWidth="1"/>
    <col min="5127" max="5127" width="9.140625" style="41"/>
    <col min="5128" max="5128" width="24.28515625" style="41" customWidth="1"/>
    <col min="5129" max="5378" width="9.140625" style="41"/>
    <col min="5379" max="5380" width="9.140625" style="41" customWidth="1"/>
    <col min="5381" max="5381" width="9.140625" style="41"/>
    <col min="5382" max="5382" width="22.28515625" style="41" customWidth="1"/>
    <col min="5383" max="5383" width="9.140625" style="41"/>
    <col min="5384" max="5384" width="24.28515625" style="41" customWidth="1"/>
    <col min="5385" max="5634" width="9.140625" style="41"/>
    <col min="5635" max="5636" width="9.140625" style="41" customWidth="1"/>
    <col min="5637" max="5637" width="9.140625" style="41"/>
    <col min="5638" max="5638" width="22.28515625" style="41" customWidth="1"/>
    <col min="5639" max="5639" width="9.140625" style="41"/>
    <col min="5640" max="5640" width="24.28515625" style="41" customWidth="1"/>
    <col min="5641" max="5890" width="9.140625" style="41"/>
    <col min="5891" max="5892" width="9.140625" style="41" customWidth="1"/>
    <col min="5893" max="5893" width="9.140625" style="41"/>
    <col min="5894" max="5894" width="22.28515625" style="41" customWidth="1"/>
    <col min="5895" max="5895" width="9.140625" style="41"/>
    <col min="5896" max="5896" width="24.28515625" style="41" customWidth="1"/>
    <col min="5897" max="6146" width="9.140625" style="41"/>
    <col min="6147" max="6148" width="9.140625" style="41" customWidth="1"/>
    <col min="6149" max="6149" width="9.140625" style="41"/>
    <col min="6150" max="6150" width="22.28515625" style="41" customWidth="1"/>
    <col min="6151" max="6151" width="9.140625" style="41"/>
    <col min="6152" max="6152" width="24.28515625" style="41" customWidth="1"/>
    <col min="6153" max="6402" width="9.140625" style="41"/>
    <col min="6403" max="6404" width="9.140625" style="41" customWidth="1"/>
    <col min="6405" max="6405" width="9.140625" style="41"/>
    <col min="6406" max="6406" width="22.28515625" style="41" customWidth="1"/>
    <col min="6407" max="6407" width="9.140625" style="41"/>
    <col min="6408" max="6408" width="24.28515625" style="41" customWidth="1"/>
    <col min="6409" max="6658" width="9.140625" style="41"/>
    <col min="6659" max="6660" width="9.140625" style="41" customWidth="1"/>
    <col min="6661" max="6661" width="9.140625" style="41"/>
    <col min="6662" max="6662" width="22.28515625" style="41" customWidth="1"/>
    <col min="6663" max="6663" width="9.140625" style="41"/>
    <col min="6664" max="6664" width="24.28515625" style="41" customWidth="1"/>
    <col min="6665" max="6914" width="9.140625" style="41"/>
    <col min="6915" max="6916" width="9.140625" style="41" customWidth="1"/>
    <col min="6917" max="6917" width="9.140625" style="41"/>
    <col min="6918" max="6918" width="22.28515625" style="41" customWidth="1"/>
    <col min="6919" max="6919" width="9.140625" style="41"/>
    <col min="6920" max="6920" width="24.28515625" style="41" customWidth="1"/>
    <col min="6921" max="7170" width="9.140625" style="41"/>
    <col min="7171" max="7172" width="9.140625" style="41" customWidth="1"/>
    <col min="7173" max="7173" width="9.140625" style="41"/>
    <col min="7174" max="7174" width="22.28515625" style="41" customWidth="1"/>
    <col min="7175" max="7175" width="9.140625" style="41"/>
    <col min="7176" max="7176" width="24.28515625" style="41" customWidth="1"/>
    <col min="7177" max="7426" width="9.140625" style="41"/>
    <col min="7427" max="7428" width="9.140625" style="41" customWidth="1"/>
    <col min="7429" max="7429" width="9.140625" style="41"/>
    <col min="7430" max="7430" width="22.28515625" style="41" customWidth="1"/>
    <col min="7431" max="7431" width="9.140625" style="41"/>
    <col min="7432" max="7432" width="24.28515625" style="41" customWidth="1"/>
    <col min="7433" max="7682" width="9.140625" style="41"/>
    <col min="7683" max="7684" width="9.140625" style="41" customWidth="1"/>
    <col min="7685" max="7685" width="9.140625" style="41"/>
    <col min="7686" max="7686" width="22.28515625" style="41" customWidth="1"/>
    <col min="7687" max="7687" width="9.140625" style="41"/>
    <col min="7688" max="7688" width="24.28515625" style="41" customWidth="1"/>
    <col min="7689" max="7938" width="9.140625" style="41"/>
    <col min="7939" max="7940" width="9.140625" style="41" customWidth="1"/>
    <col min="7941" max="7941" width="9.140625" style="41"/>
    <col min="7942" max="7942" width="22.28515625" style="41" customWidth="1"/>
    <col min="7943" max="7943" width="9.140625" style="41"/>
    <col min="7944" max="7944" width="24.28515625" style="41" customWidth="1"/>
    <col min="7945" max="8194" width="9.140625" style="41"/>
    <col min="8195" max="8196" width="9.140625" style="41" customWidth="1"/>
    <col min="8197" max="8197" width="9.140625" style="41"/>
    <col min="8198" max="8198" width="22.28515625" style="41" customWidth="1"/>
    <col min="8199" max="8199" width="9.140625" style="41"/>
    <col min="8200" max="8200" width="24.28515625" style="41" customWidth="1"/>
    <col min="8201" max="8450" width="9.140625" style="41"/>
    <col min="8451" max="8452" width="9.140625" style="41" customWidth="1"/>
    <col min="8453" max="8453" width="9.140625" style="41"/>
    <col min="8454" max="8454" width="22.28515625" style="41" customWidth="1"/>
    <col min="8455" max="8455" width="9.140625" style="41"/>
    <col min="8456" max="8456" width="24.28515625" style="41" customWidth="1"/>
    <col min="8457" max="8706" width="9.140625" style="41"/>
    <col min="8707" max="8708" width="9.140625" style="41" customWidth="1"/>
    <col min="8709" max="8709" width="9.140625" style="41"/>
    <col min="8710" max="8710" width="22.28515625" style="41" customWidth="1"/>
    <col min="8711" max="8711" width="9.140625" style="41"/>
    <col min="8712" max="8712" width="24.28515625" style="41" customWidth="1"/>
    <col min="8713" max="8962" width="9.140625" style="41"/>
    <col min="8963" max="8964" width="9.140625" style="41" customWidth="1"/>
    <col min="8965" max="8965" width="9.140625" style="41"/>
    <col min="8966" max="8966" width="22.28515625" style="41" customWidth="1"/>
    <col min="8967" max="8967" width="9.140625" style="41"/>
    <col min="8968" max="8968" width="24.28515625" style="41" customWidth="1"/>
    <col min="8969" max="9218" width="9.140625" style="41"/>
    <col min="9219" max="9220" width="9.140625" style="41" customWidth="1"/>
    <col min="9221" max="9221" width="9.140625" style="41"/>
    <col min="9222" max="9222" width="22.28515625" style="41" customWidth="1"/>
    <col min="9223" max="9223" width="9.140625" style="41"/>
    <col min="9224" max="9224" width="24.28515625" style="41" customWidth="1"/>
    <col min="9225" max="9474" width="9.140625" style="41"/>
    <col min="9475" max="9476" width="9.140625" style="41" customWidth="1"/>
    <col min="9477" max="9477" width="9.140625" style="41"/>
    <col min="9478" max="9478" width="22.28515625" style="41" customWidth="1"/>
    <col min="9479" max="9479" width="9.140625" style="41"/>
    <col min="9480" max="9480" width="24.28515625" style="41" customWidth="1"/>
    <col min="9481" max="9730" width="9.140625" style="41"/>
    <col min="9731" max="9732" width="9.140625" style="41" customWidth="1"/>
    <col min="9733" max="9733" width="9.140625" style="41"/>
    <col min="9734" max="9734" width="22.28515625" style="41" customWidth="1"/>
    <col min="9735" max="9735" width="9.140625" style="41"/>
    <col min="9736" max="9736" width="24.28515625" style="41" customWidth="1"/>
    <col min="9737" max="9986" width="9.140625" style="41"/>
    <col min="9987" max="9988" width="9.140625" style="41" customWidth="1"/>
    <col min="9989" max="9989" width="9.140625" style="41"/>
    <col min="9990" max="9990" width="22.28515625" style="41" customWidth="1"/>
    <col min="9991" max="9991" width="9.140625" style="41"/>
    <col min="9992" max="9992" width="24.28515625" style="41" customWidth="1"/>
    <col min="9993" max="10242" width="9.140625" style="41"/>
    <col min="10243" max="10244" width="9.140625" style="41" customWidth="1"/>
    <col min="10245" max="10245" width="9.140625" style="41"/>
    <col min="10246" max="10246" width="22.28515625" style="41" customWidth="1"/>
    <col min="10247" max="10247" width="9.140625" style="41"/>
    <col min="10248" max="10248" width="24.28515625" style="41" customWidth="1"/>
    <col min="10249" max="10498" width="9.140625" style="41"/>
    <col min="10499" max="10500" width="9.140625" style="41" customWidth="1"/>
    <col min="10501" max="10501" width="9.140625" style="41"/>
    <col min="10502" max="10502" width="22.28515625" style="41" customWidth="1"/>
    <col min="10503" max="10503" width="9.140625" style="41"/>
    <col min="10504" max="10504" width="24.28515625" style="41" customWidth="1"/>
    <col min="10505" max="10754" width="9.140625" style="41"/>
    <col min="10755" max="10756" width="9.140625" style="41" customWidth="1"/>
    <col min="10757" max="10757" width="9.140625" style="41"/>
    <col min="10758" max="10758" width="22.28515625" style="41" customWidth="1"/>
    <col min="10759" max="10759" width="9.140625" style="41"/>
    <col min="10760" max="10760" width="24.28515625" style="41" customWidth="1"/>
    <col min="10761" max="11010" width="9.140625" style="41"/>
    <col min="11011" max="11012" width="9.140625" style="41" customWidth="1"/>
    <col min="11013" max="11013" width="9.140625" style="41"/>
    <col min="11014" max="11014" width="22.28515625" style="41" customWidth="1"/>
    <col min="11015" max="11015" width="9.140625" style="41"/>
    <col min="11016" max="11016" width="24.28515625" style="41" customWidth="1"/>
    <col min="11017" max="11266" width="9.140625" style="41"/>
    <col min="11267" max="11268" width="9.140625" style="41" customWidth="1"/>
    <col min="11269" max="11269" width="9.140625" style="41"/>
    <col min="11270" max="11270" width="22.28515625" style="41" customWidth="1"/>
    <col min="11271" max="11271" width="9.140625" style="41"/>
    <col min="11272" max="11272" width="24.28515625" style="41" customWidth="1"/>
    <col min="11273" max="11522" width="9.140625" style="41"/>
    <col min="11523" max="11524" width="9.140625" style="41" customWidth="1"/>
    <col min="11525" max="11525" width="9.140625" style="41"/>
    <col min="11526" max="11526" width="22.28515625" style="41" customWidth="1"/>
    <col min="11527" max="11527" width="9.140625" style="41"/>
    <col min="11528" max="11528" width="24.28515625" style="41" customWidth="1"/>
    <col min="11529" max="11778" width="9.140625" style="41"/>
    <col min="11779" max="11780" width="9.140625" style="41" customWidth="1"/>
    <col min="11781" max="11781" width="9.140625" style="41"/>
    <col min="11782" max="11782" width="22.28515625" style="41" customWidth="1"/>
    <col min="11783" max="11783" width="9.140625" style="41"/>
    <col min="11784" max="11784" width="24.28515625" style="41" customWidth="1"/>
    <col min="11785" max="12034" width="9.140625" style="41"/>
    <col min="12035" max="12036" width="9.140625" style="41" customWidth="1"/>
    <col min="12037" max="12037" width="9.140625" style="41"/>
    <col min="12038" max="12038" width="22.28515625" style="41" customWidth="1"/>
    <col min="12039" max="12039" width="9.140625" style="41"/>
    <col min="12040" max="12040" width="24.28515625" style="41" customWidth="1"/>
    <col min="12041" max="12290" width="9.140625" style="41"/>
    <col min="12291" max="12292" width="9.140625" style="41" customWidth="1"/>
    <col min="12293" max="12293" width="9.140625" style="41"/>
    <col min="12294" max="12294" width="22.28515625" style="41" customWidth="1"/>
    <col min="12295" max="12295" width="9.140625" style="41"/>
    <col min="12296" max="12296" width="24.28515625" style="41" customWidth="1"/>
    <col min="12297" max="12546" width="9.140625" style="41"/>
    <col min="12547" max="12548" width="9.140625" style="41" customWidth="1"/>
    <col min="12549" max="12549" width="9.140625" style="41"/>
    <col min="12550" max="12550" width="22.28515625" style="41" customWidth="1"/>
    <col min="12551" max="12551" width="9.140625" style="41"/>
    <col min="12552" max="12552" width="24.28515625" style="41" customWidth="1"/>
    <col min="12553" max="12802" width="9.140625" style="41"/>
    <col min="12803" max="12804" width="9.140625" style="41" customWidth="1"/>
    <col min="12805" max="12805" width="9.140625" style="41"/>
    <col min="12806" max="12806" width="22.28515625" style="41" customWidth="1"/>
    <col min="12807" max="12807" width="9.140625" style="41"/>
    <col min="12808" max="12808" width="24.28515625" style="41" customWidth="1"/>
    <col min="12809" max="13058" width="9.140625" style="41"/>
    <col min="13059" max="13060" width="9.140625" style="41" customWidth="1"/>
    <col min="13061" max="13061" width="9.140625" style="41"/>
    <col min="13062" max="13062" width="22.28515625" style="41" customWidth="1"/>
    <col min="13063" max="13063" width="9.140625" style="41"/>
    <col min="13064" max="13064" width="24.28515625" style="41" customWidth="1"/>
    <col min="13065" max="13314" width="9.140625" style="41"/>
    <col min="13315" max="13316" width="9.140625" style="41" customWidth="1"/>
    <col min="13317" max="13317" width="9.140625" style="41"/>
    <col min="13318" max="13318" width="22.28515625" style="41" customWidth="1"/>
    <col min="13319" max="13319" width="9.140625" style="41"/>
    <col min="13320" max="13320" width="24.28515625" style="41" customWidth="1"/>
    <col min="13321" max="13570" width="9.140625" style="41"/>
    <col min="13571" max="13572" width="9.140625" style="41" customWidth="1"/>
    <col min="13573" max="13573" width="9.140625" style="41"/>
    <col min="13574" max="13574" width="22.28515625" style="41" customWidth="1"/>
    <col min="13575" max="13575" width="9.140625" style="41"/>
    <col min="13576" max="13576" width="24.28515625" style="41" customWidth="1"/>
    <col min="13577" max="13826" width="9.140625" style="41"/>
    <col min="13827" max="13828" width="9.140625" style="41" customWidth="1"/>
    <col min="13829" max="13829" width="9.140625" style="41"/>
    <col min="13830" max="13830" width="22.28515625" style="41" customWidth="1"/>
    <col min="13831" max="13831" width="9.140625" style="41"/>
    <col min="13832" max="13832" width="24.28515625" style="41" customWidth="1"/>
    <col min="13833" max="14082" width="9.140625" style="41"/>
    <col min="14083" max="14084" width="9.140625" style="41" customWidth="1"/>
    <col min="14085" max="14085" width="9.140625" style="41"/>
    <col min="14086" max="14086" width="22.28515625" style="41" customWidth="1"/>
    <col min="14087" max="14087" width="9.140625" style="41"/>
    <col min="14088" max="14088" width="24.28515625" style="41" customWidth="1"/>
    <col min="14089" max="14338" width="9.140625" style="41"/>
    <col min="14339" max="14340" width="9.140625" style="41" customWidth="1"/>
    <col min="14341" max="14341" width="9.140625" style="41"/>
    <col min="14342" max="14342" width="22.28515625" style="41" customWidth="1"/>
    <col min="14343" max="14343" width="9.140625" style="41"/>
    <col min="14344" max="14344" width="24.28515625" style="41" customWidth="1"/>
    <col min="14345" max="14594" width="9.140625" style="41"/>
    <col min="14595" max="14596" width="9.140625" style="41" customWidth="1"/>
    <col min="14597" max="14597" width="9.140625" style="41"/>
    <col min="14598" max="14598" width="22.28515625" style="41" customWidth="1"/>
    <col min="14599" max="14599" width="9.140625" style="41"/>
    <col min="14600" max="14600" width="24.28515625" style="41" customWidth="1"/>
    <col min="14601" max="14850" width="9.140625" style="41"/>
    <col min="14851" max="14852" width="9.140625" style="41" customWidth="1"/>
    <col min="14853" max="14853" width="9.140625" style="41"/>
    <col min="14854" max="14854" width="22.28515625" style="41" customWidth="1"/>
    <col min="14855" max="14855" width="9.140625" style="41"/>
    <col min="14856" max="14856" width="24.28515625" style="41" customWidth="1"/>
    <col min="14857" max="15106" width="9.140625" style="41"/>
    <col min="15107" max="15108" width="9.140625" style="41" customWidth="1"/>
    <col min="15109" max="15109" width="9.140625" style="41"/>
    <col min="15110" max="15110" width="22.28515625" style="41" customWidth="1"/>
    <col min="15111" max="15111" width="9.140625" style="41"/>
    <col min="15112" max="15112" width="24.28515625" style="41" customWidth="1"/>
    <col min="15113" max="15362" width="9.140625" style="41"/>
    <col min="15363" max="15364" width="9.140625" style="41" customWidth="1"/>
    <col min="15365" max="15365" width="9.140625" style="41"/>
    <col min="15366" max="15366" width="22.28515625" style="41" customWidth="1"/>
    <col min="15367" max="15367" width="9.140625" style="41"/>
    <col min="15368" max="15368" width="24.28515625" style="41" customWidth="1"/>
    <col min="15369" max="15618" width="9.140625" style="41"/>
    <col min="15619" max="15620" width="9.140625" style="41" customWidth="1"/>
    <col min="15621" max="15621" width="9.140625" style="41"/>
    <col min="15622" max="15622" width="22.28515625" style="41" customWidth="1"/>
    <col min="15623" max="15623" width="9.140625" style="41"/>
    <col min="15624" max="15624" width="24.28515625" style="41" customWidth="1"/>
    <col min="15625" max="15874" width="9.140625" style="41"/>
    <col min="15875" max="15876" width="9.140625" style="41" customWidth="1"/>
    <col min="15877" max="15877" width="9.140625" style="41"/>
    <col min="15878" max="15878" width="22.28515625" style="41" customWidth="1"/>
    <col min="15879" max="15879" width="9.140625" style="41"/>
    <col min="15880" max="15880" width="24.28515625" style="41" customWidth="1"/>
    <col min="15881" max="16130" width="9.140625" style="41"/>
    <col min="16131" max="16132" width="9.140625" style="41" customWidth="1"/>
    <col min="16133" max="16133" width="9.140625" style="41"/>
    <col min="16134" max="16134" width="22.28515625" style="41" customWidth="1"/>
    <col min="16135" max="16135" width="9.140625" style="41"/>
    <col min="16136" max="16136" width="24.28515625" style="41" customWidth="1"/>
    <col min="16137" max="16384" width="9.140625" style="41"/>
  </cols>
  <sheetData>
    <row r="1" spans="2:10" ht="10.15" customHeight="1"/>
    <row r="2" spans="2:10" ht="25.15" customHeight="1">
      <c r="B2" s="55" t="s">
        <v>14</v>
      </c>
      <c r="C2" s="55" t="s">
        <v>13</v>
      </c>
      <c r="D2" s="58" t="s">
        <v>24</v>
      </c>
      <c r="E2" s="215" t="s">
        <v>99</v>
      </c>
      <c r="F2" s="62" t="s">
        <v>116</v>
      </c>
      <c r="G2" s="59"/>
      <c r="H2" s="63" t="s">
        <v>70</v>
      </c>
      <c r="I2" s="57"/>
    </row>
    <row r="3" spans="2:10" ht="19.899999999999999" customHeight="1">
      <c r="B3" s="55" t="s">
        <v>14</v>
      </c>
      <c r="C3" s="55" t="s">
        <v>13</v>
      </c>
      <c r="D3" s="58" t="s">
        <v>24</v>
      </c>
      <c r="E3" s="215" t="s">
        <v>99</v>
      </c>
      <c r="F3" s="62"/>
      <c r="G3" s="59"/>
      <c r="H3" s="63"/>
      <c r="I3" s="57"/>
    </row>
    <row r="4" spans="2:10" ht="15.6" customHeight="1">
      <c r="B4" s="53">
        <v>1</v>
      </c>
      <c r="C4" s="53" t="s">
        <v>8</v>
      </c>
      <c r="D4" s="171" t="s">
        <v>25</v>
      </c>
      <c r="E4" s="171">
        <v>1</v>
      </c>
      <c r="F4" s="60" t="str">
        <f>'A - výsledky'!B29</f>
        <v>TJ SLAVOJ Český Brod "B"</v>
      </c>
      <c r="G4" s="61" t="s">
        <v>5</v>
      </c>
      <c r="H4" s="56" t="str">
        <f>'A - výsledky'!E29</f>
        <v>TJ Dynamo České Budějovice z.s.</v>
      </c>
      <c r="I4" s="236" t="s">
        <v>218</v>
      </c>
    </row>
    <row r="5" spans="2:10" ht="15.6" customHeight="1">
      <c r="B5" s="53">
        <v>2</v>
      </c>
      <c r="C5" s="53" t="s">
        <v>6</v>
      </c>
      <c r="D5" s="54" t="s">
        <v>25</v>
      </c>
      <c r="E5" s="171">
        <v>2</v>
      </c>
      <c r="F5" s="60" t="str">
        <f>'B - výsledky'!B29</f>
        <v>Sokol Dolní Počernice</v>
      </c>
      <c r="G5" s="61" t="s">
        <v>5</v>
      </c>
      <c r="H5" s="56" t="str">
        <f>'B - výsledky'!E29</f>
        <v>T.J. SOKOL Holice "A"</v>
      </c>
      <c r="I5" s="237" t="s">
        <v>220</v>
      </c>
      <c r="J5" s="41" t="s">
        <v>219</v>
      </c>
    </row>
    <row r="6" spans="2:10" ht="15.6" customHeight="1">
      <c r="B6" s="53">
        <v>3</v>
      </c>
      <c r="C6" s="53" t="s">
        <v>9</v>
      </c>
      <c r="D6" s="54" t="s">
        <v>25</v>
      </c>
      <c r="E6" s="171">
        <v>3</v>
      </c>
      <c r="F6" s="60" t="str">
        <f>'C - výsledky'!B25</f>
        <v>UNITOP SKP Žďár nad Sázavou "A"</v>
      </c>
      <c r="G6" s="61" t="s">
        <v>5</v>
      </c>
      <c r="H6" s="56" t="str">
        <f>'C - výsledky'!E25</f>
        <v>Městský nohejbalový klub Modřice, z.s. "D"</v>
      </c>
      <c r="I6" s="237" t="s">
        <v>218</v>
      </c>
    </row>
    <row r="7" spans="2:10" ht="15.6" customHeight="1">
      <c r="B7" s="53">
        <v>4</v>
      </c>
      <c r="C7" s="53" t="s">
        <v>0</v>
      </c>
      <c r="D7" s="54" t="s">
        <v>25</v>
      </c>
      <c r="E7" s="171">
        <v>1</v>
      </c>
      <c r="F7" s="60" t="str">
        <f>'D - výsledky'!B33</f>
        <v>TJ Baník Stříbro</v>
      </c>
      <c r="G7" s="61" t="s">
        <v>5</v>
      </c>
      <c r="H7" s="56" t="str">
        <f>'D - výsledky'!E33</f>
        <v>Městský nohejbalový klub Modřice, z.s. "B"</v>
      </c>
      <c r="I7" s="237" t="s">
        <v>220</v>
      </c>
    </row>
    <row r="8" spans="2:10" ht="15.6" customHeight="1">
      <c r="B8" s="53">
        <v>5</v>
      </c>
      <c r="C8" s="53" t="s">
        <v>8</v>
      </c>
      <c r="D8" s="54" t="s">
        <v>26</v>
      </c>
      <c r="E8" s="171">
        <v>2</v>
      </c>
      <c r="F8" s="60" t="str">
        <f>'A - výsledky'!B31</f>
        <v>T.J. SOKOL Holice "B"</v>
      </c>
      <c r="G8" s="61" t="s">
        <v>5</v>
      </c>
      <c r="H8" s="56" t="str">
        <f>'A - výsledky'!E31</f>
        <v>SK LIAPOR - WITTE Karlovy Vary z.s. "B"</v>
      </c>
      <c r="I8" s="237" t="s">
        <v>220</v>
      </c>
    </row>
    <row r="9" spans="2:10" ht="15.6" customHeight="1">
      <c r="B9" s="53">
        <v>6</v>
      </c>
      <c r="C9" s="53" t="s">
        <v>6</v>
      </c>
      <c r="D9" s="54" t="s">
        <v>26</v>
      </c>
      <c r="E9" s="171">
        <v>3</v>
      </c>
      <c r="F9" s="60" t="str">
        <f>'B - výsledky'!B31</f>
        <v>Městský nohejbalový klub Modřice, z.s. "C"</v>
      </c>
      <c r="G9" s="61" t="s">
        <v>5</v>
      </c>
      <c r="H9" s="56" t="str">
        <f>'B - výsledky'!E31</f>
        <v>TJ Peklo nad Zdobnicí "B"</v>
      </c>
      <c r="I9" s="237" t="s">
        <v>218</v>
      </c>
    </row>
    <row r="10" spans="2:10" ht="15.6" customHeight="1">
      <c r="B10" s="53">
        <v>7</v>
      </c>
      <c r="C10" s="53" t="s">
        <v>0</v>
      </c>
      <c r="D10" s="54" t="s">
        <v>26</v>
      </c>
      <c r="E10" s="171">
        <v>1</v>
      </c>
      <c r="F10" s="60" t="str">
        <f>'D - výsledky'!B35</f>
        <v>UNITOP SKP Žďár nad Sázavou "B"</v>
      </c>
      <c r="G10" s="61" t="s">
        <v>5</v>
      </c>
      <c r="H10" s="56" t="str">
        <f>'D - výsledky'!E35</f>
        <v>TJ Peklo nad Zdobnicí "C"</v>
      </c>
      <c r="I10" s="237" t="s">
        <v>218</v>
      </c>
    </row>
    <row r="11" spans="2:10" ht="15.6" customHeight="1">
      <c r="B11" s="53">
        <v>8</v>
      </c>
      <c r="C11" s="53" t="s">
        <v>8</v>
      </c>
      <c r="D11" s="54" t="s">
        <v>27</v>
      </c>
      <c r="E11" s="171">
        <v>2</v>
      </c>
      <c r="F11" s="60" t="str">
        <f>'A - výsledky'!B33</f>
        <v>Městský nohejbalový klub Modřice, z.s. "A"</v>
      </c>
      <c r="G11" s="61" t="s">
        <v>5</v>
      </c>
      <c r="H11" s="56" t="str">
        <f>'A - výsledky'!E33</f>
        <v>TJ SLAVOJ Český Brod "B"</v>
      </c>
      <c r="I11" s="237" t="s">
        <v>221</v>
      </c>
    </row>
    <row r="12" spans="2:10" ht="15.6" customHeight="1">
      <c r="B12" s="53">
        <v>9</v>
      </c>
      <c r="C12" s="53" t="s">
        <v>6</v>
      </c>
      <c r="D12" s="54" t="s">
        <v>27</v>
      </c>
      <c r="E12" s="171">
        <v>3</v>
      </c>
      <c r="F12" s="60" t="str">
        <f>'B - výsledky'!B33</f>
        <v>SK LIAPOR - WITTE Karlovy Vary z.s. "A"</v>
      </c>
      <c r="G12" s="61" t="s">
        <v>5</v>
      </c>
      <c r="H12" s="56" t="str">
        <f>'B - výsledky'!E33</f>
        <v>Sokol Dolní Počernice</v>
      </c>
      <c r="I12" s="237" t="s">
        <v>218</v>
      </c>
    </row>
    <row r="13" spans="2:10" ht="14.45" customHeight="1">
      <c r="B13" s="53">
        <v>10</v>
      </c>
      <c r="C13" s="53" t="s">
        <v>9</v>
      </c>
      <c r="D13" s="54" t="s">
        <v>26</v>
      </c>
      <c r="E13" s="171">
        <v>1</v>
      </c>
      <c r="F13" s="60" t="str">
        <f>'C - výsledky'!B27</f>
        <v>TJ Peklo nad Zdobnicí "A"</v>
      </c>
      <c r="G13" s="61" t="s">
        <v>5</v>
      </c>
      <c r="H13" s="56" t="str">
        <f>'C - výsledky'!E27</f>
        <v>Tělovýchovná jednota Radomyšl, z.s.</v>
      </c>
      <c r="I13" s="237" t="s">
        <v>222</v>
      </c>
    </row>
    <row r="14" spans="2:10" ht="15.6" customHeight="1">
      <c r="B14" s="53">
        <v>11</v>
      </c>
      <c r="C14" s="53" t="s">
        <v>0</v>
      </c>
      <c r="D14" s="54" t="s">
        <v>27</v>
      </c>
      <c r="E14" s="171">
        <v>2</v>
      </c>
      <c r="F14" s="60" t="str">
        <f>'D - výsledky'!B37</f>
        <v>TJ SLAVOJ Český Brod "A"</v>
      </c>
      <c r="G14" s="61" t="s">
        <v>5</v>
      </c>
      <c r="H14" s="56" t="str">
        <f>'D - výsledky'!E37</f>
        <v>TJ Baník Stříbro</v>
      </c>
      <c r="I14" s="237" t="s">
        <v>218</v>
      </c>
    </row>
    <row r="15" spans="2:10" ht="15.6" customHeight="1">
      <c r="B15" s="53">
        <v>12</v>
      </c>
      <c r="C15" s="53" t="s">
        <v>8</v>
      </c>
      <c r="D15" s="54" t="s">
        <v>28</v>
      </c>
      <c r="E15" s="171">
        <v>3</v>
      </c>
      <c r="F15" s="60" t="str">
        <f>'A - výsledky'!B35</f>
        <v>SK LIAPOR - WITTE Karlovy Vary z.s. "B"</v>
      </c>
      <c r="G15" s="61" t="s">
        <v>5</v>
      </c>
      <c r="H15" s="56" t="str">
        <f>'A - výsledky'!E35</f>
        <v>TJ Dynamo České Budějovice z.s.</v>
      </c>
      <c r="I15" s="237" t="s">
        <v>221</v>
      </c>
    </row>
    <row r="16" spans="2:10" ht="15.6" customHeight="1">
      <c r="B16" s="53">
        <v>13</v>
      </c>
      <c r="C16" s="53" t="s">
        <v>6</v>
      </c>
      <c r="D16" s="54" t="s">
        <v>28</v>
      </c>
      <c r="E16" s="171">
        <v>1</v>
      </c>
      <c r="F16" s="60" t="str">
        <f>'B - výsledky'!B35</f>
        <v>TJ Peklo nad Zdobnicí "B"</v>
      </c>
      <c r="G16" s="61" t="s">
        <v>5</v>
      </c>
      <c r="H16" s="56" t="str">
        <f>'B - výsledky'!E35</f>
        <v>T.J. SOKOL Holice "A"</v>
      </c>
      <c r="I16" s="237" t="s">
        <v>220</v>
      </c>
    </row>
    <row r="17" spans="2:9" ht="14.45" customHeight="1">
      <c r="B17" s="53">
        <v>14</v>
      </c>
      <c r="C17" s="53" t="s">
        <v>0</v>
      </c>
      <c r="D17" s="54" t="s">
        <v>28</v>
      </c>
      <c r="E17" s="171">
        <v>2</v>
      </c>
      <c r="F17" s="60" t="str">
        <f>'D - výsledky'!B39</f>
        <v>TJ Peklo nad Zdobnicí "C"</v>
      </c>
      <c r="G17" s="61" t="s">
        <v>5</v>
      </c>
      <c r="H17" s="56" t="str">
        <f>'D - výsledky'!E39</f>
        <v>Městský nohejbalový klub Modřice, z.s. "B"</v>
      </c>
      <c r="I17" s="237" t="s">
        <v>220</v>
      </c>
    </row>
    <row r="18" spans="2:9" ht="15.6" customHeight="1">
      <c r="B18" s="53">
        <v>15</v>
      </c>
      <c r="C18" s="53" t="s">
        <v>8</v>
      </c>
      <c r="D18" s="54" t="s">
        <v>29</v>
      </c>
      <c r="E18" s="171">
        <v>3</v>
      </c>
      <c r="F18" s="60" t="str">
        <f>'A - výsledky'!B37</f>
        <v>Městský nohejbalový klub Modřice, z.s. "A"</v>
      </c>
      <c r="G18" s="61" t="s">
        <v>5</v>
      </c>
      <c r="H18" s="56" t="str">
        <f>'A - výsledky'!E37</f>
        <v>T.J. SOKOL Holice "B"</v>
      </c>
      <c r="I18" s="237" t="s">
        <v>218</v>
      </c>
    </row>
    <row r="19" spans="2:9" ht="15.6" customHeight="1">
      <c r="B19" s="53">
        <v>16</v>
      </c>
      <c r="C19" s="53" t="s">
        <v>6</v>
      </c>
      <c r="D19" s="54" t="s">
        <v>29</v>
      </c>
      <c r="E19" s="171">
        <v>1</v>
      </c>
      <c r="F19" s="60" t="str">
        <f>'B - výsledky'!B37</f>
        <v>SK LIAPOR - WITTE Karlovy Vary z.s. "A"</v>
      </c>
      <c r="G19" s="61" t="s">
        <v>5</v>
      </c>
      <c r="H19" s="56" t="str">
        <f>'B - výsledky'!E37</f>
        <v>Městský nohejbalový klub Modřice, z.s. "C"</v>
      </c>
      <c r="I19" s="237" t="s">
        <v>218</v>
      </c>
    </row>
    <row r="20" spans="2:9" ht="15.6" customHeight="1">
      <c r="B20" s="53">
        <v>17</v>
      </c>
      <c r="C20" s="53" t="s">
        <v>9</v>
      </c>
      <c r="D20" s="54" t="s">
        <v>27</v>
      </c>
      <c r="E20" s="171">
        <v>2</v>
      </c>
      <c r="F20" s="60" t="str">
        <f>'C - výsledky'!B29</f>
        <v>Tělovýchovná jednota Radomyšl, z.s.</v>
      </c>
      <c r="G20" s="61" t="s">
        <v>5</v>
      </c>
      <c r="H20" s="56" t="str">
        <f>'C - výsledky'!E29</f>
        <v>UNITOP SKP Žďár nad Sázavou "A"</v>
      </c>
      <c r="I20" s="237" t="s">
        <v>222</v>
      </c>
    </row>
    <row r="21" spans="2:9" ht="15.6" customHeight="1">
      <c r="B21" s="53">
        <v>18</v>
      </c>
      <c r="C21" s="53" t="s">
        <v>0</v>
      </c>
      <c r="D21" s="54" t="s">
        <v>29</v>
      </c>
      <c r="E21" s="171">
        <v>3</v>
      </c>
      <c r="F21" s="60" t="str">
        <f>'D - výsledky'!B41</f>
        <v>TJ SLAVOJ Český Brod "A"</v>
      </c>
      <c r="G21" s="61" t="s">
        <v>5</v>
      </c>
      <c r="H21" s="56" t="str">
        <f>'D - výsledky'!E41</f>
        <v>UNITOP SKP Žďár nad Sázavou "B"</v>
      </c>
      <c r="I21" s="237" t="s">
        <v>218</v>
      </c>
    </row>
    <row r="22" spans="2:9" ht="15.6" customHeight="1">
      <c r="B22" s="53">
        <v>19</v>
      </c>
      <c r="C22" s="53" t="s">
        <v>8</v>
      </c>
      <c r="D22" s="54" t="s">
        <v>39</v>
      </c>
      <c r="E22" s="171">
        <v>1</v>
      </c>
      <c r="F22" s="60" t="str">
        <f>'A - výsledky'!B39</f>
        <v>TJ SLAVOJ Český Brod "B"</v>
      </c>
      <c r="G22" s="61" t="s">
        <v>5</v>
      </c>
      <c r="H22" s="56" t="str">
        <f>'A - výsledky'!E39</f>
        <v>SK LIAPOR - WITTE Karlovy Vary z.s. "B"</v>
      </c>
      <c r="I22" s="237" t="s">
        <v>222</v>
      </c>
    </row>
    <row r="23" spans="2:9" ht="15.6" customHeight="1">
      <c r="B23" s="53">
        <v>20</v>
      </c>
      <c r="C23" s="53" t="s">
        <v>6</v>
      </c>
      <c r="D23" s="54" t="s">
        <v>39</v>
      </c>
      <c r="E23" s="171">
        <v>2</v>
      </c>
      <c r="F23" s="60" t="str">
        <f>'B - výsledky'!B39</f>
        <v>Sokol Dolní Počernice</v>
      </c>
      <c r="G23" s="61" t="s">
        <v>5</v>
      </c>
      <c r="H23" s="56" t="str">
        <f>'B - výsledky'!E39</f>
        <v>TJ Peklo nad Zdobnicí "B"</v>
      </c>
      <c r="I23" s="237" t="s">
        <v>220</v>
      </c>
    </row>
    <row r="24" spans="2:9" ht="15.6" customHeight="1">
      <c r="B24" s="53">
        <v>21</v>
      </c>
      <c r="C24" s="53" t="s">
        <v>0</v>
      </c>
      <c r="D24" s="54" t="s">
        <v>39</v>
      </c>
      <c r="E24" s="171">
        <v>3</v>
      </c>
      <c r="F24" s="60" t="str">
        <f>'D - výsledky'!B43</f>
        <v>TJ Baník Stříbro</v>
      </c>
      <c r="G24" s="61" t="s">
        <v>5</v>
      </c>
      <c r="H24" s="56" t="str">
        <f>'D - výsledky'!E43</f>
        <v>TJ Peklo nad Zdobnicí "C"</v>
      </c>
      <c r="I24" s="237" t="s">
        <v>218</v>
      </c>
    </row>
    <row r="25" spans="2:9" ht="15.6" customHeight="1">
      <c r="B25" s="53">
        <v>22</v>
      </c>
      <c r="C25" s="53" t="s">
        <v>8</v>
      </c>
      <c r="D25" s="54" t="s">
        <v>71</v>
      </c>
      <c r="E25" s="171">
        <v>1</v>
      </c>
      <c r="F25" s="60" t="str">
        <f>'A - výsledky'!B41</f>
        <v>TJ Dynamo České Budějovice z.s.</v>
      </c>
      <c r="G25" s="61" t="s">
        <v>5</v>
      </c>
      <c r="H25" s="56" t="str">
        <f>'A - výsledky'!E41</f>
        <v>T.J. SOKOL Holice "B"</v>
      </c>
      <c r="I25" s="237" t="s">
        <v>218</v>
      </c>
    </row>
    <row r="26" spans="2:9" ht="15.6" customHeight="1">
      <c r="B26" s="53">
        <v>23</v>
      </c>
      <c r="C26" s="53" t="s">
        <v>6</v>
      </c>
      <c r="D26" s="54" t="s">
        <v>71</v>
      </c>
      <c r="E26" s="171">
        <v>2</v>
      </c>
      <c r="F26" s="60" t="str">
        <f>'B - výsledky'!B41</f>
        <v>T.J. SOKOL Holice "A"</v>
      </c>
      <c r="G26" s="61" t="s">
        <v>5</v>
      </c>
      <c r="H26" s="56" t="str">
        <f>'B - výsledky'!E41</f>
        <v>Městský nohejbalový klub Modřice, z.s. "C"</v>
      </c>
      <c r="I26" s="237" t="s">
        <v>218</v>
      </c>
    </row>
    <row r="27" spans="2:9" ht="14.45" customHeight="1">
      <c r="B27" s="53">
        <v>24</v>
      </c>
      <c r="C27" s="53" t="s">
        <v>9</v>
      </c>
      <c r="D27" s="54" t="s">
        <v>28</v>
      </c>
      <c r="E27" s="171">
        <v>3</v>
      </c>
      <c r="F27" s="60" t="str">
        <f>'C - výsledky'!B31</f>
        <v>TJ Peklo nad Zdobnicí "A"</v>
      </c>
      <c r="G27" s="61" t="s">
        <v>5</v>
      </c>
      <c r="H27" s="56" t="str">
        <f>'C - výsledky'!E31</f>
        <v>Městský nohejbalový klub Modřice, z.s. "D"</v>
      </c>
      <c r="I27" s="237" t="s">
        <v>218</v>
      </c>
    </row>
    <row r="28" spans="2:9" ht="14.45" customHeight="1">
      <c r="B28" s="53">
        <v>25</v>
      </c>
      <c r="C28" s="53" t="s">
        <v>0</v>
      </c>
      <c r="D28" s="54" t="s">
        <v>71</v>
      </c>
      <c r="E28" s="171">
        <v>1</v>
      </c>
      <c r="F28" s="60" t="str">
        <f>'D - výsledky'!B45</f>
        <v>Městský nohejbalový klub Modřice, z.s. "B"</v>
      </c>
      <c r="G28" s="61" t="s">
        <v>5</v>
      </c>
      <c r="H28" s="56" t="str">
        <f>'D - výsledky'!E45</f>
        <v>UNITOP SKP Žďár nad Sázavou "B"</v>
      </c>
      <c r="I28" s="237" t="s">
        <v>218</v>
      </c>
    </row>
    <row r="29" spans="2:9" ht="14.45" customHeight="1">
      <c r="B29" s="53">
        <v>26</v>
      </c>
      <c r="C29" s="53" t="s">
        <v>8</v>
      </c>
      <c r="D29" s="54" t="s">
        <v>72</v>
      </c>
      <c r="E29" s="171">
        <v>2</v>
      </c>
      <c r="F29" s="60" t="str">
        <f>'A - výsledky'!B43</f>
        <v>SK LIAPOR - WITTE Karlovy Vary z.s. "B"</v>
      </c>
      <c r="G29" s="61" t="s">
        <v>5</v>
      </c>
      <c r="H29" s="56" t="str">
        <f>'A - výsledky'!E43</f>
        <v>Městský nohejbalový klub Modřice, z.s. "A"</v>
      </c>
      <c r="I29" s="237" t="s">
        <v>220</v>
      </c>
    </row>
    <row r="30" spans="2:9" ht="14.45" customHeight="1">
      <c r="B30" s="53">
        <v>27</v>
      </c>
      <c r="C30" s="53" t="s">
        <v>6</v>
      </c>
      <c r="D30" s="54" t="s">
        <v>72</v>
      </c>
      <c r="E30" s="171">
        <v>3</v>
      </c>
      <c r="F30" s="60" t="str">
        <f>'B - výsledky'!B43</f>
        <v>TJ Peklo nad Zdobnicí "B"</v>
      </c>
      <c r="G30" s="61" t="s">
        <v>5</v>
      </c>
      <c r="H30" s="56" t="str">
        <f>'B - výsledky'!E43</f>
        <v>SK LIAPOR - WITTE Karlovy Vary z.s. "A"</v>
      </c>
      <c r="I30" s="237" t="s">
        <v>220</v>
      </c>
    </row>
    <row r="31" spans="2:9" ht="14.45" customHeight="1">
      <c r="B31" s="53">
        <v>28</v>
      </c>
      <c r="C31" s="53" t="s">
        <v>0</v>
      </c>
      <c r="D31" s="54" t="s">
        <v>72</v>
      </c>
      <c r="E31" s="171">
        <v>1</v>
      </c>
      <c r="F31" s="60" t="str">
        <f>'D - výsledky'!B47</f>
        <v>TJ Peklo nad Zdobnicí "C"</v>
      </c>
      <c r="G31" s="61" t="s">
        <v>5</v>
      </c>
      <c r="H31" s="56" t="str">
        <f>'D - výsledky'!E47</f>
        <v>TJ SLAVOJ Český Brod "A"</v>
      </c>
      <c r="I31" s="237" t="s">
        <v>220</v>
      </c>
    </row>
    <row r="32" spans="2:9" ht="14.45" customHeight="1">
      <c r="B32" s="53">
        <v>29</v>
      </c>
      <c r="C32" s="53" t="s">
        <v>8</v>
      </c>
      <c r="D32" s="54" t="s">
        <v>73</v>
      </c>
      <c r="E32" s="171">
        <v>2</v>
      </c>
      <c r="F32" s="60" t="str">
        <f>'A - výsledky'!B45</f>
        <v>T.J. SOKOL Holice "B"</v>
      </c>
      <c r="G32" s="61" t="s">
        <v>5</v>
      </c>
      <c r="H32" s="56" t="str">
        <f>'A - výsledky'!E45</f>
        <v>TJ SLAVOJ Český Brod "B"</v>
      </c>
      <c r="I32" s="237" t="s">
        <v>220</v>
      </c>
    </row>
    <row r="33" spans="2:9" ht="14.45" customHeight="1">
      <c r="B33" s="53">
        <v>30</v>
      </c>
      <c r="C33" s="53" t="s">
        <v>6</v>
      </c>
      <c r="D33" s="54" t="s">
        <v>73</v>
      </c>
      <c r="E33" s="171">
        <v>3</v>
      </c>
      <c r="F33" s="60" t="str">
        <f>'B - výsledky'!B45</f>
        <v>Městský nohejbalový klub Modřice, z.s. "C"</v>
      </c>
      <c r="G33" s="61" t="s">
        <v>5</v>
      </c>
      <c r="H33" s="56" t="str">
        <f>'B - výsledky'!E45</f>
        <v>Sokol Dolní Počernice</v>
      </c>
      <c r="I33" s="237" t="s">
        <v>218</v>
      </c>
    </row>
    <row r="34" spans="2:9" ht="14.45" customHeight="1">
      <c r="B34" s="53">
        <v>31</v>
      </c>
      <c r="C34" s="53" t="s">
        <v>9</v>
      </c>
      <c r="D34" s="54" t="s">
        <v>29</v>
      </c>
      <c r="E34" s="171">
        <v>1</v>
      </c>
      <c r="F34" s="60" t="str">
        <f>'C - výsledky'!B33</f>
        <v>Městský nohejbalový klub Modřice, z.s. "D"</v>
      </c>
      <c r="G34" s="61" t="s">
        <v>5</v>
      </c>
      <c r="H34" s="56" t="str">
        <f>'C - výsledky'!E33</f>
        <v>Tělovýchovná jednota Radomyšl, z.s.</v>
      </c>
      <c r="I34" s="237" t="s">
        <v>220</v>
      </c>
    </row>
    <row r="35" spans="2:9" ht="14.45" customHeight="1">
      <c r="B35" s="53">
        <v>32</v>
      </c>
      <c r="C35" s="53" t="s">
        <v>0</v>
      </c>
      <c r="D35" s="54" t="s">
        <v>73</v>
      </c>
      <c r="E35" s="171">
        <v>2</v>
      </c>
      <c r="F35" s="60" t="str">
        <f>'D - výsledky'!B49</f>
        <v>UNITOP SKP Žďár nad Sázavou "B"</v>
      </c>
      <c r="G35" s="61" t="s">
        <v>5</v>
      </c>
      <c r="H35" s="56" t="str">
        <f>'D - výsledky'!E49</f>
        <v>TJ Baník Stříbro</v>
      </c>
      <c r="I35" s="237" t="s">
        <v>221</v>
      </c>
    </row>
    <row r="36" spans="2:9" ht="14.45" customHeight="1">
      <c r="B36" s="53">
        <v>33</v>
      </c>
      <c r="C36" s="53" t="s">
        <v>8</v>
      </c>
      <c r="D36" s="54" t="s">
        <v>74</v>
      </c>
      <c r="E36" s="171">
        <v>3</v>
      </c>
      <c r="F36" s="60" t="str">
        <f>'A - výsledky'!B47</f>
        <v>TJ Dynamo České Budějovice z.s.</v>
      </c>
      <c r="G36" s="61" t="s">
        <v>5</v>
      </c>
      <c r="H36" s="56" t="str">
        <f>'A - výsledky'!E47</f>
        <v>Městský nohejbalový klub Modřice, z.s. "A"</v>
      </c>
      <c r="I36" s="237" t="s">
        <v>220</v>
      </c>
    </row>
    <row r="37" spans="2:9" ht="14.45" customHeight="1">
      <c r="B37" s="53">
        <v>34</v>
      </c>
      <c r="C37" s="53" t="s">
        <v>6</v>
      </c>
      <c r="D37" s="54" t="s">
        <v>74</v>
      </c>
      <c r="E37" s="171">
        <v>1</v>
      </c>
      <c r="F37" s="60" t="str">
        <f>'B - výsledky'!B47</f>
        <v>T.J. SOKOL Holice "A"</v>
      </c>
      <c r="G37" s="61" t="s">
        <v>5</v>
      </c>
      <c r="H37" s="56" t="str">
        <f>'B - výsledky'!E47</f>
        <v>SK LIAPOR - WITTE Karlovy Vary z.s. "A"</v>
      </c>
      <c r="I37" s="237" t="s">
        <v>222</v>
      </c>
    </row>
    <row r="38" spans="2:9" ht="14.45" customHeight="1">
      <c r="B38" s="53">
        <v>35</v>
      </c>
      <c r="C38" s="53" t="s">
        <v>9</v>
      </c>
      <c r="D38" s="54" t="s">
        <v>39</v>
      </c>
      <c r="E38" s="171">
        <v>2</v>
      </c>
      <c r="F38" s="60" t="str">
        <f>'C - výsledky'!B35</f>
        <v>UNITOP SKP Žďár nad Sázavou "A"</v>
      </c>
      <c r="G38" s="61" t="s">
        <v>5</v>
      </c>
      <c r="H38" s="56" t="str">
        <f>'C - výsledky'!E35</f>
        <v>TJ Peklo nad Zdobnicí "A"</v>
      </c>
      <c r="I38" s="237" t="s">
        <v>218</v>
      </c>
    </row>
    <row r="39" spans="2:9" ht="14.45" customHeight="1">
      <c r="B39" s="53">
        <v>36</v>
      </c>
      <c r="C39" s="53" t="str">
        <f>C$7</f>
        <v>D</v>
      </c>
      <c r="D39" s="54" t="s">
        <v>74</v>
      </c>
      <c r="E39" s="171">
        <v>3</v>
      </c>
      <c r="F39" s="60" t="str">
        <f>'D - výsledky'!B51</f>
        <v>Městský nohejbalový klub Modřice, z.s. "B"</v>
      </c>
      <c r="G39" s="61" t="s">
        <v>5</v>
      </c>
      <c r="H39" s="56" t="str">
        <f>'D - výsledky'!E51</f>
        <v>TJ SLAVOJ Český Brod "A"</v>
      </c>
      <c r="I39" s="237" t="s">
        <v>218</v>
      </c>
    </row>
    <row r="40" spans="2:9" ht="14.45" customHeight="1">
      <c r="I40" s="181"/>
    </row>
    <row r="41" spans="2:9" ht="22.9" customHeight="1">
      <c r="B41" s="511" t="s">
        <v>36</v>
      </c>
      <c r="C41" s="511"/>
      <c r="D41" s="511"/>
      <c r="E41" s="511"/>
      <c r="F41" s="511"/>
      <c r="G41" s="511"/>
      <c r="H41" s="511"/>
      <c r="I41" s="182"/>
    </row>
    <row r="42" spans="2:9" ht="14.45" customHeight="1">
      <c r="B42" s="53">
        <v>37</v>
      </c>
      <c r="C42" s="509" t="s">
        <v>15</v>
      </c>
      <c r="D42" s="510"/>
      <c r="E42" s="216"/>
      <c r="F42" s="74" t="str">
        <f>KO!B4</f>
        <v>Městský nohejbalový klub Modřice, z.s. "A"</v>
      </c>
      <c r="G42" s="61" t="s">
        <v>5</v>
      </c>
      <c r="H42" s="75" t="str">
        <f>KO!B8</f>
        <v>Tělovýchovná jednota Radomyšl, z.s.</v>
      </c>
      <c r="I42" s="237" t="s">
        <v>218</v>
      </c>
    </row>
    <row r="43" spans="2:9" ht="14.45" customHeight="1">
      <c r="B43" s="53">
        <v>38</v>
      </c>
      <c r="C43" s="509" t="s">
        <v>16</v>
      </c>
      <c r="D43" s="510"/>
      <c r="E43" s="216"/>
      <c r="F43" s="74" t="str">
        <f>KO!B12</f>
        <v>SK LIAPOR - WITTE Karlovy Vary z.s. "A"</v>
      </c>
      <c r="G43" s="61" t="s">
        <v>5</v>
      </c>
      <c r="H43" s="75" t="str">
        <f>KO!B16</f>
        <v>TJ SLAVOJ Český Brod "A"</v>
      </c>
      <c r="I43" s="237" t="s">
        <v>221</v>
      </c>
    </row>
    <row r="44" spans="2:9" ht="14.45" customHeight="1">
      <c r="B44" s="53">
        <v>39</v>
      </c>
      <c r="C44" s="509" t="s">
        <v>17</v>
      </c>
      <c r="D44" s="510"/>
      <c r="E44" s="216"/>
      <c r="F44" s="74" t="str">
        <f>KO!B20</f>
        <v>UNITOP SKP Žďár nad Sázavou "A"</v>
      </c>
      <c r="G44" s="61" t="s">
        <v>5</v>
      </c>
      <c r="H44" s="75" t="str">
        <f>KO!B24</f>
        <v>SK LIAPOR - WITTE Karlovy Vary z.s. "B"</v>
      </c>
      <c r="I44" s="237" t="s">
        <v>218</v>
      </c>
    </row>
    <row r="45" spans="2:9" ht="14.45" customHeight="1">
      <c r="B45" s="53">
        <v>40</v>
      </c>
      <c r="C45" s="509" t="s">
        <v>18</v>
      </c>
      <c r="D45" s="510"/>
      <c r="E45" s="216"/>
      <c r="F45" s="74" t="str">
        <f>KO!B28</f>
        <v>Městský nohejbalový klub Modřice, z.s. "B"</v>
      </c>
      <c r="G45" s="61" t="s">
        <v>5</v>
      </c>
      <c r="H45" s="75" t="str">
        <f>KO!B32</f>
        <v>T.J. SOKOL Holice "A"</v>
      </c>
      <c r="I45" s="237" t="s">
        <v>218</v>
      </c>
    </row>
    <row r="46" spans="2:9" ht="14.45" customHeight="1">
      <c r="B46" s="53">
        <v>41</v>
      </c>
      <c r="C46" s="509" t="s">
        <v>19</v>
      </c>
      <c r="D46" s="510"/>
      <c r="E46" s="216"/>
      <c r="F46" s="74" t="str">
        <f>KO!C6</f>
        <v>Městský nohejbalový klub Modřice, z.s. "A"</v>
      </c>
      <c r="G46" s="61" t="s">
        <v>5</v>
      </c>
      <c r="H46" s="75" t="str">
        <f>KO!C14</f>
        <v>SK LIAPOR - WITTE Karlovy Vary z.s. "A"</v>
      </c>
      <c r="I46" s="237" t="s">
        <v>218</v>
      </c>
    </row>
    <row r="47" spans="2:9" ht="14.45" customHeight="1">
      <c r="B47" s="53">
        <v>42</v>
      </c>
      <c r="C47" s="509" t="s">
        <v>20</v>
      </c>
      <c r="D47" s="510"/>
      <c r="E47" s="216"/>
      <c r="F47" s="74" t="str">
        <f>KO!C22</f>
        <v>UNITOP SKP Žďár nad Sázavou "A"</v>
      </c>
      <c r="G47" s="61" t="s">
        <v>5</v>
      </c>
      <c r="H47" s="75" t="str">
        <f>KO!C30</f>
        <v>Městský nohejbalový klub Modřice, z.s. "B"</v>
      </c>
      <c r="I47" s="237" t="s">
        <v>220</v>
      </c>
    </row>
    <row r="48" spans="2:9" ht="14.45" customHeight="1">
      <c r="B48" s="53">
        <v>43</v>
      </c>
      <c r="C48" s="509" t="s">
        <v>75</v>
      </c>
      <c r="D48" s="510"/>
      <c r="E48" s="216"/>
      <c r="F48" s="74" t="str">
        <f>KO!D31</f>
        <v>SK LIAPOR - WITTE Karlovy Vary z.s. "A"</v>
      </c>
      <c r="G48" s="61" t="s">
        <v>5</v>
      </c>
      <c r="H48" s="75" t="str">
        <f>KO!D35</f>
        <v>UNITOP SKP Žďár nad Sázavou "A"</v>
      </c>
      <c r="I48" s="237" t="s">
        <v>222</v>
      </c>
    </row>
    <row r="49" spans="2:9" ht="14.45" customHeight="1">
      <c r="B49" s="53">
        <v>44</v>
      </c>
      <c r="C49" s="509" t="s">
        <v>34</v>
      </c>
      <c r="D49" s="510"/>
      <c r="E49" s="216"/>
      <c r="F49" s="74" t="str">
        <f>KO!D10</f>
        <v>Městský nohejbalový klub Modřice, z.s. "A"</v>
      </c>
      <c r="G49" s="61" t="s">
        <v>5</v>
      </c>
      <c r="H49" s="75" t="str">
        <f>KO!D26</f>
        <v>Městský nohejbalový klub Modřice, z.s. "B"</v>
      </c>
      <c r="I49" s="237" t="s">
        <v>220</v>
      </c>
    </row>
    <row r="50" spans="2:9" ht="16.149999999999999" customHeight="1">
      <c r="B50" s="41"/>
      <c r="C50" s="41"/>
      <c r="D50" s="41"/>
      <c r="E50" s="41"/>
      <c r="F50" s="41"/>
      <c r="G50" s="41"/>
      <c r="H50" s="41"/>
      <c r="I50" s="41"/>
    </row>
    <row r="51" spans="2:9" ht="16.149999999999999" customHeight="1">
      <c r="B51" s="41"/>
      <c r="C51" s="41"/>
      <c r="D51" s="41"/>
      <c r="E51" s="41"/>
      <c r="F51" s="41"/>
      <c r="G51" s="41"/>
      <c r="H51" s="41"/>
      <c r="I51" s="41"/>
    </row>
    <row r="52" spans="2:9" ht="16.149999999999999" customHeight="1">
      <c r="B52" s="41"/>
      <c r="C52" s="41"/>
      <c r="D52" s="41"/>
      <c r="E52" s="41"/>
      <c r="F52" s="41"/>
      <c r="G52" s="41"/>
      <c r="H52" s="41"/>
      <c r="I52" s="41"/>
    </row>
    <row r="53" spans="2:9" ht="16.149999999999999" customHeight="1">
      <c r="B53" s="41"/>
      <c r="C53" s="41"/>
      <c r="D53" s="41"/>
      <c r="E53" s="41"/>
      <c r="F53" s="41"/>
      <c r="G53" s="41"/>
      <c r="H53" s="41"/>
      <c r="I53" s="41"/>
    </row>
    <row r="54" spans="2:9" ht="16.149999999999999" customHeight="1">
      <c r="B54" s="41"/>
      <c r="C54" s="41"/>
      <c r="D54" s="41"/>
      <c r="E54" s="41"/>
      <c r="F54" s="41"/>
      <c r="G54" s="41"/>
      <c r="H54" s="41"/>
      <c r="I54" s="41"/>
    </row>
    <row r="55" spans="2:9" ht="16.149999999999999" customHeight="1">
      <c r="B55" s="41"/>
      <c r="C55" s="41"/>
      <c r="D55" s="41"/>
      <c r="E55" s="41"/>
      <c r="F55" s="41"/>
      <c r="G55" s="41"/>
      <c r="H55" s="41"/>
      <c r="I55" s="41"/>
    </row>
    <row r="56" spans="2:9" ht="16.149999999999999" customHeight="1">
      <c r="B56" s="41"/>
      <c r="C56" s="41"/>
      <c r="D56" s="41"/>
      <c r="E56" s="41"/>
      <c r="F56" s="41"/>
      <c r="G56" s="41"/>
      <c r="H56" s="41"/>
      <c r="I56" s="41"/>
    </row>
    <row r="57" spans="2:9" ht="16.149999999999999" customHeight="1">
      <c r="B57" s="41"/>
      <c r="C57" s="41"/>
      <c r="D57" s="41"/>
      <c r="E57" s="41"/>
      <c r="F57" s="41"/>
      <c r="G57" s="41"/>
      <c r="H57" s="41"/>
      <c r="I57" s="41"/>
    </row>
  </sheetData>
  <mergeCells count="9">
    <mergeCell ref="C49:D49"/>
    <mergeCell ref="C47:D47"/>
    <mergeCell ref="C43:D43"/>
    <mergeCell ref="C42:D42"/>
    <mergeCell ref="B41:H41"/>
    <mergeCell ref="C44:D44"/>
    <mergeCell ref="C45:D45"/>
    <mergeCell ref="C46:D46"/>
    <mergeCell ref="C48:D48"/>
  </mergeCells>
  <pageMargins left="0.11811023622047245" right="0.31496062992125984" top="0.59055118110236227" bottom="0.39370078740157483" header="0.31496062992125984" footer="0.31496062992125984"/>
  <pageSetup paperSize="9" scale="11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O134"/>
  <sheetViews>
    <sheetView showGridLines="0" topLeftCell="A16" workbookViewId="0">
      <selection activeCell="H32" sqref="H32"/>
    </sheetView>
  </sheetViews>
  <sheetFormatPr defaultRowHeight="12.75"/>
  <cols>
    <col min="1" max="1" width="11.7109375" style="7" customWidth="1"/>
    <col min="2" max="2" width="33.140625" style="7" customWidth="1"/>
    <col min="3" max="3" width="32.42578125" style="7" customWidth="1"/>
    <col min="4" max="4" width="28" style="7" customWidth="1"/>
    <col min="5" max="5" width="24" style="7" customWidth="1"/>
    <col min="6" max="256" width="9.140625" style="7"/>
    <col min="257" max="257" width="28.42578125" style="7" customWidth="1"/>
    <col min="258" max="258" width="33.140625" style="7" customWidth="1"/>
    <col min="259" max="259" width="32.42578125" style="7" customWidth="1"/>
    <col min="260" max="260" width="28" style="7" customWidth="1"/>
    <col min="261" max="512" width="9.140625" style="7"/>
    <col min="513" max="513" width="28.42578125" style="7" customWidth="1"/>
    <col min="514" max="514" width="33.140625" style="7" customWidth="1"/>
    <col min="515" max="515" width="32.42578125" style="7" customWidth="1"/>
    <col min="516" max="516" width="28" style="7" customWidth="1"/>
    <col min="517" max="768" width="9.140625" style="7"/>
    <col min="769" max="769" width="28.42578125" style="7" customWidth="1"/>
    <col min="770" max="770" width="33.140625" style="7" customWidth="1"/>
    <col min="771" max="771" width="32.42578125" style="7" customWidth="1"/>
    <col min="772" max="772" width="28" style="7" customWidth="1"/>
    <col min="773" max="1024" width="9.140625" style="7"/>
    <col min="1025" max="1025" width="28.42578125" style="7" customWidth="1"/>
    <col min="1026" max="1026" width="33.140625" style="7" customWidth="1"/>
    <col min="1027" max="1027" width="32.42578125" style="7" customWidth="1"/>
    <col min="1028" max="1028" width="28" style="7" customWidth="1"/>
    <col min="1029" max="1280" width="9.140625" style="7"/>
    <col min="1281" max="1281" width="28.42578125" style="7" customWidth="1"/>
    <col min="1282" max="1282" width="33.140625" style="7" customWidth="1"/>
    <col min="1283" max="1283" width="32.42578125" style="7" customWidth="1"/>
    <col min="1284" max="1284" width="28" style="7" customWidth="1"/>
    <col min="1285" max="1536" width="9.140625" style="7"/>
    <col min="1537" max="1537" width="28.42578125" style="7" customWidth="1"/>
    <col min="1538" max="1538" width="33.140625" style="7" customWidth="1"/>
    <col min="1539" max="1539" width="32.42578125" style="7" customWidth="1"/>
    <col min="1540" max="1540" width="28" style="7" customWidth="1"/>
    <col min="1541" max="1792" width="9.140625" style="7"/>
    <col min="1793" max="1793" width="28.42578125" style="7" customWidth="1"/>
    <col min="1794" max="1794" width="33.140625" style="7" customWidth="1"/>
    <col min="1795" max="1795" width="32.42578125" style="7" customWidth="1"/>
    <col min="1796" max="1796" width="28" style="7" customWidth="1"/>
    <col min="1797" max="2048" width="9.140625" style="7"/>
    <col min="2049" max="2049" width="28.42578125" style="7" customWidth="1"/>
    <col min="2050" max="2050" width="33.140625" style="7" customWidth="1"/>
    <col min="2051" max="2051" width="32.42578125" style="7" customWidth="1"/>
    <col min="2052" max="2052" width="28" style="7" customWidth="1"/>
    <col min="2053" max="2304" width="9.140625" style="7"/>
    <col min="2305" max="2305" width="28.42578125" style="7" customWidth="1"/>
    <col min="2306" max="2306" width="33.140625" style="7" customWidth="1"/>
    <col min="2307" max="2307" width="32.42578125" style="7" customWidth="1"/>
    <col min="2308" max="2308" width="28" style="7" customWidth="1"/>
    <col min="2309" max="2560" width="9.140625" style="7"/>
    <col min="2561" max="2561" width="28.42578125" style="7" customWidth="1"/>
    <col min="2562" max="2562" width="33.140625" style="7" customWidth="1"/>
    <col min="2563" max="2563" width="32.42578125" style="7" customWidth="1"/>
    <col min="2564" max="2564" width="28" style="7" customWidth="1"/>
    <col min="2565" max="2816" width="9.140625" style="7"/>
    <col min="2817" max="2817" width="28.42578125" style="7" customWidth="1"/>
    <col min="2818" max="2818" width="33.140625" style="7" customWidth="1"/>
    <col min="2819" max="2819" width="32.42578125" style="7" customWidth="1"/>
    <col min="2820" max="2820" width="28" style="7" customWidth="1"/>
    <col min="2821" max="3072" width="9.140625" style="7"/>
    <col min="3073" max="3073" width="28.42578125" style="7" customWidth="1"/>
    <col min="3074" max="3074" width="33.140625" style="7" customWidth="1"/>
    <col min="3075" max="3075" width="32.42578125" style="7" customWidth="1"/>
    <col min="3076" max="3076" width="28" style="7" customWidth="1"/>
    <col min="3077" max="3328" width="9.140625" style="7"/>
    <col min="3329" max="3329" width="28.42578125" style="7" customWidth="1"/>
    <col min="3330" max="3330" width="33.140625" style="7" customWidth="1"/>
    <col min="3331" max="3331" width="32.42578125" style="7" customWidth="1"/>
    <col min="3332" max="3332" width="28" style="7" customWidth="1"/>
    <col min="3333" max="3584" width="9.140625" style="7"/>
    <col min="3585" max="3585" width="28.42578125" style="7" customWidth="1"/>
    <col min="3586" max="3586" width="33.140625" style="7" customWidth="1"/>
    <col min="3587" max="3587" width="32.42578125" style="7" customWidth="1"/>
    <col min="3588" max="3588" width="28" style="7" customWidth="1"/>
    <col min="3589" max="3840" width="9.140625" style="7"/>
    <col min="3841" max="3841" width="28.42578125" style="7" customWidth="1"/>
    <col min="3842" max="3842" width="33.140625" style="7" customWidth="1"/>
    <col min="3843" max="3843" width="32.42578125" style="7" customWidth="1"/>
    <col min="3844" max="3844" width="28" style="7" customWidth="1"/>
    <col min="3845" max="4096" width="9.140625" style="7"/>
    <col min="4097" max="4097" width="28.42578125" style="7" customWidth="1"/>
    <col min="4098" max="4098" width="33.140625" style="7" customWidth="1"/>
    <col min="4099" max="4099" width="32.42578125" style="7" customWidth="1"/>
    <col min="4100" max="4100" width="28" style="7" customWidth="1"/>
    <col min="4101" max="4352" width="9.140625" style="7"/>
    <col min="4353" max="4353" width="28.42578125" style="7" customWidth="1"/>
    <col min="4354" max="4354" width="33.140625" style="7" customWidth="1"/>
    <col min="4355" max="4355" width="32.42578125" style="7" customWidth="1"/>
    <col min="4356" max="4356" width="28" style="7" customWidth="1"/>
    <col min="4357" max="4608" width="9.140625" style="7"/>
    <col min="4609" max="4609" width="28.42578125" style="7" customWidth="1"/>
    <col min="4610" max="4610" width="33.140625" style="7" customWidth="1"/>
    <col min="4611" max="4611" width="32.42578125" style="7" customWidth="1"/>
    <col min="4612" max="4612" width="28" style="7" customWidth="1"/>
    <col min="4613" max="4864" width="9.140625" style="7"/>
    <col min="4865" max="4865" width="28.42578125" style="7" customWidth="1"/>
    <col min="4866" max="4866" width="33.140625" style="7" customWidth="1"/>
    <col min="4867" max="4867" width="32.42578125" style="7" customWidth="1"/>
    <col min="4868" max="4868" width="28" style="7" customWidth="1"/>
    <col min="4869" max="5120" width="9.140625" style="7"/>
    <col min="5121" max="5121" width="28.42578125" style="7" customWidth="1"/>
    <col min="5122" max="5122" width="33.140625" style="7" customWidth="1"/>
    <col min="5123" max="5123" width="32.42578125" style="7" customWidth="1"/>
    <col min="5124" max="5124" width="28" style="7" customWidth="1"/>
    <col min="5125" max="5376" width="9.140625" style="7"/>
    <col min="5377" max="5377" width="28.42578125" style="7" customWidth="1"/>
    <col min="5378" max="5378" width="33.140625" style="7" customWidth="1"/>
    <col min="5379" max="5379" width="32.42578125" style="7" customWidth="1"/>
    <col min="5380" max="5380" width="28" style="7" customWidth="1"/>
    <col min="5381" max="5632" width="9.140625" style="7"/>
    <col min="5633" max="5633" width="28.42578125" style="7" customWidth="1"/>
    <col min="5634" max="5634" width="33.140625" style="7" customWidth="1"/>
    <col min="5635" max="5635" width="32.42578125" style="7" customWidth="1"/>
    <col min="5636" max="5636" width="28" style="7" customWidth="1"/>
    <col min="5637" max="5888" width="9.140625" style="7"/>
    <col min="5889" max="5889" width="28.42578125" style="7" customWidth="1"/>
    <col min="5890" max="5890" width="33.140625" style="7" customWidth="1"/>
    <col min="5891" max="5891" width="32.42578125" style="7" customWidth="1"/>
    <col min="5892" max="5892" width="28" style="7" customWidth="1"/>
    <col min="5893" max="6144" width="9.140625" style="7"/>
    <col min="6145" max="6145" width="28.42578125" style="7" customWidth="1"/>
    <col min="6146" max="6146" width="33.140625" style="7" customWidth="1"/>
    <col min="6147" max="6147" width="32.42578125" style="7" customWidth="1"/>
    <col min="6148" max="6148" width="28" style="7" customWidth="1"/>
    <col min="6149" max="6400" width="9.140625" style="7"/>
    <col min="6401" max="6401" width="28.42578125" style="7" customWidth="1"/>
    <col min="6402" max="6402" width="33.140625" style="7" customWidth="1"/>
    <col min="6403" max="6403" width="32.42578125" style="7" customWidth="1"/>
    <col min="6404" max="6404" width="28" style="7" customWidth="1"/>
    <col min="6405" max="6656" width="9.140625" style="7"/>
    <col min="6657" max="6657" width="28.42578125" style="7" customWidth="1"/>
    <col min="6658" max="6658" width="33.140625" style="7" customWidth="1"/>
    <col min="6659" max="6659" width="32.42578125" style="7" customWidth="1"/>
    <col min="6660" max="6660" width="28" style="7" customWidth="1"/>
    <col min="6661" max="6912" width="9.140625" style="7"/>
    <col min="6913" max="6913" width="28.42578125" style="7" customWidth="1"/>
    <col min="6914" max="6914" width="33.140625" style="7" customWidth="1"/>
    <col min="6915" max="6915" width="32.42578125" style="7" customWidth="1"/>
    <col min="6916" max="6916" width="28" style="7" customWidth="1"/>
    <col min="6917" max="7168" width="9.140625" style="7"/>
    <col min="7169" max="7169" width="28.42578125" style="7" customWidth="1"/>
    <col min="7170" max="7170" width="33.140625" style="7" customWidth="1"/>
    <col min="7171" max="7171" width="32.42578125" style="7" customWidth="1"/>
    <col min="7172" max="7172" width="28" style="7" customWidth="1"/>
    <col min="7173" max="7424" width="9.140625" style="7"/>
    <col min="7425" max="7425" width="28.42578125" style="7" customWidth="1"/>
    <col min="7426" max="7426" width="33.140625" style="7" customWidth="1"/>
    <col min="7427" max="7427" width="32.42578125" style="7" customWidth="1"/>
    <col min="7428" max="7428" width="28" style="7" customWidth="1"/>
    <col min="7429" max="7680" width="9.140625" style="7"/>
    <col min="7681" max="7681" width="28.42578125" style="7" customWidth="1"/>
    <col min="7682" max="7682" width="33.140625" style="7" customWidth="1"/>
    <col min="7683" max="7683" width="32.42578125" style="7" customWidth="1"/>
    <col min="7684" max="7684" width="28" style="7" customWidth="1"/>
    <col min="7685" max="7936" width="9.140625" style="7"/>
    <col min="7937" max="7937" width="28.42578125" style="7" customWidth="1"/>
    <col min="7938" max="7938" width="33.140625" style="7" customWidth="1"/>
    <col min="7939" max="7939" width="32.42578125" style="7" customWidth="1"/>
    <col min="7940" max="7940" width="28" style="7" customWidth="1"/>
    <col min="7941" max="8192" width="9.140625" style="7"/>
    <col min="8193" max="8193" width="28.42578125" style="7" customWidth="1"/>
    <col min="8194" max="8194" width="33.140625" style="7" customWidth="1"/>
    <col min="8195" max="8195" width="32.42578125" style="7" customWidth="1"/>
    <col min="8196" max="8196" width="28" style="7" customWidth="1"/>
    <col min="8197" max="8448" width="9.140625" style="7"/>
    <col min="8449" max="8449" width="28.42578125" style="7" customWidth="1"/>
    <col min="8450" max="8450" width="33.140625" style="7" customWidth="1"/>
    <col min="8451" max="8451" width="32.42578125" style="7" customWidth="1"/>
    <col min="8452" max="8452" width="28" style="7" customWidth="1"/>
    <col min="8453" max="8704" width="9.140625" style="7"/>
    <col min="8705" max="8705" width="28.42578125" style="7" customWidth="1"/>
    <col min="8706" max="8706" width="33.140625" style="7" customWidth="1"/>
    <col min="8707" max="8707" width="32.42578125" style="7" customWidth="1"/>
    <col min="8708" max="8708" width="28" style="7" customWidth="1"/>
    <col min="8709" max="8960" width="9.140625" style="7"/>
    <col min="8961" max="8961" width="28.42578125" style="7" customWidth="1"/>
    <col min="8962" max="8962" width="33.140625" style="7" customWidth="1"/>
    <col min="8963" max="8963" width="32.42578125" style="7" customWidth="1"/>
    <col min="8964" max="8964" width="28" style="7" customWidth="1"/>
    <col min="8965" max="9216" width="9.140625" style="7"/>
    <col min="9217" max="9217" width="28.42578125" style="7" customWidth="1"/>
    <col min="9218" max="9218" width="33.140625" style="7" customWidth="1"/>
    <col min="9219" max="9219" width="32.42578125" style="7" customWidth="1"/>
    <col min="9220" max="9220" width="28" style="7" customWidth="1"/>
    <col min="9221" max="9472" width="9.140625" style="7"/>
    <col min="9473" max="9473" width="28.42578125" style="7" customWidth="1"/>
    <col min="9474" max="9474" width="33.140625" style="7" customWidth="1"/>
    <col min="9475" max="9475" width="32.42578125" style="7" customWidth="1"/>
    <col min="9476" max="9476" width="28" style="7" customWidth="1"/>
    <col min="9477" max="9728" width="9.140625" style="7"/>
    <col min="9729" max="9729" width="28.42578125" style="7" customWidth="1"/>
    <col min="9730" max="9730" width="33.140625" style="7" customWidth="1"/>
    <col min="9731" max="9731" width="32.42578125" style="7" customWidth="1"/>
    <col min="9732" max="9732" width="28" style="7" customWidth="1"/>
    <col min="9733" max="9984" width="9.140625" style="7"/>
    <col min="9985" max="9985" width="28.42578125" style="7" customWidth="1"/>
    <col min="9986" max="9986" width="33.140625" style="7" customWidth="1"/>
    <col min="9987" max="9987" width="32.42578125" style="7" customWidth="1"/>
    <col min="9988" max="9988" width="28" style="7" customWidth="1"/>
    <col min="9989" max="10240" width="9.140625" style="7"/>
    <col min="10241" max="10241" width="28.42578125" style="7" customWidth="1"/>
    <col min="10242" max="10242" width="33.140625" style="7" customWidth="1"/>
    <col min="10243" max="10243" width="32.42578125" style="7" customWidth="1"/>
    <col min="10244" max="10244" width="28" style="7" customWidth="1"/>
    <col min="10245" max="10496" width="9.140625" style="7"/>
    <col min="10497" max="10497" width="28.42578125" style="7" customWidth="1"/>
    <col min="10498" max="10498" width="33.140625" style="7" customWidth="1"/>
    <col min="10499" max="10499" width="32.42578125" style="7" customWidth="1"/>
    <col min="10500" max="10500" width="28" style="7" customWidth="1"/>
    <col min="10501" max="10752" width="9.140625" style="7"/>
    <col min="10753" max="10753" width="28.42578125" style="7" customWidth="1"/>
    <col min="10754" max="10754" width="33.140625" style="7" customWidth="1"/>
    <col min="10755" max="10755" width="32.42578125" style="7" customWidth="1"/>
    <col min="10756" max="10756" width="28" style="7" customWidth="1"/>
    <col min="10757" max="11008" width="9.140625" style="7"/>
    <col min="11009" max="11009" width="28.42578125" style="7" customWidth="1"/>
    <col min="11010" max="11010" width="33.140625" style="7" customWidth="1"/>
    <col min="11011" max="11011" width="32.42578125" style="7" customWidth="1"/>
    <col min="11012" max="11012" width="28" style="7" customWidth="1"/>
    <col min="11013" max="11264" width="9.140625" style="7"/>
    <col min="11265" max="11265" width="28.42578125" style="7" customWidth="1"/>
    <col min="11266" max="11266" width="33.140625" style="7" customWidth="1"/>
    <col min="11267" max="11267" width="32.42578125" style="7" customWidth="1"/>
    <col min="11268" max="11268" width="28" style="7" customWidth="1"/>
    <col min="11269" max="11520" width="9.140625" style="7"/>
    <col min="11521" max="11521" width="28.42578125" style="7" customWidth="1"/>
    <col min="11522" max="11522" width="33.140625" style="7" customWidth="1"/>
    <col min="11523" max="11523" width="32.42578125" style="7" customWidth="1"/>
    <col min="11524" max="11524" width="28" style="7" customWidth="1"/>
    <col min="11525" max="11776" width="9.140625" style="7"/>
    <col min="11777" max="11777" width="28.42578125" style="7" customWidth="1"/>
    <col min="11778" max="11778" width="33.140625" style="7" customWidth="1"/>
    <col min="11779" max="11779" width="32.42578125" style="7" customWidth="1"/>
    <col min="11780" max="11780" width="28" style="7" customWidth="1"/>
    <col min="11781" max="12032" width="9.140625" style="7"/>
    <col min="12033" max="12033" width="28.42578125" style="7" customWidth="1"/>
    <col min="12034" max="12034" width="33.140625" style="7" customWidth="1"/>
    <col min="12035" max="12035" width="32.42578125" style="7" customWidth="1"/>
    <col min="12036" max="12036" width="28" style="7" customWidth="1"/>
    <col min="12037" max="12288" width="9.140625" style="7"/>
    <col min="12289" max="12289" width="28.42578125" style="7" customWidth="1"/>
    <col min="12290" max="12290" width="33.140625" style="7" customWidth="1"/>
    <col min="12291" max="12291" width="32.42578125" style="7" customWidth="1"/>
    <col min="12292" max="12292" width="28" style="7" customWidth="1"/>
    <col min="12293" max="12544" width="9.140625" style="7"/>
    <col min="12545" max="12545" width="28.42578125" style="7" customWidth="1"/>
    <col min="12546" max="12546" width="33.140625" style="7" customWidth="1"/>
    <col min="12547" max="12547" width="32.42578125" style="7" customWidth="1"/>
    <col min="12548" max="12548" width="28" style="7" customWidth="1"/>
    <col min="12549" max="12800" width="9.140625" style="7"/>
    <col min="12801" max="12801" width="28.42578125" style="7" customWidth="1"/>
    <col min="12802" max="12802" width="33.140625" style="7" customWidth="1"/>
    <col min="12803" max="12803" width="32.42578125" style="7" customWidth="1"/>
    <col min="12804" max="12804" width="28" style="7" customWidth="1"/>
    <col min="12805" max="13056" width="9.140625" style="7"/>
    <col min="13057" max="13057" width="28.42578125" style="7" customWidth="1"/>
    <col min="13058" max="13058" width="33.140625" style="7" customWidth="1"/>
    <col min="13059" max="13059" width="32.42578125" style="7" customWidth="1"/>
    <col min="13060" max="13060" width="28" style="7" customWidth="1"/>
    <col min="13061" max="13312" width="9.140625" style="7"/>
    <col min="13313" max="13313" width="28.42578125" style="7" customWidth="1"/>
    <col min="13314" max="13314" width="33.140625" style="7" customWidth="1"/>
    <col min="13315" max="13315" width="32.42578125" style="7" customWidth="1"/>
    <col min="13316" max="13316" width="28" style="7" customWidth="1"/>
    <col min="13317" max="13568" width="9.140625" style="7"/>
    <col min="13569" max="13569" width="28.42578125" style="7" customWidth="1"/>
    <col min="13570" max="13570" width="33.140625" style="7" customWidth="1"/>
    <col min="13571" max="13571" width="32.42578125" style="7" customWidth="1"/>
    <col min="13572" max="13572" width="28" style="7" customWidth="1"/>
    <col min="13573" max="13824" width="9.140625" style="7"/>
    <col min="13825" max="13825" width="28.42578125" style="7" customWidth="1"/>
    <col min="13826" max="13826" width="33.140625" style="7" customWidth="1"/>
    <col min="13827" max="13827" width="32.42578125" style="7" customWidth="1"/>
    <col min="13828" max="13828" width="28" style="7" customWidth="1"/>
    <col min="13829" max="14080" width="9.140625" style="7"/>
    <col min="14081" max="14081" width="28.42578125" style="7" customWidth="1"/>
    <col min="14082" max="14082" width="33.140625" style="7" customWidth="1"/>
    <col min="14083" max="14083" width="32.42578125" style="7" customWidth="1"/>
    <col min="14084" max="14084" width="28" style="7" customWidth="1"/>
    <col min="14085" max="14336" width="9.140625" style="7"/>
    <col min="14337" max="14337" width="28.42578125" style="7" customWidth="1"/>
    <col min="14338" max="14338" width="33.140625" style="7" customWidth="1"/>
    <col min="14339" max="14339" width="32.42578125" style="7" customWidth="1"/>
    <col min="14340" max="14340" width="28" style="7" customWidth="1"/>
    <col min="14341" max="14592" width="9.140625" style="7"/>
    <col min="14593" max="14593" width="28.42578125" style="7" customWidth="1"/>
    <col min="14594" max="14594" width="33.140625" style="7" customWidth="1"/>
    <col min="14595" max="14595" width="32.42578125" style="7" customWidth="1"/>
    <col min="14596" max="14596" width="28" style="7" customWidth="1"/>
    <col min="14597" max="14848" width="9.140625" style="7"/>
    <col min="14849" max="14849" width="28.42578125" style="7" customWidth="1"/>
    <col min="14850" max="14850" width="33.140625" style="7" customWidth="1"/>
    <col min="14851" max="14851" width="32.42578125" style="7" customWidth="1"/>
    <col min="14852" max="14852" width="28" style="7" customWidth="1"/>
    <col min="14853" max="15104" width="9.140625" style="7"/>
    <col min="15105" max="15105" width="28.42578125" style="7" customWidth="1"/>
    <col min="15106" max="15106" width="33.140625" style="7" customWidth="1"/>
    <col min="15107" max="15107" width="32.42578125" style="7" customWidth="1"/>
    <col min="15108" max="15108" width="28" style="7" customWidth="1"/>
    <col min="15109" max="15360" width="9.140625" style="7"/>
    <col min="15361" max="15361" width="28.42578125" style="7" customWidth="1"/>
    <col min="15362" max="15362" width="33.140625" style="7" customWidth="1"/>
    <col min="15363" max="15363" width="32.42578125" style="7" customWidth="1"/>
    <col min="15364" max="15364" width="28" style="7" customWidth="1"/>
    <col min="15365" max="15616" width="9.140625" style="7"/>
    <col min="15617" max="15617" width="28.42578125" style="7" customWidth="1"/>
    <col min="15618" max="15618" width="33.140625" style="7" customWidth="1"/>
    <col min="15619" max="15619" width="32.42578125" style="7" customWidth="1"/>
    <col min="15620" max="15620" width="28" style="7" customWidth="1"/>
    <col min="15621" max="15872" width="9.140625" style="7"/>
    <col min="15873" max="15873" width="28.42578125" style="7" customWidth="1"/>
    <col min="15874" max="15874" width="33.140625" style="7" customWidth="1"/>
    <col min="15875" max="15875" width="32.42578125" style="7" customWidth="1"/>
    <col min="15876" max="15876" width="28" style="7" customWidth="1"/>
    <col min="15877" max="16128" width="9.140625" style="7"/>
    <col min="16129" max="16129" width="28.42578125" style="7" customWidth="1"/>
    <col min="16130" max="16130" width="33.140625" style="7" customWidth="1"/>
    <col min="16131" max="16131" width="32.42578125" style="7" customWidth="1"/>
    <col min="16132" max="16132" width="28" style="7" customWidth="1"/>
    <col min="16133" max="16383" width="9.140625" style="7"/>
    <col min="16384" max="16384" width="9.140625" style="7" customWidth="1"/>
  </cols>
  <sheetData>
    <row r="1" spans="1:5" ht="15">
      <c r="A1" s="8"/>
      <c r="B1" s="8" t="s">
        <v>31</v>
      </c>
      <c r="C1" s="8" t="s">
        <v>32</v>
      </c>
      <c r="D1" s="9" t="s">
        <v>33</v>
      </c>
      <c r="E1" s="9" t="s">
        <v>30</v>
      </c>
    </row>
    <row r="2" spans="1:5">
      <c r="A2" s="10"/>
    </row>
    <row r="3" spans="1:5" ht="18.75" customHeight="1">
      <c r="A3" s="10"/>
    </row>
    <row r="4" spans="1:5" ht="18.75" customHeight="1" thickBot="1">
      <c r="A4" s="200" t="s">
        <v>76</v>
      </c>
      <c r="B4" s="11" t="str">
        <f>'Prezence 18.5.'!B7</f>
        <v>Městský nohejbalový klub Modřice, z.s. "A"</v>
      </c>
      <c r="C4" s="12"/>
      <c r="D4" s="13"/>
      <c r="E4" s="14"/>
    </row>
    <row r="5" spans="1:5" ht="18.75" customHeight="1">
      <c r="A5" s="10"/>
      <c r="B5" s="178"/>
      <c r="C5" s="12"/>
      <c r="D5" s="15"/>
      <c r="E5" s="14"/>
    </row>
    <row r="6" spans="1:5" ht="18.75" customHeight="1" thickBot="1">
      <c r="A6" s="10"/>
      <c r="B6" s="109"/>
      <c r="C6" s="17" t="str">
        <f>'Prezence 18.5.'!B7</f>
        <v>Městský nohejbalový klub Modřice, z.s. "A"</v>
      </c>
      <c r="D6" s="15"/>
      <c r="E6" s="14"/>
    </row>
    <row r="7" spans="1:5" ht="18.75" customHeight="1">
      <c r="A7" s="10"/>
      <c r="B7" s="108"/>
      <c r="C7" s="240" t="s">
        <v>223</v>
      </c>
      <c r="D7" s="20"/>
      <c r="E7" s="14"/>
    </row>
    <row r="8" spans="1:5" ht="18.75" customHeight="1" thickBot="1">
      <c r="A8" s="10" t="s">
        <v>81</v>
      </c>
      <c r="B8" s="21" t="str">
        <f>'Prezence 18.5.'!B16</f>
        <v>Tělovýchovná jednota Radomyšl, z.s.</v>
      </c>
      <c r="C8" s="19"/>
      <c r="D8" s="20"/>
      <c r="E8" s="14"/>
    </row>
    <row r="9" spans="1:5" ht="18.75" customHeight="1">
      <c r="A9" s="10"/>
      <c r="B9" s="110"/>
      <c r="C9" s="19"/>
      <c r="D9" s="20"/>
      <c r="E9" s="14"/>
    </row>
    <row r="10" spans="1:5" ht="18.75" customHeight="1" thickBot="1">
      <c r="A10" s="10"/>
      <c r="B10" s="22"/>
      <c r="C10" s="16"/>
      <c r="D10" s="17" t="str">
        <f>'Prezence 18.5.'!B7</f>
        <v>Městský nohejbalový klub Modřice, z.s. "A"</v>
      </c>
      <c r="E10" s="23"/>
    </row>
    <row r="11" spans="1:5" ht="18.75" customHeight="1">
      <c r="A11" s="10"/>
      <c r="B11" s="11"/>
      <c r="C11" s="19"/>
      <c r="D11" s="242" t="s">
        <v>227</v>
      </c>
      <c r="E11" s="24"/>
    </row>
    <row r="12" spans="1:5" ht="18.75" customHeight="1" thickBot="1">
      <c r="A12" s="10" t="s">
        <v>77</v>
      </c>
      <c r="B12" s="11" t="str">
        <f>'Prezence 18.5.'!B11</f>
        <v>SK LIAPOR - WITTE Karlovy Vary z.s. "A"</v>
      </c>
      <c r="C12" s="19"/>
      <c r="D12" s="25"/>
      <c r="E12" s="24"/>
    </row>
    <row r="13" spans="1:5" ht="18.75" customHeight="1">
      <c r="A13" s="10"/>
      <c r="B13" s="179"/>
      <c r="C13" s="19"/>
      <c r="D13" s="25"/>
      <c r="E13" s="24"/>
    </row>
    <row r="14" spans="1:5" ht="18.75" customHeight="1" thickBot="1">
      <c r="A14" s="10"/>
      <c r="B14" s="109"/>
      <c r="C14" s="26" t="str">
        <f>'Prezence 18.5.'!B11</f>
        <v>SK LIAPOR - WITTE Karlovy Vary z.s. "A"</v>
      </c>
      <c r="D14" s="25"/>
      <c r="E14" s="24"/>
    </row>
    <row r="15" spans="1:5" ht="18.75" customHeight="1">
      <c r="A15" s="10"/>
      <c r="B15" s="18"/>
      <c r="C15" s="12" t="s">
        <v>224</v>
      </c>
      <c r="D15" s="25"/>
      <c r="E15" s="24"/>
    </row>
    <row r="16" spans="1:5" ht="18.75" customHeight="1" thickBot="1">
      <c r="A16" s="10" t="s">
        <v>81</v>
      </c>
      <c r="B16" s="21" t="str">
        <f>'Prezence 18.5.'!B5</f>
        <v>TJ SLAVOJ Český Brod "A"</v>
      </c>
      <c r="C16" s="12"/>
      <c r="D16" s="25"/>
      <c r="E16" s="24"/>
    </row>
    <row r="17" spans="1:10" ht="18.75" customHeight="1">
      <c r="A17" s="10"/>
      <c r="B17" s="110"/>
      <c r="C17" s="27"/>
      <c r="D17" s="25"/>
      <c r="E17" s="24"/>
    </row>
    <row r="18" spans="1:10" ht="18.75" customHeight="1" thickBot="1">
      <c r="A18" s="10"/>
      <c r="B18" s="22"/>
      <c r="C18" s="27"/>
      <c r="D18" s="111"/>
      <c r="E18" s="28" t="str">
        <f>'Prezence 18.5.'!B8</f>
        <v>Městský nohejbalový klub Modřice, z.s. "B"</v>
      </c>
    </row>
    <row r="19" spans="1:10" ht="18.75" customHeight="1">
      <c r="A19" s="10"/>
      <c r="B19" s="11"/>
      <c r="C19" s="12"/>
      <c r="D19" s="13"/>
      <c r="E19" s="243" t="s">
        <v>230</v>
      </c>
    </row>
    <row r="20" spans="1:10" ht="18.75" customHeight="1" thickBot="1">
      <c r="A20" s="10" t="s">
        <v>78</v>
      </c>
      <c r="B20" s="11" t="str">
        <f>'Prezence 18.5.'!B14</f>
        <v>UNITOP SKP Žďár nad Sázavou "A"</v>
      </c>
      <c r="C20" s="12"/>
      <c r="D20" s="13"/>
      <c r="E20" s="29"/>
    </row>
    <row r="21" spans="1:10" ht="18.75" customHeight="1">
      <c r="A21" s="10"/>
      <c r="B21" s="179"/>
      <c r="C21" s="12"/>
      <c r="D21" s="15"/>
      <c r="E21" s="29"/>
    </row>
    <row r="22" spans="1:10" ht="18.75" customHeight="1" thickBot="1">
      <c r="A22" s="10"/>
      <c r="B22" s="109"/>
      <c r="C22" s="17" t="str">
        <f>'Prezence 18.5.'!B14</f>
        <v>UNITOP SKP Žďár nad Sázavou "A"</v>
      </c>
      <c r="D22" s="15"/>
      <c r="E22" s="29"/>
    </row>
    <row r="23" spans="1:10" ht="18.75" customHeight="1">
      <c r="A23" s="10"/>
      <c r="B23" s="18"/>
      <c r="C23" s="240" t="s">
        <v>226</v>
      </c>
      <c r="D23" s="20"/>
      <c r="E23" s="29"/>
    </row>
    <row r="24" spans="1:10" ht="18.75" customHeight="1" thickBot="1">
      <c r="A24" s="10" t="s">
        <v>80</v>
      </c>
      <c r="B24" s="21" t="str">
        <f>'Prezence 18.5.'!B12</f>
        <v>SK LIAPOR - WITTE Karlovy Vary z.s. "B"</v>
      </c>
      <c r="C24" s="19"/>
      <c r="D24" s="20"/>
      <c r="E24" s="29"/>
    </row>
    <row r="25" spans="1:10" ht="18.75" customHeight="1">
      <c r="A25" s="10"/>
      <c r="B25" s="110"/>
      <c r="C25" s="19"/>
      <c r="D25" s="20"/>
      <c r="E25" s="29"/>
    </row>
    <row r="26" spans="1:10" ht="18.75" customHeight="1" thickBot="1">
      <c r="A26" s="10"/>
      <c r="B26" s="22"/>
      <c r="C26" s="111"/>
      <c r="D26" s="17" t="str">
        <f>'Prezence 18.5.'!B8</f>
        <v>Městský nohejbalový klub Modřice, z.s. "B"</v>
      </c>
      <c r="E26" s="30"/>
    </row>
    <row r="27" spans="1:10" ht="18.75" customHeight="1">
      <c r="A27" s="10"/>
      <c r="B27" s="11"/>
      <c r="C27" s="19"/>
      <c r="D27" s="242" t="s">
        <v>228</v>
      </c>
      <c r="E27" s="31"/>
      <c r="J27" s="10"/>
    </row>
    <row r="28" spans="1:10" ht="18.75" customHeight="1" thickBot="1">
      <c r="A28" s="10" t="s">
        <v>79</v>
      </c>
      <c r="B28" s="11" t="str">
        <f>'Prezence 18.5.'!B8</f>
        <v>Městský nohejbalový klub Modřice, z.s. "B"</v>
      </c>
      <c r="C28" s="19"/>
      <c r="D28" s="25"/>
      <c r="E28" s="31"/>
    </row>
    <row r="29" spans="1:10" ht="18.75" customHeight="1">
      <c r="A29" s="10"/>
      <c r="B29" s="179"/>
      <c r="C29" s="19"/>
      <c r="D29" s="25"/>
      <c r="E29" s="31"/>
    </row>
    <row r="30" spans="1:10" ht="18.75" customHeight="1" thickBot="1">
      <c r="A30" s="10"/>
      <c r="B30" s="109"/>
      <c r="C30" s="26" t="str">
        <f>'Prezence 18.5.'!B8</f>
        <v>Městský nohejbalový klub Modřice, z.s. "B"</v>
      </c>
      <c r="D30" s="32"/>
      <c r="E30" s="31"/>
    </row>
    <row r="31" spans="1:10" ht="18.75" customHeight="1" thickBot="1">
      <c r="A31" s="10"/>
      <c r="B31" s="18"/>
      <c r="C31" s="241" t="s">
        <v>225</v>
      </c>
      <c r="D31" s="33" t="str">
        <f>'Prezence 18.5.'!B11</f>
        <v>SK LIAPOR - WITTE Karlovy Vary z.s. "A"</v>
      </c>
      <c r="E31" s="23"/>
    </row>
    <row r="32" spans="1:10" ht="18.75" customHeight="1" thickBot="1">
      <c r="A32" s="10" t="s">
        <v>80</v>
      </c>
      <c r="B32" s="21" t="str">
        <f>'Prezence 18.5.'!B22</f>
        <v>T.J. SOKOL Holice "A"</v>
      </c>
      <c r="C32" s="12"/>
      <c r="D32" s="180"/>
      <c r="E32" s="23"/>
    </row>
    <row r="33" spans="1:15" ht="18.75" customHeight="1" thickBot="1">
      <c r="A33" s="10"/>
      <c r="B33" s="110"/>
      <c r="C33" s="34"/>
      <c r="D33" s="112"/>
      <c r="E33" s="35" t="str">
        <f>'Prezence 18.5.'!B14</f>
        <v>UNITOP SKP Žďár nad Sázavou "A"</v>
      </c>
    </row>
    <row r="34" spans="1:15" ht="18.75" customHeight="1">
      <c r="A34" s="10"/>
      <c r="B34" s="22"/>
      <c r="C34" s="12"/>
      <c r="D34" s="36"/>
      <c r="E34" s="23" t="s">
        <v>229</v>
      </c>
    </row>
    <row r="35" spans="1:15" ht="24" customHeight="1" thickBot="1">
      <c r="B35" s="7" t="s">
        <v>111</v>
      </c>
      <c r="D35" s="37" t="str">
        <f>'Prezence 18.5.'!B14</f>
        <v>UNITOP SKP Žďár nad Sázavou "A"</v>
      </c>
    </row>
    <row r="36" spans="1:15">
      <c r="B36" s="22"/>
      <c r="C36" s="12"/>
      <c r="D36" s="23"/>
      <c r="E36" s="23"/>
    </row>
    <row r="37" spans="1:15">
      <c r="B37" s="7" t="s">
        <v>112</v>
      </c>
    </row>
    <row r="38" spans="1:15">
      <c r="B38" s="7" t="s">
        <v>113</v>
      </c>
    </row>
    <row r="39" spans="1:15">
      <c r="B39" s="7" t="s">
        <v>114</v>
      </c>
    </row>
    <row r="40" spans="1:15">
      <c r="B40" s="7" t="s">
        <v>115</v>
      </c>
    </row>
    <row r="46" spans="1: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1:1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1: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1: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1:1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1:1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</sheetData>
  <pageMargins left="0.7" right="0.7" top="0.78740157499999996" bottom="0.78740157499999996" header="0.3" footer="0.3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X39"/>
  <sheetViews>
    <sheetView showGridLines="0" workbookViewId="0">
      <selection activeCell="V26" sqref="V26"/>
    </sheetView>
  </sheetViews>
  <sheetFormatPr defaultRowHeight="15"/>
  <cols>
    <col min="1" max="1" width="9.140625" style="2" customWidth="1"/>
    <col min="2" max="13" width="4" style="2" customWidth="1"/>
    <col min="14" max="15" width="4.28515625" style="2" customWidth="1"/>
    <col min="16" max="19" width="5.140625" style="2" customWidth="1"/>
    <col min="20" max="258" width="8.85546875" style="2"/>
    <col min="259" max="260" width="6.5703125" style="2" customWidth="1"/>
    <col min="261" max="261" width="26.140625" style="2" customWidth="1"/>
    <col min="262" max="270" width="5.7109375" style="2" customWidth="1"/>
    <col min="271" max="514" width="8.85546875" style="2"/>
    <col min="515" max="516" width="6.5703125" style="2" customWidth="1"/>
    <col min="517" max="517" width="26.140625" style="2" customWidth="1"/>
    <col min="518" max="526" width="5.7109375" style="2" customWidth="1"/>
    <col min="527" max="770" width="8.85546875" style="2"/>
    <col min="771" max="772" width="6.5703125" style="2" customWidth="1"/>
    <col min="773" max="773" width="26.140625" style="2" customWidth="1"/>
    <col min="774" max="782" width="5.7109375" style="2" customWidth="1"/>
    <col min="783" max="1026" width="8.85546875" style="2"/>
    <col min="1027" max="1028" width="6.5703125" style="2" customWidth="1"/>
    <col min="1029" max="1029" width="26.140625" style="2" customWidth="1"/>
    <col min="1030" max="1038" width="5.7109375" style="2" customWidth="1"/>
    <col min="1039" max="1282" width="8.85546875" style="2"/>
    <col min="1283" max="1284" width="6.5703125" style="2" customWidth="1"/>
    <col min="1285" max="1285" width="26.140625" style="2" customWidth="1"/>
    <col min="1286" max="1294" width="5.7109375" style="2" customWidth="1"/>
    <col min="1295" max="1538" width="8.85546875" style="2"/>
    <col min="1539" max="1540" width="6.5703125" style="2" customWidth="1"/>
    <col min="1541" max="1541" width="26.140625" style="2" customWidth="1"/>
    <col min="1542" max="1550" width="5.7109375" style="2" customWidth="1"/>
    <col min="1551" max="1794" width="8.85546875" style="2"/>
    <col min="1795" max="1796" width="6.5703125" style="2" customWidth="1"/>
    <col min="1797" max="1797" width="26.140625" style="2" customWidth="1"/>
    <col min="1798" max="1806" width="5.7109375" style="2" customWidth="1"/>
    <col min="1807" max="2050" width="8.85546875" style="2"/>
    <col min="2051" max="2052" width="6.5703125" style="2" customWidth="1"/>
    <col min="2053" max="2053" width="26.140625" style="2" customWidth="1"/>
    <col min="2054" max="2062" width="5.7109375" style="2" customWidth="1"/>
    <col min="2063" max="2306" width="8.85546875" style="2"/>
    <col min="2307" max="2308" width="6.5703125" style="2" customWidth="1"/>
    <col min="2309" max="2309" width="26.140625" style="2" customWidth="1"/>
    <col min="2310" max="2318" width="5.7109375" style="2" customWidth="1"/>
    <col min="2319" max="2562" width="8.85546875" style="2"/>
    <col min="2563" max="2564" width="6.5703125" style="2" customWidth="1"/>
    <col min="2565" max="2565" width="26.140625" style="2" customWidth="1"/>
    <col min="2566" max="2574" width="5.7109375" style="2" customWidth="1"/>
    <col min="2575" max="2818" width="8.85546875" style="2"/>
    <col min="2819" max="2820" width="6.5703125" style="2" customWidth="1"/>
    <col min="2821" max="2821" width="26.140625" style="2" customWidth="1"/>
    <col min="2822" max="2830" width="5.7109375" style="2" customWidth="1"/>
    <col min="2831" max="3074" width="8.85546875" style="2"/>
    <col min="3075" max="3076" width="6.5703125" style="2" customWidth="1"/>
    <col min="3077" max="3077" width="26.140625" style="2" customWidth="1"/>
    <col min="3078" max="3086" width="5.7109375" style="2" customWidth="1"/>
    <col min="3087" max="3330" width="8.85546875" style="2"/>
    <col min="3331" max="3332" width="6.5703125" style="2" customWidth="1"/>
    <col min="3333" max="3333" width="26.140625" style="2" customWidth="1"/>
    <col min="3334" max="3342" width="5.7109375" style="2" customWidth="1"/>
    <col min="3343" max="3586" width="8.85546875" style="2"/>
    <col min="3587" max="3588" width="6.5703125" style="2" customWidth="1"/>
    <col min="3589" max="3589" width="26.140625" style="2" customWidth="1"/>
    <col min="3590" max="3598" width="5.7109375" style="2" customWidth="1"/>
    <col min="3599" max="3842" width="8.85546875" style="2"/>
    <col min="3843" max="3844" width="6.5703125" style="2" customWidth="1"/>
    <col min="3845" max="3845" width="26.140625" style="2" customWidth="1"/>
    <col min="3846" max="3854" width="5.7109375" style="2" customWidth="1"/>
    <col min="3855" max="4098" width="8.85546875" style="2"/>
    <col min="4099" max="4100" width="6.5703125" style="2" customWidth="1"/>
    <col min="4101" max="4101" width="26.140625" style="2" customWidth="1"/>
    <col min="4102" max="4110" width="5.7109375" style="2" customWidth="1"/>
    <col min="4111" max="4354" width="8.85546875" style="2"/>
    <col min="4355" max="4356" width="6.5703125" style="2" customWidth="1"/>
    <col min="4357" max="4357" width="26.140625" style="2" customWidth="1"/>
    <col min="4358" max="4366" width="5.7109375" style="2" customWidth="1"/>
    <col min="4367" max="4610" width="8.85546875" style="2"/>
    <col min="4611" max="4612" width="6.5703125" style="2" customWidth="1"/>
    <col min="4613" max="4613" width="26.140625" style="2" customWidth="1"/>
    <col min="4614" max="4622" width="5.7109375" style="2" customWidth="1"/>
    <col min="4623" max="4866" width="8.85546875" style="2"/>
    <col min="4867" max="4868" width="6.5703125" style="2" customWidth="1"/>
    <col min="4869" max="4869" width="26.140625" style="2" customWidth="1"/>
    <col min="4870" max="4878" width="5.7109375" style="2" customWidth="1"/>
    <col min="4879" max="5122" width="8.85546875" style="2"/>
    <col min="5123" max="5124" width="6.5703125" style="2" customWidth="1"/>
    <col min="5125" max="5125" width="26.140625" style="2" customWidth="1"/>
    <col min="5126" max="5134" width="5.7109375" style="2" customWidth="1"/>
    <col min="5135" max="5378" width="8.85546875" style="2"/>
    <col min="5379" max="5380" width="6.5703125" style="2" customWidth="1"/>
    <col min="5381" max="5381" width="26.140625" style="2" customWidth="1"/>
    <col min="5382" max="5390" width="5.7109375" style="2" customWidth="1"/>
    <col min="5391" max="5634" width="8.85546875" style="2"/>
    <col min="5635" max="5636" width="6.5703125" style="2" customWidth="1"/>
    <col min="5637" max="5637" width="26.140625" style="2" customWidth="1"/>
    <col min="5638" max="5646" width="5.7109375" style="2" customWidth="1"/>
    <col min="5647" max="5890" width="8.85546875" style="2"/>
    <col min="5891" max="5892" width="6.5703125" style="2" customWidth="1"/>
    <col min="5893" max="5893" width="26.140625" style="2" customWidth="1"/>
    <col min="5894" max="5902" width="5.7109375" style="2" customWidth="1"/>
    <col min="5903" max="6146" width="8.85546875" style="2"/>
    <col min="6147" max="6148" width="6.5703125" style="2" customWidth="1"/>
    <col min="6149" max="6149" width="26.140625" style="2" customWidth="1"/>
    <col min="6150" max="6158" width="5.7109375" style="2" customWidth="1"/>
    <col min="6159" max="6402" width="8.85546875" style="2"/>
    <col min="6403" max="6404" width="6.5703125" style="2" customWidth="1"/>
    <col min="6405" max="6405" width="26.140625" style="2" customWidth="1"/>
    <col min="6406" max="6414" width="5.7109375" style="2" customWidth="1"/>
    <col min="6415" max="6658" width="8.85546875" style="2"/>
    <col min="6659" max="6660" width="6.5703125" style="2" customWidth="1"/>
    <col min="6661" max="6661" width="26.140625" style="2" customWidth="1"/>
    <col min="6662" max="6670" width="5.7109375" style="2" customWidth="1"/>
    <col min="6671" max="6914" width="8.85546875" style="2"/>
    <col min="6915" max="6916" width="6.5703125" style="2" customWidth="1"/>
    <col min="6917" max="6917" width="26.140625" style="2" customWidth="1"/>
    <col min="6918" max="6926" width="5.7109375" style="2" customWidth="1"/>
    <col min="6927" max="7170" width="8.85546875" style="2"/>
    <col min="7171" max="7172" width="6.5703125" style="2" customWidth="1"/>
    <col min="7173" max="7173" width="26.140625" style="2" customWidth="1"/>
    <col min="7174" max="7182" width="5.7109375" style="2" customWidth="1"/>
    <col min="7183" max="7426" width="8.85546875" style="2"/>
    <col min="7427" max="7428" width="6.5703125" style="2" customWidth="1"/>
    <col min="7429" max="7429" width="26.140625" style="2" customWidth="1"/>
    <col min="7430" max="7438" width="5.7109375" style="2" customWidth="1"/>
    <col min="7439" max="7682" width="8.85546875" style="2"/>
    <col min="7683" max="7684" width="6.5703125" style="2" customWidth="1"/>
    <col min="7685" max="7685" width="26.140625" style="2" customWidth="1"/>
    <col min="7686" max="7694" width="5.7109375" style="2" customWidth="1"/>
    <col min="7695" max="7938" width="8.85546875" style="2"/>
    <col min="7939" max="7940" width="6.5703125" style="2" customWidth="1"/>
    <col min="7941" max="7941" width="26.140625" style="2" customWidth="1"/>
    <col min="7942" max="7950" width="5.7109375" style="2" customWidth="1"/>
    <col min="7951" max="8194" width="8.85546875" style="2"/>
    <col min="8195" max="8196" width="6.5703125" style="2" customWidth="1"/>
    <col min="8197" max="8197" width="26.140625" style="2" customWidth="1"/>
    <col min="8198" max="8206" width="5.7109375" style="2" customWidth="1"/>
    <col min="8207" max="8450" width="8.85546875" style="2"/>
    <col min="8451" max="8452" width="6.5703125" style="2" customWidth="1"/>
    <col min="8453" max="8453" width="26.140625" style="2" customWidth="1"/>
    <col min="8454" max="8462" width="5.7109375" style="2" customWidth="1"/>
    <col min="8463" max="8706" width="8.85546875" style="2"/>
    <col min="8707" max="8708" width="6.5703125" style="2" customWidth="1"/>
    <col min="8709" max="8709" width="26.140625" style="2" customWidth="1"/>
    <col min="8710" max="8718" width="5.7109375" style="2" customWidth="1"/>
    <col min="8719" max="8962" width="8.85546875" style="2"/>
    <col min="8963" max="8964" width="6.5703125" style="2" customWidth="1"/>
    <col min="8965" max="8965" width="26.140625" style="2" customWidth="1"/>
    <col min="8966" max="8974" width="5.7109375" style="2" customWidth="1"/>
    <col min="8975" max="9218" width="8.85546875" style="2"/>
    <col min="9219" max="9220" width="6.5703125" style="2" customWidth="1"/>
    <col min="9221" max="9221" width="26.140625" style="2" customWidth="1"/>
    <col min="9222" max="9230" width="5.7109375" style="2" customWidth="1"/>
    <col min="9231" max="9474" width="8.85546875" style="2"/>
    <col min="9475" max="9476" width="6.5703125" style="2" customWidth="1"/>
    <col min="9477" max="9477" width="26.140625" style="2" customWidth="1"/>
    <col min="9478" max="9486" width="5.7109375" style="2" customWidth="1"/>
    <col min="9487" max="9730" width="8.85546875" style="2"/>
    <col min="9731" max="9732" width="6.5703125" style="2" customWidth="1"/>
    <col min="9733" max="9733" width="26.140625" style="2" customWidth="1"/>
    <col min="9734" max="9742" width="5.7109375" style="2" customWidth="1"/>
    <col min="9743" max="9986" width="8.85546875" style="2"/>
    <col min="9987" max="9988" width="6.5703125" style="2" customWidth="1"/>
    <col min="9989" max="9989" width="26.140625" style="2" customWidth="1"/>
    <col min="9990" max="9998" width="5.7109375" style="2" customWidth="1"/>
    <col min="9999" max="10242" width="8.85546875" style="2"/>
    <col min="10243" max="10244" width="6.5703125" style="2" customWidth="1"/>
    <col min="10245" max="10245" width="26.140625" style="2" customWidth="1"/>
    <col min="10246" max="10254" width="5.7109375" style="2" customWidth="1"/>
    <col min="10255" max="10498" width="8.85546875" style="2"/>
    <col min="10499" max="10500" width="6.5703125" style="2" customWidth="1"/>
    <col min="10501" max="10501" width="26.140625" style="2" customWidth="1"/>
    <col min="10502" max="10510" width="5.7109375" style="2" customWidth="1"/>
    <col min="10511" max="10754" width="8.85546875" style="2"/>
    <col min="10755" max="10756" width="6.5703125" style="2" customWidth="1"/>
    <col min="10757" max="10757" width="26.140625" style="2" customWidth="1"/>
    <col min="10758" max="10766" width="5.7109375" style="2" customWidth="1"/>
    <col min="10767" max="11010" width="8.85546875" style="2"/>
    <col min="11011" max="11012" width="6.5703125" style="2" customWidth="1"/>
    <col min="11013" max="11013" width="26.140625" style="2" customWidth="1"/>
    <col min="11014" max="11022" width="5.7109375" style="2" customWidth="1"/>
    <col min="11023" max="11266" width="8.85546875" style="2"/>
    <col min="11267" max="11268" width="6.5703125" style="2" customWidth="1"/>
    <col min="11269" max="11269" width="26.140625" style="2" customWidth="1"/>
    <col min="11270" max="11278" width="5.7109375" style="2" customWidth="1"/>
    <col min="11279" max="11522" width="8.85546875" style="2"/>
    <col min="11523" max="11524" width="6.5703125" style="2" customWidth="1"/>
    <col min="11525" max="11525" width="26.140625" style="2" customWidth="1"/>
    <col min="11526" max="11534" width="5.7109375" style="2" customWidth="1"/>
    <col min="11535" max="11778" width="8.85546875" style="2"/>
    <col min="11779" max="11780" width="6.5703125" style="2" customWidth="1"/>
    <col min="11781" max="11781" width="26.140625" style="2" customWidth="1"/>
    <col min="11782" max="11790" width="5.7109375" style="2" customWidth="1"/>
    <col min="11791" max="12034" width="8.85546875" style="2"/>
    <col min="12035" max="12036" width="6.5703125" style="2" customWidth="1"/>
    <col min="12037" max="12037" width="26.140625" style="2" customWidth="1"/>
    <col min="12038" max="12046" width="5.7109375" style="2" customWidth="1"/>
    <col min="12047" max="12290" width="8.85546875" style="2"/>
    <col min="12291" max="12292" width="6.5703125" style="2" customWidth="1"/>
    <col min="12293" max="12293" width="26.140625" style="2" customWidth="1"/>
    <col min="12294" max="12302" width="5.7109375" style="2" customWidth="1"/>
    <col min="12303" max="12546" width="8.85546875" style="2"/>
    <col min="12547" max="12548" width="6.5703125" style="2" customWidth="1"/>
    <col min="12549" max="12549" width="26.140625" style="2" customWidth="1"/>
    <col min="12550" max="12558" width="5.7109375" style="2" customWidth="1"/>
    <col min="12559" max="12802" width="8.85546875" style="2"/>
    <col min="12803" max="12804" width="6.5703125" style="2" customWidth="1"/>
    <col min="12805" max="12805" width="26.140625" style="2" customWidth="1"/>
    <col min="12806" max="12814" width="5.7109375" style="2" customWidth="1"/>
    <col min="12815" max="13058" width="8.85546875" style="2"/>
    <col min="13059" max="13060" width="6.5703125" style="2" customWidth="1"/>
    <col min="13061" max="13061" width="26.140625" style="2" customWidth="1"/>
    <col min="13062" max="13070" width="5.7109375" style="2" customWidth="1"/>
    <col min="13071" max="13314" width="8.85546875" style="2"/>
    <col min="13315" max="13316" width="6.5703125" style="2" customWidth="1"/>
    <col min="13317" max="13317" width="26.140625" style="2" customWidth="1"/>
    <col min="13318" max="13326" width="5.7109375" style="2" customWidth="1"/>
    <col min="13327" max="13570" width="8.85546875" style="2"/>
    <col min="13571" max="13572" width="6.5703125" style="2" customWidth="1"/>
    <col min="13573" max="13573" width="26.140625" style="2" customWidth="1"/>
    <col min="13574" max="13582" width="5.7109375" style="2" customWidth="1"/>
    <col min="13583" max="13826" width="8.85546875" style="2"/>
    <col min="13827" max="13828" width="6.5703125" style="2" customWidth="1"/>
    <col min="13829" max="13829" width="26.140625" style="2" customWidth="1"/>
    <col min="13830" max="13838" width="5.7109375" style="2" customWidth="1"/>
    <col min="13839" max="14082" width="8.85546875" style="2"/>
    <col min="14083" max="14084" width="6.5703125" style="2" customWidth="1"/>
    <col min="14085" max="14085" width="26.140625" style="2" customWidth="1"/>
    <col min="14086" max="14094" width="5.7109375" style="2" customWidth="1"/>
    <col min="14095" max="14338" width="8.85546875" style="2"/>
    <col min="14339" max="14340" width="6.5703125" style="2" customWidth="1"/>
    <col min="14341" max="14341" width="26.140625" style="2" customWidth="1"/>
    <col min="14342" max="14350" width="5.7109375" style="2" customWidth="1"/>
    <col min="14351" max="14594" width="8.85546875" style="2"/>
    <col min="14595" max="14596" width="6.5703125" style="2" customWidth="1"/>
    <col min="14597" max="14597" width="26.140625" style="2" customWidth="1"/>
    <col min="14598" max="14606" width="5.7109375" style="2" customWidth="1"/>
    <col min="14607" max="14850" width="8.85546875" style="2"/>
    <col min="14851" max="14852" width="6.5703125" style="2" customWidth="1"/>
    <col min="14853" max="14853" width="26.140625" style="2" customWidth="1"/>
    <col min="14854" max="14862" width="5.7109375" style="2" customWidth="1"/>
    <col min="14863" max="15106" width="8.85546875" style="2"/>
    <col min="15107" max="15108" width="6.5703125" style="2" customWidth="1"/>
    <col min="15109" max="15109" width="26.140625" style="2" customWidth="1"/>
    <col min="15110" max="15118" width="5.7109375" style="2" customWidth="1"/>
    <col min="15119" max="15362" width="8.85546875" style="2"/>
    <col min="15363" max="15364" width="6.5703125" style="2" customWidth="1"/>
    <col min="15365" max="15365" width="26.140625" style="2" customWidth="1"/>
    <col min="15366" max="15374" width="5.7109375" style="2" customWidth="1"/>
    <col min="15375" max="15618" width="8.85546875" style="2"/>
    <col min="15619" max="15620" width="6.5703125" style="2" customWidth="1"/>
    <col min="15621" max="15621" width="26.140625" style="2" customWidth="1"/>
    <col min="15622" max="15630" width="5.7109375" style="2" customWidth="1"/>
    <col min="15631" max="15874" width="8.85546875" style="2"/>
    <col min="15875" max="15876" width="6.5703125" style="2" customWidth="1"/>
    <col min="15877" max="15877" width="26.140625" style="2" customWidth="1"/>
    <col min="15878" max="15886" width="5.7109375" style="2" customWidth="1"/>
    <col min="15887" max="16130" width="8.85546875" style="2"/>
    <col min="16131" max="16132" width="6.5703125" style="2" customWidth="1"/>
    <col min="16133" max="16133" width="26.140625" style="2" customWidth="1"/>
    <col min="16134" max="16142" width="5.7109375" style="2" customWidth="1"/>
    <col min="16143" max="16384" width="8.85546875" style="2"/>
  </cols>
  <sheetData>
    <row r="1" spans="1:24">
      <c r="A1" s="2" t="s">
        <v>53</v>
      </c>
      <c r="B1" s="535">
        <v>43603</v>
      </c>
      <c r="C1" s="535"/>
      <c r="D1" s="535"/>
    </row>
    <row r="2" spans="1:24" ht="15.75">
      <c r="A2" s="518" t="s">
        <v>54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</row>
    <row r="3" spans="1:24" ht="6.75" customHeight="1" thickBot="1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</row>
    <row r="4" spans="1:24" ht="13.5" customHeight="1">
      <c r="A4" s="536" t="s">
        <v>55</v>
      </c>
      <c r="B4" s="538" t="s">
        <v>40</v>
      </c>
      <c r="C4" s="538"/>
      <c r="D4" s="538"/>
      <c r="E4" s="538"/>
      <c r="F4" s="539"/>
      <c r="G4" s="529" t="s">
        <v>100</v>
      </c>
      <c r="H4" s="530"/>
      <c r="I4" s="530"/>
      <c r="J4" s="538" t="str">
        <f>'Nasazení do skupin'!$A$1</f>
        <v>MŽ2</v>
      </c>
      <c r="K4" s="538"/>
      <c r="L4" s="538"/>
      <c r="M4" s="539"/>
      <c r="N4" s="536" t="s">
        <v>101</v>
      </c>
      <c r="O4" s="542"/>
      <c r="P4" s="544">
        <v>43</v>
      </c>
      <c r="Q4" s="546" t="s">
        <v>102</v>
      </c>
      <c r="R4" s="547"/>
      <c r="S4" s="544" t="str">
        <f>VLOOKUP(P4,Zápasy!B4:H78,2,0)</f>
        <v>3M</v>
      </c>
    </row>
    <row r="5" spans="1:24" ht="13.5" customHeight="1" thickBot="1">
      <c r="A5" s="537"/>
      <c r="B5" s="540"/>
      <c r="C5" s="540"/>
      <c r="D5" s="540"/>
      <c r="E5" s="540"/>
      <c r="F5" s="541"/>
      <c r="G5" s="532"/>
      <c r="H5" s="533"/>
      <c r="I5" s="533"/>
      <c r="J5" s="540"/>
      <c r="K5" s="540"/>
      <c r="L5" s="540"/>
      <c r="M5" s="541"/>
      <c r="N5" s="537"/>
      <c r="O5" s="543"/>
      <c r="P5" s="545"/>
      <c r="Q5" s="548"/>
      <c r="R5" s="549"/>
      <c r="S5" s="545"/>
    </row>
    <row r="6" spans="1:24" ht="13.5" customHeight="1">
      <c r="A6" s="536" t="s">
        <v>56</v>
      </c>
      <c r="B6" s="550">
        <f>$B$1</f>
        <v>43603</v>
      </c>
      <c r="C6" s="550"/>
      <c r="D6" s="550"/>
      <c r="E6" s="550"/>
      <c r="F6" s="551"/>
      <c r="G6" s="529" t="s">
        <v>103</v>
      </c>
      <c r="H6" s="530"/>
      <c r="I6" s="530"/>
      <c r="J6" s="554">
        <f>VLOOKUP(P4,Zápasy!B4:H78,4,0)</f>
        <v>0</v>
      </c>
      <c r="K6" s="554"/>
      <c r="L6" s="554"/>
      <c r="M6" s="555"/>
      <c r="N6" s="529" t="s">
        <v>104</v>
      </c>
      <c r="O6" s="530"/>
      <c r="P6" s="531"/>
      <c r="Q6" s="529" t="s">
        <v>105</v>
      </c>
      <c r="R6" s="530"/>
      <c r="S6" s="531"/>
      <c r="V6" s="114"/>
      <c r="X6" s="114"/>
    </row>
    <row r="7" spans="1:24" ht="13.15" customHeight="1" thickBot="1">
      <c r="A7" s="537"/>
      <c r="B7" s="552"/>
      <c r="C7" s="552"/>
      <c r="D7" s="552"/>
      <c r="E7" s="552"/>
      <c r="F7" s="553"/>
      <c r="G7" s="532"/>
      <c r="H7" s="533"/>
      <c r="I7" s="533"/>
      <c r="J7" s="556"/>
      <c r="K7" s="556"/>
      <c r="L7" s="556"/>
      <c r="M7" s="557"/>
      <c r="N7" s="532"/>
      <c r="O7" s="533"/>
      <c r="P7" s="534"/>
      <c r="Q7" s="532"/>
      <c r="R7" s="533"/>
      <c r="S7" s="534"/>
      <c r="V7" s="114"/>
      <c r="X7" s="114"/>
    </row>
    <row r="8" spans="1:24" ht="18.75" customHeight="1">
      <c r="A8" s="217" t="s">
        <v>106</v>
      </c>
      <c r="B8" s="525"/>
      <c r="C8" s="525"/>
      <c r="D8" s="525"/>
      <c r="E8" s="525"/>
      <c r="F8" s="526"/>
      <c r="G8" s="217" t="s">
        <v>107</v>
      </c>
      <c r="H8" s="218"/>
      <c r="I8" s="527" t="str">
        <f>VLOOKUP(B13,'Nasazení do skupin'!$B$4:$S$59,18,0)</f>
        <v>Hron</v>
      </c>
      <c r="J8" s="527"/>
      <c r="K8" s="527"/>
      <c r="L8" s="527"/>
      <c r="M8" s="528"/>
      <c r="N8" s="217" t="s">
        <v>108</v>
      </c>
      <c r="O8" s="218"/>
      <c r="P8" s="525">
        <f>VLOOKUP(B13,'Nasazení do skupin'!$B$4:$S$59,17,0)</f>
        <v>0</v>
      </c>
      <c r="Q8" s="525"/>
      <c r="R8" s="525"/>
      <c r="S8" s="526"/>
      <c r="V8" s="114"/>
      <c r="X8" s="114"/>
    </row>
    <row r="9" spans="1:24" ht="16.5" thickBot="1">
      <c r="A9" s="214" t="s">
        <v>57</v>
      </c>
      <c r="B9" s="519"/>
      <c r="C9" s="519"/>
      <c r="D9" s="519"/>
      <c r="E9" s="519"/>
      <c r="F9" s="520"/>
      <c r="G9" s="521" t="s">
        <v>57</v>
      </c>
      <c r="H9" s="522"/>
      <c r="I9" s="523"/>
      <c r="J9" s="523"/>
      <c r="K9" s="523"/>
      <c r="L9" s="523"/>
      <c r="M9" s="524"/>
      <c r="N9" s="521" t="s">
        <v>57</v>
      </c>
      <c r="O9" s="522"/>
      <c r="P9" s="519"/>
      <c r="Q9" s="519"/>
      <c r="R9" s="519"/>
      <c r="S9" s="520"/>
      <c r="V9" s="114"/>
      <c r="X9" s="114"/>
    </row>
    <row r="10" spans="1:24" ht="18.75" customHeight="1">
      <c r="A10" s="217" t="s">
        <v>106</v>
      </c>
      <c r="B10" s="525"/>
      <c r="C10" s="525"/>
      <c r="D10" s="525"/>
      <c r="E10" s="525"/>
      <c r="F10" s="526"/>
      <c r="G10" s="217" t="s">
        <v>109</v>
      </c>
      <c r="H10" s="218"/>
      <c r="I10" s="527" t="str">
        <f>VLOOKUP(H13,'Nasazení do skupin'!$B$4:$S$59,18,0)</f>
        <v>Sládek</v>
      </c>
      <c r="J10" s="527"/>
      <c r="K10" s="527"/>
      <c r="L10" s="527"/>
      <c r="M10" s="528"/>
      <c r="N10" s="217" t="s">
        <v>110</v>
      </c>
      <c r="O10" s="218"/>
      <c r="P10" s="525">
        <f>VLOOKUP(H13,'Nasazení do skupin'!$B$4:$S$59,17,0)</f>
        <v>0</v>
      </c>
      <c r="Q10" s="525"/>
      <c r="R10" s="525"/>
      <c r="S10" s="526"/>
      <c r="V10" s="114"/>
      <c r="X10" s="114"/>
    </row>
    <row r="11" spans="1:24" ht="16.5" thickBot="1">
      <c r="A11" s="214" t="s">
        <v>57</v>
      </c>
      <c r="B11" s="519"/>
      <c r="C11" s="519"/>
      <c r="D11" s="519"/>
      <c r="E11" s="519"/>
      <c r="F11" s="520"/>
      <c r="G11" s="521" t="s">
        <v>57</v>
      </c>
      <c r="H11" s="522"/>
      <c r="I11" s="523"/>
      <c r="J11" s="523"/>
      <c r="K11" s="523"/>
      <c r="L11" s="523"/>
      <c r="M11" s="524"/>
      <c r="N11" s="521" t="s">
        <v>57</v>
      </c>
      <c r="O11" s="522"/>
      <c r="P11" s="519"/>
      <c r="Q11" s="519"/>
      <c r="R11" s="519"/>
      <c r="S11" s="520"/>
    </row>
    <row r="12" spans="1:24" ht="12" customHeight="1">
      <c r="A12" s="563" t="s">
        <v>58</v>
      </c>
      <c r="B12" s="565" t="s">
        <v>59</v>
      </c>
      <c r="C12" s="566"/>
      <c r="D12" s="566"/>
      <c r="E12" s="566"/>
      <c r="F12" s="567"/>
      <c r="G12" s="568" t="s">
        <v>41</v>
      </c>
      <c r="H12" s="565" t="s">
        <v>60</v>
      </c>
      <c r="I12" s="566"/>
      <c r="J12" s="566"/>
      <c r="K12" s="566"/>
      <c r="L12" s="567"/>
      <c r="M12" s="568" t="s">
        <v>41</v>
      </c>
      <c r="N12" s="558" t="s">
        <v>61</v>
      </c>
      <c r="O12" s="559"/>
      <c r="P12" s="558" t="s">
        <v>62</v>
      </c>
      <c r="Q12" s="559"/>
      <c r="R12" s="558" t="s">
        <v>63</v>
      </c>
      <c r="S12" s="559"/>
    </row>
    <row r="13" spans="1:24" s="117" customFormat="1" ht="24" customHeight="1" thickBot="1">
      <c r="A13" s="564"/>
      <c r="B13" s="560" t="str">
        <f>VLOOKUP(P4,Zápasy!$B$4:$H$77,5,0)</f>
        <v>SK LIAPOR - WITTE Karlovy Vary z.s. "A"</v>
      </c>
      <c r="C13" s="561"/>
      <c r="D13" s="561"/>
      <c r="E13" s="561"/>
      <c r="F13" s="562"/>
      <c r="G13" s="569"/>
      <c r="H13" s="560" t="str">
        <f>VLOOKUP(P4,Zápasy!$B$4:$H$76,7,0)</f>
        <v>UNITOP SKP Žďár nad Sázavou "A"</v>
      </c>
      <c r="I13" s="561"/>
      <c r="J13" s="561"/>
      <c r="K13" s="561"/>
      <c r="L13" s="562"/>
      <c r="M13" s="569"/>
      <c r="N13" s="115" t="s">
        <v>0</v>
      </c>
      <c r="O13" s="116" t="s">
        <v>35</v>
      </c>
      <c r="P13" s="115" t="s">
        <v>0</v>
      </c>
      <c r="Q13" s="116" t="s">
        <v>35</v>
      </c>
      <c r="R13" s="115" t="s">
        <v>0</v>
      </c>
      <c r="S13" s="116" t="s">
        <v>35</v>
      </c>
    </row>
    <row r="14" spans="1:24" s="117" customFormat="1" ht="18" customHeight="1">
      <c r="A14" s="118" t="s">
        <v>43</v>
      </c>
      <c r="B14" s="219"/>
      <c r="C14" s="220"/>
      <c r="D14" s="220"/>
      <c r="E14" s="220"/>
      <c r="F14" s="221"/>
      <c r="G14" s="119"/>
      <c r="H14" s="219"/>
      <c r="I14" s="220"/>
      <c r="J14" s="220"/>
      <c r="K14" s="220"/>
      <c r="L14" s="222"/>
      <c r="M14" s="120"/>
      <c r="N14" s="223"/>
      <c r="O14" s="222"/>
      <c r="P14" s="512"/>
      <c r="Q14" s="515"/>
      <c r="R14" s="512"/>
      <c r="S14" s="515"/>
    </row>
    <row r="15" spans="1:24" s="117" customFormat="1" ht="18" customHeight="1">
      <c r="A15" s="121" t="s">
        <v>44</v>
      </c>
      <c r="B15" s="122"/>
      <c r="C15" s="123"/>
      <c r="D15" s="123"/>
      <c r="E15" s="123"/>
      <c r="F15" s="124"/>
      <c r="G15" s="125"/>
      <c r="H15" s="122"/>
      <c r="I15" s="123"/>
      <c r="J15" s="123"/>
      <c r="K15" s="123"/>
      <c r="L15" s="124"/>
      <c r="M15" s="126"/>
      <c r="N15" s="127"/>
      <c r="O15" s="124"/>
      <c r="P15" s="513"/>
      <c r="Q15" s="516"/>
      <c r="R15" s="513"/>
      <c r="S15" s="516"/>
    </row>
    <row r="16" spans="1:24" s="117" customFormat="1" ht="18" customHeight="1" thickBot="1">
      <c r="A16" s="128" t="s">
        <v>45</v>
      </c>
      <c r="B16" s="129"/>
      <c r="C16" s="130"/>
      <c r="D16" s="130"/>
      <c r="E16" s="130"/>
      <c r="F16" s="131"/>
      <c r="G16" s="132"/>
      <c r="H16" s="129"/>
      <c r="I16" s="130"/>
      <c r="J16" s="130"/>
      <c r="K16" s="130"/>
      <c r="L16" s="131"/>
      <c r="M16" s="133"/>
      <c r="N16" s="134"/>
      <c r="O16" s="135"/>
      <c r="P16" s="514"/>
      <c r="Q16" s="517"/>
      <c r="R16" s="514"/>
      <c r="S16" s="517"/>
    </row>
    <row r="17" spans="1:24" s="117" customFormat="1" ht="27.6" customHeight="1">
      <c r="A17" s="224" t="s">
        <v>64</v>
      </c>
      <c r="B17" s="225">
        <f>VLOOKUP(B13,'Nasazení do skupin'!$B$4:$S$59,2,0)</f>
        <v>6227</v>
      </c>
      <c r="C17" s="225">
        <f>VLOOKUP(B13,'Nasazení do skupin'!$B$4:$S$59,5,0)</f>
        <v>5474</v>
      </c>
      <c r="D17" s="225">
        <f>VLOOKUP(B13,'Nasazení do skupin'!$B$4:$S$59,8,0)</f>
        <v>6072</v>
      </c>
      <c r="E17" s="225">
        <f>VLOOKUP(B13,'Nasazení do skupin'!$B$4:$S$59,11,0)</f>
        <v>0</v>
      </c>
      <c r="F17" s="225">
        <f>VLOOKUP(B13,'Nasazení do skupin'!$B$4:$S$59,14,0)</f>
        <v>0</v>
      </c>
      <c r="G17" s="152"/>
      <c r="H17" s="225">
        <f>VLOOKUP(H13,'Nasazení do skupin'!$B$4:$S$59,2,0)</f>
        <v>4665</v>
      </c>
      <c r="I17" s="225">
        <f>VLOOKUP(H13,'Nasazení do skupin'!$B$4:$S$59,5,0)</f>
        <v>5966</v>
      </c>
      <c r="J17" s="225">
        <f>VLOOKUP(H13,'Nasazení do skupin'!$B$4:$S$59,8,0)</f>
        <v>0</v>
      </c>
      <c r="K17" s="225">
        <f>VLOOKUP(H13,'Nasazení do skupin'!$B$4:$S$59,11,0)</f>
        <v>0</v>
      </c>
      <c r="L17" s="225">
        <f>VLOOKUP(H13,'Nasazení do skupin'!$B$4:$S$59,14,0)</f>
        <v>0</v>
      </c>
      <c r="M17" s="120"/>
      <c r="N17" s="136" t="s">
        <v>65</v>
      </c>
      <c r="O17" s="137"/>
      <c r="P17" s="137"/>
      <c r="Q17" s="137"/>
      <c r="R17" s="137"/>
      <c r="S17" s="138"/>
    </row>
    <row r="18" spans="1:24" s="117" customFormat="1" ht="88.15" customHeight="1" thickBot="1">
      <c r="A18" s="128" t="s">
        <v>66</v>
      </c>
      <c r="B18" s="139" t="str">
        <f>VLOOKUP(B13,'Nasazení do skupin'!$B$4:$S$59,3,0)</f>
        <v>Gregor Tobiáš</v>
      </c>
      <c r="C18" s="139" t="str">
        <f>VLOOKUP(B13,'Nasazení do skupin'!$B$4:$S$59,6,0)</f>
        <v>Lebeda Marek</v>
      </c>
      <c r="D18" s="139" t="str">
        <f>VLOOKUP(B13,'Nasazení do skupin'!$B$4:$S$59,9,0)</f>
        <v>Stýblo Petr</v>
      </c>
      <c r="E18" s="139">
        <f>VLOOKUP(B13,'Nasazení do skupin'!$B$4:$S$59,12,0)</f>
        <v>0</v>
      </c>
      <c r="F18" s="139">
        <f>VLOOKUP(B13,'Nasazení do skupin'!$B$4:$S$59,15,0)</f>
        <v>0</v>
      </c>
      <c r="G18" s="153"/>
      <c r="H18" s="139" t="str">
        <f>VLOOKUP(H13,'Nasazení do skupin'!$B$4:$S$59,3,0)</f>
        <v>Bukáček Adam</v>
      </c>
      <c r="I18" s="139" t="str">
        <f>VLOOKUP(H13,'Nasazení do skupin'!$B$4:$S$59,6,0)</f>
        <v>Sobotka Matěj</v>
      </c>
      <c r="J18" s="139">
        <f>VLOOKUP(H13,'Nasazení do skupin'!$B$4:$S$59,9,0)</f>
        <v>0</v>
      </c>
      <c r="K18" s="139">
        <f>VLOOKUP(H13,'Nasazení do skupin'!$B$4:$S$59,12,0)</f>
        <v>0</v>
      </c>
      <c r="L18" s="139">
        <f>VLOOKUP(H13,'Nasazení do skupin'!$B$4:$S$59,15,0)</f>
        <v>0</v>
      </c>
      <c r="M18" s="140"/>
      <c r="N18" s="137"/>
      <c r="O18" s="137"/>
      <c r="P18" s="137"/>
      <c r="Q18" s="137"/>
      <c r="R18" s="137"/>
      <c r="S18" s="138"/>
    </row>
    <row r="19" spans="1:24" s="117" customFormat="1" ht="19.149999999999999" customHeight="1" thickBot="1">
      <c r="A19" s="141" t="s">
        <v>67</v>
      </c>
      <c r="B19" s="142">
        <f>VLOOKUP(B13,'Nasazení do skupin'!$B$4:$S$59,4,0)</f>
        <v>0</v>
      </c>
      <c r="C19" s="142">
        <f>VLOOKUP(B13,'Nasazení do skupin'!$B$4:$S$59,7,0)</f>
        <v>0</v>
      </c>
      <c r="D19" s="142">
        <f>VLOOKUP(B13,'Nasazení do skupin'!$B$4:$S$59,10,0)</f>
        <v>0</v>
      </c>
      <c r="E19" s="142">
        <f>VLOOKUP(B13,'Nasazení do skupin'!$B$4:$S$59,13,0)</f>
        <v>0</v>
      </c>
      <c r="F19" s="142">
        <f>VLOOKUP(B13,'Nasazení do skupin'!$B$4:$S$59,16,0)</f>
        <v>0</v>
      </c>
      <c r="G19" s="143"/>
      <c r="H19" s="142">
        <f>VLOOKUP(H13,'Nasazení do skupin'!$B$4:$S$59,4,0)</f>
        <v>0</v>
      </c>
      <c r="I19" s="142">
        <f>VLOOKUP(H13,'Nasazení do skupin'!$B$4:$S$59,7,0)</f>
        <v>0</v>
      </c>
      <c r="J19" s="142">
        <f>VLOOKUP(H13,'Nasazení do skupin'!$B$4:$S$59,10,0)</f>
        <v>0</v>
      </c>
      <c r="K19" s="142">
        <f>VLOOKUP(H13,'Nasazení do skupin'!$B$4:$S$59,13,0)</f>
        <v>0</v>
      </c>
      <c r="L19" s="142">
        <f>VLOOKUP(H13,'Nasazení do skupin'!$B$4:$S$59,16,0)</f>
        <v>0</v>
      </c>
      <c r="M19" s="144"/>
      <c r="N19" s="145"/>
      <c r="O19" s="145"/>
      <c r="P19" s="145"/>
      <c r="Q19" s="145"/>
      <c r="R19" s="145"/>
      <c r="S19" s="146"/>
    </row>
    <row r="20" spans="1:24" s="117" customFormat="1" ht="33.6" customHeight="1"/>
    <row r="21" spans="1:24" ht="15.75">
      <c r="A21" s="518" t="s">
        <v>54</v>
      </c>
      <c r="B21" s="518"/>
      <c r="C21" s="518"/>
      <c r="D21" s="518"/>
      <c r="E21" s="518"/>
      <c r="F21" s="518"/>
      <c r="G21" s="518"/>
      <c r="H21" s="518"/>
      <c r="I21" s="518"/>
      <c r="J21" s="518"/>
      <c r="K21" s="518"/>
      <c r="L21" s="518"/>
      <c r="M21" s="518"/>
      <c r="N21" s="518"/>
      <c r="O21" s="518"/>
      <c r="P21" s="518"/>
      <c r="Q21" s="518"/>
      <c r="R21" s="518"/>
      <c r="S21" s="518"/>
    </row>
    <row r="22" spans="1:24" ht="6.75" customHeight="1" thickBot="1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</row>
    <row r="23" spans="1:24" ht="13.5" customHeight="1">
      <c r="A23" s="536" t="s">
        <v>55</v>
      </c>
      <c r="B23" s="538" t="s">
        <v>40</v>
      </c>
      <c r="C23" s="538"/>
      <c r="D23" s="538"/>
      <c r="E23" s="538"/>
      <c r="F23" s="539"/>
      <c r="G23" s="529" t="s">
        <v>100</v>
      </c>
      <c r="H23" s="530"/>
      <c r="I23" s="530"/>
      <c r="J23" s="538" t="str">
        <f>'Nasazení do skupin'!$A$1</f>
        <v>MŽ2</v>
      </c>
      <c r="K23" s="538"/>
      <c r="L23" s="538"/>
      <c r="M23" s="539"/>
      <c r="N23" s="536" t="s">
        <v>101</v>
      </c>
      <c r="O23" s="542"/>
      <c r="P23" s="544">
        <v>44</v>
      </c>
      <c r="Q23" s="546" t="s">
        <v>102</v>
      </c>
      <c r="R23" s="547"/>
      <c r="S23" s="544" t="str">
        <f>VLOOKUP(P23,Zápasy!B4:H78,2,0)</f>
        <v>F</v>
      </c>
    </row>
    <row r="24" spans="1:24" ht="13.5" customHeight="1" thickBot="1">
      <c r="A24" s="537"/>
      <c r="B24" s="540"/>
      <c r="C24" s="540"/>
      <c r="D24" s="540"/>
      <c r="E24" s="540"/>
      <c r="F24" s="541"/>
      <c r="G24" s="532"/>
      <c r="H24" s="533"/>
      <c r="I24" s="533"/>
      <c r="J24" s="540"/>
      <c r="K24" s="540"/>
      <c r="L24" s="540"/>
      <c r="M24" s="541"/>
      <c r="N24" s="537"/>
      <c r="O24" s="543"/>
      <c r="P24" s="545"/>
      <c r="Q24" s="548"/>
      <c r="R24" s="549"/>
      <c r="S24" s="545"/>
    </row>
    <row r="25" spans="1:24" ht="13.5" customHeight="1">
      <c r="A25" s="536" t="s">
        <v>56</v>
      </c>
      <c r="B25" s="550">
        <f>$B$1</f>
        <v>43603</v>
      </c>
      <c r="C25" s="550"/>
      <c r="D25" s="550"/>
      <c r="E25" s="550"/>
      <c r="F25" s="551"/>
      <c r="G25" s="529" t="s">
        <v>103</v>
      </c>
      <c r="H25" s="530"/>
      <c r="I25" s="530"/>
      <c r="J25" s="554">
        <f>VLOOKUP(P23,Zápasy!B4:H78,4,0)</f>
        <v>0</v>
      </c>
      <c r="K25" s="554"/>
      <c r="L25" s="554"/>
      <c r="M25" s="555"/>
      <c r="N25" s="529" t="s">
        <v>104</v>
      </c>
      <c r="O25" s="530"/>
      <c r="P25" s="531"/>
      <c r="Q25" s="529" t="s">
        <v>105</v>
      </c>
      <c r="R25" s="530"/>
      <c r="S25" s="531"/>
      <c r="V25" s="114"/>
      <c r="X25" s="114"/>
    </row>
    <row r="26" spans="1:24" ht="13.15" customHeight="1" thickBot="1">
      <c r="A26" s="537"/>
      <c r="B26" s="552"/>
      <c r="C26" s="552"/>
      <c r="D26" s="552"/>
      <c r="E26" s="552"/>
      <c r="F26" s="553"/>
      <c r="G26" s="532"/>
      <c r="H26" s="533"/>
      <c r="I26" s="533"/>
      <c r="J26" s="556"/>
      <c r="K26" s="556"/>
      <c r="L26" s="556"/>
      <c r="M26" s="557"/>
      <c r="N26" s="532"/>
      <c r="O26" s="533"/>
      <c r="P26" s="534"/>
      <c r="Q26" s="532"/>
      <c r="R26" s="533"/>
      <c r="S26" s="534"/>
      <c r="V26" s="114"/>
      <c r="X26" s="114"/>
    </row>
    <row r="27" spans="1:24" ht="18.75" customHeight="1">
      <c r="A27" s="217" t="s">
        <v>106</v>
      </c>
      <c r="B27" s="525"/>
      <c r="C27" s="525"/>
      <c r="D27" s="525"/>
      <c r="E27" s="525"/>
      <c r="F27" s="526"/>
      <c r="G27" s="217" t="s">
        <v>107</v>
      </c>
      <c r="H27" s="218"/>
      <c r="I27" s="527" t="str">
        <f>VLOOKUP(B32,'Nasazení do skupin'!$B$4:$S$59,18,0)</f>
        <v>Svoboda</v>
      </c>
      <c r="J27" s="527"/>
      <c r="K27" s="527"/>
      <c r="L27" s="527"/>
      <c r="M27" s="528"/>
      <c r="N27" s="217" t="s">
        <v>108</v>
      </c>
      <c r="O27" s="218"/>
      <c r="P27" s="525">
        <f>VLOOKUP(B32,'Nasazení do skupin'!$B$4:$S$59,17,0)</f>
        <v>0</v>
      </c>
      <c r="Q27" s="525"/>
      <c r="R27" s="525"/>
      <c r="S27" s="526"/>
      <c r="V27" s="114"/>
      <c r="X27" s="114"/>
    </row>
    <row r="28" spans="1:24" ht="16.5" thickBot="1">
      <c r="A28" s="214" t="s">
        <v>57</v>
      </c>
      <c r="B28" s="519"/>
      <c r="C28" s="519"/>
      <c r="D28" s="519"/>
      <c r="E28" s="519"/>
      <c r="F28" s="520"/>
      <c r="G28" s="521" t="s">
        <v>57</v>
      </c>
      <c r="H28" s="522"/>
      <c r="I28" s="523"/>
      <c r="J28" s="523"/>
      <c r="K28" s="523"/>
      <c r="L28" s="523"/>
      <c r="M28" s="524"/>
      <c r="N28" s="521" t="s">
        <v>57</v>
      </c>
      <c r="O28" s="522"/>
      <c r="P28" s="519"/>
      <c r="Q28" s="519"/>
      <c r="R28" s="519"/>
      <c r="S28" s="520"/>
      <c r="V28" s="114"/>
      <c r="X28" s="114"/>
    </row>
    <row r="29" spans="1:24" ht="18.75" customHeight="1">
      <c r="A29" s="217" t="s">
        <v>106</v>
      </c>
      <c r="B29" s="525"/>
      <c r="C29" s="525"/>
      <c r="D29" s="525"/>
      <c r="E29" s="525"/>
      <c r="F29" s="526"/>
      <c r="G29" s="217" t="s">
        <v>109</v>
      </c>
      <c r="H29" s="218"/>
      <c r="I29" s="527" t="str">
        <f>VLOOKUP(H32,'Nasazení do skupin'!$B$4:$S$59,18,0)</f>
        <v>Svoboda</v>
      </c>
      <c r="J29" s="527"/>
      <c r="K29" s="527"/>
      <c r="L29" s="527"/>
      <c r="M29" s="528"/>
      <c r="N29" s="217" t="s">
        <v>110</v>
      </c>
      <c r="O29" s="218"/>
      <c r="P29" s="525">
        <f>VLOOKUP(H32,'Nasazení do skupin'!$B$4:$S$59,17,0)</f>
        <v>0</v>
      </c>
      <c r="Q29" s="525"/>
      <c r="R29" s="525"/>
      <c r="S29" s="526"/>
      <c r="V29" s="114"/>
      <c r="X29" s="114"/>
    </row>
    <row r="30" spans="1:24" ht="16.5" thickBot="1">
      <c r="A30" s="214" t="s">
        <v>57</v>
      </c>
      <c r="B30" s="519"/>
      <c r="C30" s="519"/>
      <c r="D30" s="519"/>
      <c r="E30" s="519"/>
      <c r="F30" s="520"/>
      <c r="G30" s="521" t="s">
        <v>57</v>
      </c>
      <c r="H30" s="522"/>
      <c r="I30" s="523"/>
      <c r="J30" s="523"/>
      <c r="K30" s="523"/>
      <c r="L30" s="523"/>
      <c r="M30" s="524"/>
      <c r="N30" s="521" t="s">
        <v>57</v>
      </c>
      <c r="O30" s="522"/>
      <c r="P30" s="519"/>
      <c r="Q30" s="519"/>
      <c r="R30" s="519"/>
      <c r="S30" s="520"/>
    </row>
    <row r="31" spans="1:24" ht="12" customHeight="1">
      <c r="A31" s="563" t="s">
        <v>58</v>
      </c>
      <c r="B31" s="565" t="s">
        <v>59</v>
      </c>
      <c r="C31" s="566"/>
      <c r="D31" s="566"/>
      <c r="E31" s="566"/>
      <c r="F31" s="567"/>
      <c r="G31" s="568" t="s">
        <v>41</v>
      </c>
      <c r="H31" s="565" t="s">
        <v>60</v>
      </c>
      <c r="I31" s="566"/>
      <c r="J31" s="566"/>
      <c r="K31" s="566"/>
      <c r="L31" s="567"/>
      <c r="M31" s="568" t="s">
        <v>41</v>
      </c>
      <c r="N31" s="558" t="s">
        <v>61</v>
      </c>
      <c r="O31" s="559"/>
      <c r="P31" s="558" t="s">
        <v>62</v>
      </c>
      <c r="Q31" s="559"/>
      <c r="R31" s="558" t="s">
        <v>63</v>
      </c>
      <c r="S31" s="559"/>
    </row>
    <row r="32" spans="1:24" s="117" customFormat="1" ht="24" customHeight="1" thickBot="1">
      <c r="A32" s="564"/>
      <c r="B32" s="560" t="str">
        <f>VLOOKUP(P23,Zápasy!$B$4:$H$77,5,0)</f>
        <v>Městský nohejbalový klub Modřice, z.s. "A"</v>
      </c>
      <c r="C32" s="561"/>
      <c r="D32" s="561"/>
      <c r="E32" s="561"/>
      <c r="F32" s="562"/>
      <c r="G32" s="569"/>
      <c r="H32" s="560" t="str">
        <f>VLOOKUP(P23,Zápasy!$B$4:$H$76,7,0)</f>
        <v>Městský nohejbalový klub Modřice, z.s. "B"</v>
      </c>
      <c r="I32" s="561"/>
      <c r="J32" s="561"/>
      <c r="K32" s="561"/>
      <c r="L32" s="562"/>
      <c r="M32" s="569"/>
      <c r="N32" s="115" t="s">
        <v>0</v>
      </c>
      <c r="O32" s="116" t="s">
        <v>35</v>
      </c>
      <c r="P32" s="115" t="s">
        <v>0</v>
      </c>
      <c r="Q32" s="116" t="s">
        <v>35</v>
      </c>
      <c r="R32" s="115" t="s">
        <v>0</v>
      </c>
      <c r="S32" s="116" t="s">
        <v>35</v>
      </c>
    </row>
    <row r="33" spans="1:19" s="117" customFormat="1" ht="18" customHeight="1">
      <c r="A33" s="118" t="s">
        <v>43</v>
      </c>
      <c r="B33" s="219"/>
      <c r="C33" s="220"/>
      <c r="D33" s="220"/>
      <c r="E33" s="220"/>
      <c r="F33" s="221"/>
      <c r="G33" s="119"/>
      <c r="H33" s="219"/>
      <c r="I33" s="220"/>
      <c r="J33" s="220"/>
      <c r="K33" s="220"/>
      <c r="L33" s="222"/>
      <c r="M33" s="120"/>
      <c r="N33" s="223"/>
      <c r="O33" s="222"/>
      <c r="P33" s="512"/>
      <c r="Q33" s="515"/>
      <c r="R33" s="512"/>
      <c r="S33" s="515"/>
    </row>
    <row r="34" spans="1:19" s="117" customFormat="1" ht="18" customHeight="1">
      <c r="A34" s="121" t="s">
        <v>44</v>
      </c>
      <c r="B34" s="122"/>
      <c r="C34" s="123"/>
      <c r="D34" s="123"/>
      <c r="E34" s="123"/>
      <c r="F34" s="124"/>
      <c r="G34" s="125"/>
      <c r="H34" s="122"/>
      <c r="I34" s="123"/>
      <c r="J34" s="123"/>
      <c r="K34" s="123"/>
      <c r="L34" s="124"/>
      <c r="M34" s="126"/>
      <c r="N34" s="127"/>
      <c r="O34" s="124"/>
      <c r="P34" s="513"/>
      <c r="Q34" s="516"/>
      <c r="R34" s="513"/>
      <c r="S34" s="516"/>
    </row>
    <row r="35" spans="1:19" s="117" customFormat="1" ht="18" customHeight="1" thickBot="1">
      <c r="A35" s="128" t="s">
        <v>45</v>
      </c>
      <c r="B35" s="129"/>
      <c r="C35" s="130"/>
      <c r="D35" s="130"/>
      <c r="E35" s="130"/>
      <c r="F35" s="131"/>
      <c r="G35" s="132"/>
      <c r="H35" s="129"/>
      <c r="I35" s="130"/>
      <c r="J35" s="130"/>
      <c r="K35" s="130"/>
      <c r="L35" s="131"/>
      <c r="M35" s="133"/>
      <c r="N35" s="134"/>
      <c r="O35" s="135"/>
      <c r="P35" s="514"/>
      <c r="Q35" s="517"/>
      <c r="R35" s="514"/>
      <c r="S35" s="517"/>
    </row>
    <row r="36" spans="1:19" s="117" customFormat="1" ht="27.6" customHeight="1">
      <c r="A36" s="224" t="s">
        <v>64</v>
      </c>
      <c r="B36" s="225">
        <f>VLOOKUP(B32,'Nasazení do skupin'!$B$4:$S$59,2,0)</f>
        <v>5260</v>
      </c>
      <c r="C36" s="225">
        <f>VLOOKUP(B32,'Nasazení do skupin'!$B$4:$S$59,5,0)</f>
        <v>5262</v>
      </c>
      <c r="D36" s="225">
        <f>VLOOKUP(B32,'Nasazení do skupin'!$B$4:$S$59,8,0)</f>
        <v>0</v>
      </c>
      <c r="E36" s="225">
        <f>VLOOKUP(B32,'Nasazení do skupin'!$B$4:$S$59,11,0)</f>
        <v>0</v>
      </c>
      <c r="F36" s="225">
        <f>VLOOKUP(B32,'Nasazení do skupin'!$B$4:$S$59,14,0)</f>
        <v>0</v>
      </c>
      <c r="G36" s="152"/>
      <c r="H36" s="225">
        <f>VLOOKUP(H32,'Nasazení do skupin'!$B$4:$S$59,2,0)</f>
        <v>5287</v>
      </c>
      <c r="I36" s="225">
        <f>VLOOKUP(H32,'Nasazení do skupin'!$B$4:$S$59,5,0)</f>
        <v>5731</v>
      </c>
      <c r="J36" s="225">
        <f>VLOOKUP(H32,'Nasazení do skupin'!$B$4:$S$59,8,0)</f>
        <v>5733</v>
      </c>
      <c r="K36" s="225">
        <f>VLOOKUP(H32,'Nasazení do skupin'!$B$4:$S$59,11,0)</f>
        <v>0</v>
      </c>
      <c r="L36" s="225">
        <f>VLOOKUP(H32,'Nasazení do skupin'!$B$4:$S$59,14,0)</f>
        <v>0</v>
      </c>
      <c r="M36" s="120"/>
      <c r="N36" s="136" t="s">
        <v>65</v>
      </c>
      <c r="O36" s="137"/>
      <c r="P36" s="137"/>
      <c r="Q36" s="137"/>
      <c r="R36" s="137"/>
      <c r="S36" s="138"/>
    </row>
    <row r="37" spans="1:19" s="117" customFormat="1" ht="88.15" customHeight="1" thickBot="1">
      <c r="A37" s="128" t="s">
        <v>66</v>
      </c>
      <c r="B37" s="139" t="str">
        <f>VLOOKUP(B32,'Nasazení do skupin'!$B$4:$S$59,3,0)</f>
        <v>Iláš Patrik</v>
      </c>
      <c r="C37" s="139" t="str">
        <f>VLOOKUP(B32,'Nasazení do skupin'!$B$4:$S$59,6,0)</f>
        <v>Jahoda Tomáš</v>
      </c>
      <c r="D37" s="139">
        <f>VLOOKUP(B32,'Nasazení do skupin'!$B$4:$S$59,9,0)</f>
        <v>0</v>
      </c>
      <c r="E37" s="139">
        <f>VLOOKUP(B32,'Nasazení do skupin'!$B$4:$S$59,12,0)</f>
        <v>0</v>
      </c>
      <c r="F37" s="139">
        <f>VLOOKUP(B32,'Nasazení do skupin'!$B$4:$S$59,15,0)</f>
        <v>0</v>
      </c>
      <c r="G37" s="153"/>
      <c r="H37" s="139" t="str">
        <f>VLOOKUP(H32,'Nasazení do skupin'!$B$4:$S$59,3,0)</f>
        <v>Svoboda Michael</v>
      </c>
      <c r="I37" s="139" t="str">
        <f>VLOOKUP(H32,'Nasazení do skupin'!$B$4:$S$59,6,0)</f>
        <v>Dlabka František</v>
      </c>
      <c r="J37" s="139" t="str">
        <f>VLOOKUP(H32,'Nasazení do skupin'!$B$4:$S$59,9,0)</f>
        <v>Dlabka Roman</v>
      </c>
      <c r="K37" s="139">
        <f>VLOOKUP(H32,'Nasazení do skupin'!$B$4:$S$59,12,0)</f>
        <v>0</v>
      </c>
      <c r="L37" s="139">
        <f>VLOOKUP(H32,'Nasazení do skupin'!$B$4:$S$59,15,0)</f>
        <v>0</v>
      </c>
      <c r="M37" s="140"/>
      <c r="N37" s="137"/>
      <c r="O37" s="137"/>
      <c r="P37" s="137"/>
      <c r="Q37" s="137"/>
      <c r="R37" s="137"/>
      <c r="S37" s="138"/>
    </row>
    <row r="38" spans="1:19" s="117" customFormat="1" ht="18" customHeight="1" thickBot="1">
      <c r="A38" s="141" t="s">
        <v>67</v>
      </c>
      <c r="B38" s="142">
        <f>VLOOKUP(B32,'Nasazení do skupin'!$B$4:$S$59,4,0)</f>
        <v>0</v>
      </c>
      <c r="C38" s="142">
        <f>VLOOKUP(B32,'Nasazení do skupin'!$B$4:$S$59,7,0)</f>
        <v>0</v>
      </c>
      <c r="D38" s="142">
        <f>VLOOKUP(B32,'Nasazení do skupin'!$B$4:$S$59,10,0)</f>
        <v>0</v>
      </c>
      <c r="E38" s="142">
        <f>VLOOKUP(B32,'Nasazení do skupin'!$B$4:$S$59,13,0)</f>
        <v>0</v>
      </c>
      <c r="F38" s="142">
        <f>VLOOKUP(B32,'Nasazení do skupin'!$B$4:$S$59,16,0)</f>
        <v>0</v>
      </c>
      <c r="G38" s="143"/>
      <c r="H38" s="142">
        <f>VLOOKUP(H32,'Nasazení do skupin'!$B$4:$S$59,4,0)</f>
        <v>0</v>
      </c>
      <c r="I38" s="142">
        <f>VLOOKUP(H32,'Nasazení do skupin'!$B$4:$S$59,7,0)</f>
        <v>0</v>
      </c>
      <c r="J38" s="142">
        <f>VLOOKUP(H32,'Nasazení do skupin'!$B$4:$S$59,10,0)</f>
        <v>0</v>
      </c>
      <c r="K38" s="142">
        <f>VLOOKUP(H32,'Nasazení do skupin'!$B$4:$S$59,13,0)</f>
        <v>0</v>
      </c>
      <c r="L38" s="142">
        <f>VLOOKUP(H32,'Nasazení do skupin'!$B$4:$S$59,16,0)</f>
        <v>0</v>
      </c>
      <c r="M38" s="144"/>
      <c r="N38" s="145"/>
      <c r="O38" s="145"/>
      <c r="P38" s="145"/>
      <c r="Q38" s="145"/>
      <c r="R38" s="145"/>
      <c r="S38" s="146"/>
    </row>
    <row r="39" spans="1:19" s="117" customFormat="1" ht="12.75">
      <c r="A39" s="147"/>
      <c r="B39" s="148"/>
      <c r="C39" s="148"/>
      <c r="D39" s="148"/>
      <c r="E39" s="148"/>
      <c r="F39" s="148"/>
      <c r="G39" s="149"/>
      <c r="H39" s="150"/>
      <c r="I39" s="150"/>
      <c r="J39" s="150"/>
      <c r="K39" s="150"/>
      <c r="L39" s="150"/>
      <c r="M39" s="151"/>
      <c r="N39" s="137"/>
      <c r="O39" s="137"/>
      <c r="P39" s="137"/>
      <c r="Q39" s="137"/>
      <c r="R39" s="137"/>
      <c r="S39" s="137"/>
    </row>
  </sheetData>
  <mergeCells count="91">
    <mergeCell ref="P29:S29"/>
    <mergeCell ref="B30:F30"/>
    <mergeCell ref="G30:H30"/>
    <mergeCell ref="I30:M30"/>
    <mergeCell ref="N30:O30"/>
    <mergeCell ref="P30:S30"/>
    <mergeCell ref="B29:F29"/>
    <mergeCell ref="I29:M29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  <mergeCell ref="G31:G32"/>
    <mergeCell ref="P31:Q31"/>
    <mergeCell ref="R31:S31"/>
    <mergeCell ref="B32:F32"/>
    <mergeCell ref="H32:L32"/>
    <mergeCell ref="B27:F27"/>
    <mergeCell ref="I27:M27"/>
    <mergeCell ref="P27:S27"/>
    <mergeCell ref="B28:F28"/>
    <mergeCell ref="G28:H28"/>
    <mergeCell ref="S23:S24"/>
    <mergeCell ref="N25:P26"/>
    <mergeCell ref="Q25:S26"/>
    <mergeCell ref="I28:M28"/>
    <mergeCell ref="N28:O28"/>
    <mergeCell ref="P28:S28"/>
    <mergeCell ref="P23:P24"/>
    <mergeCell ref="Q23:R24"/>
    <mergeCell ref="N23:O24"/>
    <mergeCell ref="A25:A26"/>
    <mergeCell ref="B25:F26"/>
    <mergeCell ref="G25:I26"/>
    <mergeCell ref="J25:M26"/>
    <mergeCell ref="A23:A24"/>
    <mergeCell ref="B23:F24"/>
    <mergeCell ref="G23:I24"/>
    <mergeCell ref="J23:M24"/>
    <mergeCell ref="P12:Q12"/>
    <mergeCell ref="R12:S12"/>
    <mergeCell ref="B13:F13"/>
    <mergeCell ref="H13:L13"/>
    <mergeCell ref="A12:A13"/>
    <mergeCell ref="B12:F12"/>
    <mergeCell ref="G12:G13"/>
    <mergeCell ref="H12:L12"/>
    <mergeCell ref="M12:M13"/>
    <mergeCell ref="N12:O12"/>
    <mergeCell ref="Q6:S7"/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A6:A7"/>
    <mergeCell ref="B6:F7"/>
    <mergeCell ref="G6:I7"/>
    <mergeCell ref="J6:M7"/>
    <mergeCell ref="N6:P7"/>
    <mergeCell ref="P10:S10"/>
    <mergeCell ref="B8:F8"/>
    <mergeCell ref="I8:M8"/>
    <mergeCell ref="P8:S8"/>
    <mergeCell ref="B9:F9"/>
    <mergeCell ref="G9:H9"/>
    <mergeCell ref="I9:M9"/>
    <mergeCell ref="N9:O9"/>
    <mergeCell ref="P9:S9"/>
    <mergeCell ref="B10:F10"/>
    <mergeCell ref="I10:M10"/>
    <mergeCell ref="B11:F11"/>
    <mergeCell ref="G11:H11"/>
    <mergeCell ref="I11:M11"/>
    <mergeCell ref="N11:O11"/>
    <mergeCell ref="P11:S11"/>
    <mergeCell ref="P14:P16"/>
    <mergeCell ref="Q14:Q16"/>
    <mergeCell ref="R14:R16"/>
    <mergeCell ref="S14:S16"/>
    <mergeCell ref="A21:S21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9"/>
  <sheetViews>
    <sheetView topLeftCell="B1" zoomScaleNormal="100" workbookViewId="0">
      <selection activeCell="S5" sqref="S5"/>
    </sheetView>
  </sheetViews>
  <sheetFormatPr defaultRowHeight="12.75"/>
  <cols>
    <col min="1" max="1" width="3" style="39" customWidth="1"/>
    <col min="2" max="2" width="38" style="39" bestFit="1" customWidth="1"/>
    <col min="3" max="3" width="5.85546875" style="39" customWidth="1"/>
    <col min="4" max="4" width="16" style="39" customWidth="1"/>
    <col min="5" max="5" width="4.7109375" style="39" customWidth="1"/>
    <col min="6" max="6" width="5.85546875" style="39" customWidth="1"/>
    <col min="7" max="7" width="16" style="39" customWidth="1"/>
    <col min="8" max="8" width="4.7109375" style="50" customWidth="1"/>
    <col min="9" max="9" width="5.85546875" style="50" customWidth="1"/>
    <col min="10" max="10" width="16" style="50" customWidth="1"/>
    <col min="11" max="11" width="4.7109375" style="50" customWidth="1"/>
    <col min="12" max="12" width="5.85546875" style="50" customWidth="1"/>
    <col min="13" max="13" width="16" style="50" customWidth="1"/>
    <col min="14" max="14" width="4.7109375" style="50" customWidth="1"/>
    <col min="15" max="15" width="5.5703125" style="50" customWidth="1"/>
    <col min="16" max="16" width="16" style="50" customWidth="1"/>
    <col min="17" max="17" width="4.7109375" style="50" customWidth="1"/>
    <col min="18" max="18" width="12" style="50" customWidth="1"/>
    <col min="19" max="267" width="8.85546875" style="39"/>
    <col min="268" max="268" width="3" style="39" customWidth="1"/>
    <col min="269" max="270" width="8.85546875" style="39"/>
    <col min="271" max="271" width="17.42578125" style="39" customWidth="1"/>
    <col min="272" max="273" width="8.85546875" style="39"/>
    <col min="274" max="274" width="36.85546875" style="39" customWidth="1"/>
    <col min="275" max="523" width="8.85546875" style="39"/>
    <col min="524" max="524" width="3" style="39" customWidth="1"/>
    <col min="525" max="526" width="8.85546875" style="39"/>
    <col min="527" max="527" width="17.42578125" style="39" customWidth="1"/>
    <col min="528" max="529" width="8.85546875" style="39"/>
    <col min="530" max="530" width="36.85546875" style="39" customWidth="1"/>
    <col min="531" max="779" width="8.85546875" style="39"/>
    <col min="780" max="780" width="3" style="39" customWidth="1"/>
    <col min="781" max="782" width="8.85546875" style="39"/>
    <col min="783" max="783" width="17.42578125" style="39" customWidth="1"/>
    <col min="784" max="785" width="8.85546875" style="39"/>
    <col min="786" max="786" width="36.85546875" style="39" customWidth="1"/>
    <col min="787" max="1035" width="8.85546875" style="39"/>
    <col min="1036" max="1036" width="3" style="39" customWidth="1"/>
    <col min="1037" max="1038" width="8.85546875" style="39"/>
    <col min="1039" max="1039" width="17.42578125" style="39" customWidth="1"/>
    <col min="1040" max="1041" width="8.85546875" style="39"/>
    <col min="1042" max="1042" width="36.85546875" style="39" customWidth="1"/>
    <col min="1043" max="1291" width="8.85546875" style="39"/>
    <col min="1292" max="1292" width="3" style="39" customWidth="1"/>
    <col min="1293" max="1294" width="8.85546875" style="39"/>
    <col min="1295" max="1295" width="17.42578125" style="39" customWidth="1"/>
    <col min="1296" max="1297" width="8.85546875" style="39"/>
    <col min="1298" max="1298" width="36.85546875" style="39" customWidth="1"/>
    <col min="1299" max="1547" width="8.85546875" style="39"/>
    <col min="1548" max="1548" width="3" style="39" customWidth="1"/>
    <col min="1549" max="1550" width="8.85546875" style="39"/>
    <col min="1551" max="1551" width="17.42578125" style="39" customWidth="1"/>
    <col min="1552" max="1553" width="8.85546875" style="39"/>
    <col min="1554" max="1554" width="36.85546875" style="39" customWidth="1"/>
    <col min="1555" max="1803" width="8.85546875" style="39"/>
    <col min="1804" max="1804" width="3" style="39" customWidth="1"/>
    <col min="1805" max="1806" width="8.85546875" style="39"/>
    <col min="1807" max="1807" width="17.42578125" style="39" customWidth="1"/>
    <col min="1808" max="1809" width="8.85546875" style="39"/>
    <col min="1810" max="1810" width="36.85546875" style="39" customWidth="1"/>
    <col min="1811" max="2059" width="8.85546875" style="39"/>
    <col min="2060" max="2060" width="3" style="39" customWidth="1"/>
    <col min="2061" max="2062" width="8.85546875" style="39"/>
    <col min="2063" max="2063" width="17.42578125" style="39" customWidth="1"/>
    <col min="2064" max="2065" width="8.85546875" style="39"/>
    <col min="2066" max="2066" width="36.85546875" style="39" customWidth="1"/>
    <col min="2067" max="2315" width="8.85546875" style="39"/>
    <col min="2316" max="2316" width="3" style="39" customWidth="1"/>
    <col min="2317" max="2318" width="8.85546875" style="39"/>
    <col min="2319" max="2319" width="17.42578125" style="39" customWidth="1"/>
    <col min="2320" max="2321" width="8.85546875" style="39"/>
    <col min="2322" max="2322" width="36.85546875" style="39" customWidth="1"/>
    <col min="2323" max="2571" width="8.85546875" style="39"/>
    <col min="2572" max="2572" width="3" style="39" customWidth="1"/>
    <col min="2573" max="2574" width="8.85546875" style="39"/>
    <col min="2575" max="2575" width="17.42578125" style="39" customWidth="1"/>
    <col min="2576" max="2577" width="8.85546875" style="39"/>
    <col min="2578" max="2578" width="36.85546875" style="39" customWidth="1"/>
    <col min="2579" max="2827" width="8.85546875" style="39"/>
    <col min="2828" max="2828" width="3" style="39" customWidth="1"/>
    <col min="2829" max="2830" width="8.85546875" style="39"/>
    <col min="2831" max="2831" width="17.42578125" style="39" customWidth="1"/>
    <col min="2832" max="2833" width="8.85546875" style="39"/>
    <col min="2834" max="2834" width="36.85546875" style="39" customWidth="1"/>
    <col min="2835" max="3083" width="8.85546875" style="39"/>
    <col min="3084" max="3084" width="3" style="39" customWidth="1"/>
    <col min="3085" max="3086" width="8.85546875" style="39"/>
    <col min="3087" max="3087" width="17.42578125" style="39" customWidth="1"/>
    <col min="3088" max="3089" width="8.85546875" style="39"/>
    <col min="3090" max="3090" width="36.85546875" style="39" customWidth="1"/>
    <col min="3091" max="3339" width="8.85546875" style="39"/>
    <col min="3340" max="3340" width="3" style="39" customWidth="1"/>
    <col min="3341" max="3342" width="8.85546875" style="39"/>
    <col min="3343" max="3343" width="17.42578125" style="39" customWidth="1"/>
    <col min="3344" max="3345" width="8.85546875" style="39"/>
    <col min="3346" max="3346" width="36.85546875" style="39" customWidth="1"/>
    <col min="3347" max="3595" width="8.85546875" style="39"/>
    <col min="3596" max="3596" width="3" style="39" customWidth="1"/>
    <col min="3597" max="3598" width="8.85546875" style="39"/>
    <col min="3599" max="3599" width="17.42578125" style="39" customWidth="1"/>
    <col min="3600" max="3601" width="8.85546875" style="39"/>
    <col min="3602" max="3602" width="36.85546875" style="39" customWidth="1"/>
    <col min="3603" max="3851" width="8.85546875" style="39"/>
    <col min="3852" max="3852" width="3" style="39" customWidth="1"/>
    <col min="3853" max="3854" width="8.85546875" style="39"/>
    <col min="3855" max="3855" width="17.42578125" style="39" customWidth="1"/>
    <col min="3856" max="3857" width="8.85546875" style="39"/>
    <col min="3858" max="3858" width="36.85546875" style="39" customWidth="1"/>
    <col min="3859" max="4107" width="8.85546875" style="39"/>
    <col min="4108" max="4108" width="3" style="39" customWidth="1"/>
    <col min="4109" max="4110" width="8.85546875" style="39"/>
    <col min="4111" max="4111" width="17.42578125" style="39" customWidth="1"/>
    <col min="4112" max="4113" width="8.85546875" style="39"/>
    <col min="4114" max="4114" width="36.85546875" style="39" customWidth="1"/>
    <col min="4115" max="4363" width="8.85546875" style="39"/>
    <col min="4364" max="4364" width="3" style="39" customWidth="1"/>
    <col min="4365" max="4366" width="8.85546875" style="39"/>
    <col min="4367" max="4367" width="17.42578125" style="39" customWidth="1"/>
    <col min="4368" max="4369" width="8.85546875" style="39"/>
    <col min="4370" max="4370" width="36.85546875" style="39" customWidth="1"/>
    <col min="4371" max="4619" width="8.85546875" style="39"/>
    <col min="4620" max="4620" width="3" style="39" customWidth="1"/>
    <col min="4621" max="4622" width="8.85546875" style="39"/>
    <col min="4623" max="4623" width="17.42578125" style="39" customWidth="1"/>
    <col min="4624" max="4625" width="8.85546875" style="39"/>
    <col min="4626" max="4626" width="36.85546875" style="39" customWidth="1"/>
    <col min="4627" max="4875" width="8.85546875" style="39"/>
    <col min="4876" max="4876" width="3" style="39" customWidth="1"/>
    <col min="4877" max="4878" width="8.85546875" style="39"/>
    <col min="4879" max="4879" width="17.42578125" style="39" customWidth="1"/>
    <col min="4880" max="4881" width="8.85546875" style="39"/>
    <col min="4882" max="4882" width="36.85546875" style="39" customWidth="1"/>
    <col min="4883" max="5131" width="8.85546875" style="39"/>
    <col min="5132" max="5132" width="3" style="39" customWidth="1"/>
    <col min="5133" max="5134" width="8.85546875" style="39"/>
    <col min="5135" max="5135" width="17.42578125" style="39" customWidth="1"/>
    <col min="5136" max="5137" width="8.85546875" style="39"/>
    <col min="5138" max="5138" width="36.85546875" style="39" customWidth="1"/>
    <col min="5139" max="5387" width="8.85546875" style="39"/>
    <col min="5388" max="5388" width="3" style="39" customWidth="1"/>
    <col min="5389" max="5390" width="8.85546875" style="39"/>
    <col min="5391" max="5391" width="17.42578125" style="39" customWidth="1"/>
    <col min="5392" max="5393" width="8.85546875" style="39"/>
    <col min="5394" max="5394" width="36.85546875" style="39" customWidth="1"/>
    <col min="5395" max="5643" width="8.85546875" style="39"/>
    <col min="5644" max="5644" width="3" style="39" customWidth="1"/>
    <col min="5645" max="5646" width="8.85546875" style="39"/>
    <col min="5647" max="5647" width="17.42578125" style="39" customWidth="1"/>
    <col min="5648" max="5649" width="8.85546875" style="39"/>
    <col min="5650" max="5650" width="36.85546875" style="39" customWidth="1"/>
    <col min="5651" max="5899" width="8.85546875" style="39"/>
    <col min="5900" max="5900" width="3" style="39" customWidth="1"/>
    <col min="5901" max="5902" width="8.85546875" style="39"/>
    <col min="5903" max="5903" width="17.42578125" style="39" customWidth="1"/>
    <col min="5904" max="5905" width="8.85546875" style="39"/>
    <col min="5906" max="5906" width="36.85546875" style="39" customWidth="1"/>
    <col min="5907" max="6155" width="8.85546875" style="39"/>
    <col min="6156" max="6156" width="3" style="39" customWidth="1"/>
    <col min="6157" max="6158" width="8.85546875" style="39"/>
    <col min="6159" max="6159" width="17.42578125" style="39" customWidth="1"/>
    <col min="6160" max="6161" width="8.85546875" style="39"/>
    <col min="6162" max="6162" width="36.85546875" style="39" customWidth="1"/>
    <col min="6163" max="6411" width="8.85546875" style="39"/>
    <col min="6412" max="6412" width="3" style="39" customWidth="1"/>
    <col min="6413" max="6414" width="8.85546875" style="39"/>
    <col min="6415" max="6415" width="17.42578125" style="39" customWidth="1"/>
    <col min="6416" max="6417" width="8.85546875" style="39"/>
    <col min="6418" max="6418" width="36.85546875" style="39" customWidth="1"/>
    <col min="6419" max="6667" width="8.85546875" style="39"/>
    <col min="6668" max="6668" width="3" style="39" customWidth="1"/>
    <col min="6669" max="6670" width="8.85546875" style="39"/>
    <col min="6671" max="6671" width="17.42578125" style="39" customWidth="1"/>
    <col min="6672" max="6673" width="8.85546875" style="39"/>
    <col min="6674" max="6674" width="36.85546875" style="39" customWidth="1"/>
    <col min="6675" max="6923" width="8.85546875" style="39"/>
    <col min="6924" max="6924" width="3" style="39" customWidth="1"/>
    <col min="6925" max="6926" width="8.85546875" style="39"/>
    <col min="6927" max="6927" width="17.42578125" style="39" customWidth="1"/>
    <col min="6928" max="6929" width="8.85546875" style="39"/>
    <col min="6930" max="6930" width="36.85546875" style="39" customWidth="1"/>
    <col min="6931" max="7179" width="8.85546875" style="39"/>
    <col min="7180" max="7180" width="3" style="39" customWidth="1"/>
    <col min="7181" max="7182" width="8.85546875" style="39"/>
    <col min="7183" max="7183" width="17.42578125" style="39" customWidth="1"/>
    <col min="7184" max="7185" width="8.85546875" style="39"/>
    <col min="7186" max="7186" width="36.85546875" style="39" customWidth="1"/>
    <col min="7187" max="7435" width="8.85546875" style="39"/>
    <col min="7436" max="7436" width="3" style="39" customWidth="1"/>
    <col min="7437" max="7438" width="8.85546875" style="39"/>
    <col min="7439" max="7439" width="17.42578125" style="39" customWidth="1"/>
    <col min="7440" max="7441" width="8.85546875" style="39"/>
    <col min="7442" max="7442" width="36.85546875" style="39" customWidth="1"/>
    <col min="7443" max="7691" width="8.85546875" style="39"/>
    <col min="7692" max="7692" width="3" style="39" customWidth="1"/>
    <col min="7693" max="7694" width="8.85546875" style="39"/>
    <col min="7695" max="7695" width="17.42578125" style="39" customWidth="1"/>
    <col min="7696" max="7697" width="8.85546875" style="39"/>
    <col min="7698" max="7698" width="36.85546875" style="39" customWidth="1"/>
    <col min="7699" max="7947" width="8.85546875" style="39"/>
    <col min="7948" max="7948" width="3" style="39" customWidth="1"/>
    <col min="7949" max="7950" width="8.85546875" style="39"/>
    <col min="7951" max="7951" width="17.42578125" style="39" customWidth="1"/>
    <col min="7952" max="7953" width="8.85546875" style="39"/>
    <col min="7954" max="7954" width="36.85546875" style="39" customWidth="1"/>
    <col min="7955" max="8203" width="8.85546875" style="39"/>
    <col min="8204" max="8204" width="3" style="39" customWidth="1"/>
    <col min="8205" max="8206" width="8.85546875" style="39"/>
    <col min="8207" max="8207" width="17.42578125" style="39" customWidth="1"/>
    <col min="8208" max="8209" width="8.85546875" style="39"/>
    <col min="8210" max="8210" width="36.85546875" style="39" customWidth="1"/>
    <col min="8211" max="8459" width="8.85546875" style="39"/>
    <col min="8460" max="8460" width="3" style="39" customWidth="1"/>
    <col min="8461" max="8462" width="8.85546875" style="39"/>
    <col min="8463" max="8463" width="17.42578125" style="39" customWidth="1"/>
    <col min="8464" max="8465" width="8.85546875" style="39"/>
    <col min="8466" max="8466" width="36.85546875" style="39" customWidth="1"/>
    <col min="8467" max="8715" width="8.85546875" style="39"/>
    <col min="8716" max="8716" width="3" style="39" customWidth="1"/>
    <col min="8717" max="8718" width="8.85546875" style="39"/>
    <col min="8719" max="8719" width="17.42578125" style="39" customWidth="1"/>
    <col min="8720" max="8721" width="8.85546875" style="39"/>
    <col min="8722" max="8722" width="36.85546875" style="39" customWidth="1"/>
    <col min="8723" max="8971" width="8.85546875" style="39"/>
    <col min="8972" max="8972" width="3" style="39" customWidth="1"/>
    <col min="8973" max="8974" width="8.85546875" style="39"/>
    <col min="8975" max="8975" width="17.42578125" style="39" customWidth="1"/>
    <col min="8976" max="8977" width="8.85546875" style="39"/>
    <col min="8978" max="8978" width="36.85546875" style="39" customWidth="1"/>
    <col min="8979" max="9227" width="8.85546875" style="39"/>
    <col min="9228" max="9228" width="3" style="39" customWidth="1"/>
    <col min="9229" max="9230" width="8.85546875" style="39"/>
    <col min="9231" max="9231" width="17.42578125" style="39" customWidth="1"/>
    <col min="9232" max="9233" width="8.85546875" style="39"/>
    <col min="9234" max="9234" width="36.85546875" style="39" customWidth="1"/>
    <col min="9235" max="9483" width="8.85546875" style="39"/>
    <col min="9484" max="9484" width="3" style="39" customWidth="1"/>
    <col min="9485" max="9486" width="8.85546875" style="39"/>
    <col min="9487" max="9487" width="17.42578125" style="39" customWidth="1"/>
    <col min="9488" max="9489" width="8.85546875" style="39"/>
    <col min="9490" max="9490" width="36.85546875" style="39" customWidth="1"/>
    <col min="9491" max="9739" width="8.85546875" style="39"/>
    <col min="9740" max="9740" width="3" style="39" customWidth="1"/>
    <col min="9741" max="9742" width="8.85546875" style="39"/>
    <col min="9743" max="9743" width="17.42578125" style="39" customWidth="1"/>
    <col min="9744" max="9745" width="8.85546875" style="39"/>
    <col min="9746" max="9746" width="36.85546875" style="39" customWidth="1"/>
    <col min="9747" max="9995" width="8.85546875" style="39"/>
    <col min="9996" max="9996" width="3" style="39" customWidth="1"/>
    <col min="9997" max="9998" width="8.85546875" style="39"/>
    <col min="9999" max="9999" width="17.42578125" style="39" customWidth="1"/>
    <col min="10000" max="10001" width="8.85546875" style="39"/>
    <col min="10002" max="10002" width="36.85546875" style="39" customWidth="1"/>
    <col min="10003" max="10251" width="8.85546875" style="39"/>
    <col min="10252" max="10252" width="3" style="39" customWidth="1"/>
    <col min="10253" max="10254" width="8.85546875" style="39"/>
    <col min="10255" max="10255" width="17.42578125" style="39" customWidth="1"/>
    <col min="10256" max="10257" width="8.85546875" style="39"/>
    <col min="10258" max="10258" width="36.85546875" style="39" customWidth="1"/>
    <col min="10259" max="10507" width="8.85546875" style="39"/>
    <col min="10508" max="10508" width="3" style="39" customWidth="1"/>
    <col min="10509" max="10510" width="8.85546875" style="39"/>
    <col min="10511" max="10511" width="17.42578125" style="39" customWidth="1"/>
    <col min="10512" max="10513" width="8.85546875" style="39"/>
    <col min="10514" max="10514" width="36.85546875" style="39" customWidth="1"/>
    <col min="10515" max="10763" width="8.85546875" style="39"/>
    <col min="10764" max="10764" width="3" style="39" customWidth="1"/>
    <col min="10765" max="10766" width="8.85546875" style="39"/>
    <col min="10767" max="10767" width="17.42578125" style="39" customWidth="1"/>
    <col min="10768" max="10769" width="8.85546875" style="39"/>
    <col min="10770" max="10770" width="36.85546875" style="39" customWidth="1"/>
    <col min="10771" max="11019" width="8.85546875" style="39"/>
    <col min="11020" max="11020" width="3" style="39" customWidth="1"/>
    <col min="11021" max="11022" width="8.85546875" style="39"/>
    <col min="11023" max="11023" width="17.42578125" style="39" customWidth="1"/>
    <col min="11024" max="11025" width="8.85546875" style="39"/>
    <col min="11026" max="11026" width="36.85546875" style="39" customWidth="1"/>
    <col min="11027" max="11275" width="8.85546875" style="39"/>
    <col min="11276" max="11276" width="3" style="39" customWidth="1"/>
    <col min="11277" max="11278" width="8.85546875" style="39"/>
    <col min="11279" max="11279" width="17.42578125" style="39" customWidth="1"/>
    <col min="11280" max="11281" width="8.85546875" style="39"/>
    <col min="11282" max="11282" width="36.85546875" style="39" customWidth="1"/>
    <col min="11283" max="11531" width="8.85546875" style="39"/>
    <col min="11532" max="11532" width="3" style="39" customWidth="1"/>
    <col min="11533" max="11534" width="8.85546875" style="39"/>
    <col min="11535" max="11535" width="17.42578125" style="39" customWidth="1"/>
    <col min="11536" max="11537" width="8.85546875" style="39"/>
    <col min="11538" max="11538" width="36.85546875" style="39" customWidth="1"/>
    <col min="11539" max="11787" width="8.85546875" style="39"/>
    <col min="11788" max="11788" width="3" style="39" customWidth="1"/>
    <col min="11789" max="11790" width="8.85546875" style="39"/>
    <col min="11791" max="11791" width="17.42578125" style="39" customWidth="1"/>
    <col min="11792" max="11793" width="8.85546875" style="39"/>
    <col min="11794" max="11794" width="36.85546875" style="39" customWidth="1"/>
    <col min="11795" max="12043" width="8.85546875" style="39"/>
    <col min="12044" max="12044" width="3" style="39" customWidth="1"/>
    <col min="12045" max="12046" width="8.85546875" style="39"/>
    <col min="12047" max="12047" width="17.42578125" style="39" customWidth="1"/>
    <col min="12048" max="12049" width="8.85546875" style="39"/>
    <col min="12050" max="12050" width="36.85546875" style="39" customWidth="1"/>
    <col min="12051" max="12299" width="8.85546875" style="39"/>
    <col min="12300" max="12300" width="3" style="39" customWidth="1"/>
    <col min="12301" max="12302" width="8.85546875" style="39"/>
    <col min="12303" max="12303" width="17.42578125" style="39" customWidth="1"/>
    <col min="12304" max="12305" width="8.85546875" style="39"/>
    <col min="12306" max="12306" width="36.85546875" style="39" customWidth="1"/>
    <col min="12307" max="12555" width="8.85546875" style="39"/>
    <col min="12556" max="12556" width="3" style="39" customWidth="1"/>
    <col min="12557" max="12558" width="8.85546875" style="39"/>
    <col min="12559" max="12559" width="17.42578125" style="39" customWidth="1"/>
    <col min="12560" max="12561" width="8.85546875" style="39"/>
    <col min="12562" max="12562" width="36.85546875" style="39" customWidth="1"/>
    <col min="12563" max="12811" width="8.85546875" style="39"/>
    <col min="12812" max="12812" width="3" style="39" customWidth="1"/>
    <col min="12813" max="12814" width="8.85546875" style="39"/>
    <col min="12815" max="12815" width="17.42578125" style="39" customWidth="1"/>
    <col min="12816" max="12817" width="8.85546875" style="39"/>
    <col min="12818" max="12818" width="36.85546875" style="39" customWidth="1"/>
    <col min="12819" max="13067" width="8.85546875" style="39"/>
    <col min="13068" max="13068" width="3" style="39" customWidth="1"/>
    <col min="13069" max="13070" width="8.85546875" style="39"/>
    <col min="13071" max="13071" width="17.42578125" style="39" customWidth="1"/>
    <col min="13072" max="13073" width="8.85546875" style="39"/>
    <col min="13074" max="13074" width="36.85546875" style="39" customWidth="1"/>
    <col min="13075" max="13323" width="8.85546875" style="39"/>
    <col min="13324" max="13324" width="3" style="39" customWidth="1"/>
    <col min="13325" max="13326" width="8.85546875" style="39"/>
    <col min="13327" max="13327" width="17.42578125" style="39" customWidth="1"/>
    <col min="13328" max="13329" width="8.85546875" style="39"/>
    <col min="13330" max="13330" width="36.85546875" style="39" customWidth="1"/>
    <col min="13331" max="13579" width="8.85546875" style="39"/>
    <col min="13580" max="13580" width="3" style="39" customWidth="1"/>
    <col min="13581" max="13582" width="8.85546875" style="39"/>
    <col min="13583" max="13583" width="17.42578125" style="39" customWidth="1"/>
    <col min="13584" max="13585" width="8.85546875" style="39"/>
    <col min="13586" max="13586" width="36.85546875" style="39" customWidth="1"/>
    <col min="13587" max="13835" width="8.85546875" style="39"/>
    <col min="13836" max="13836" width="3" style="39" customWidth="1"/>
    <col min="13837" max="13838" width="8.85546875" style="39"/>
    <col min="13839" max="13839" width="17.42578125" style="39" customWidth="1"/>
    <col min="13840" max="13841" width="8.85546875" style="39"/>
    <col min="13842" max="13842" width="36.85546875" style="39" customWidth="1"/>
    <col min="13843" max="14091" width="8.85546875" style="39"/>
    <col min="14092" max="14092" width="3" style="39" customWidth="1"/>
    <col min="14093" max="14094" width="8.85546875" style="39"/>
    <col min="14095" max="14095" width="17.42578125" style="39" customWidth="1"/>
    <col min="14096" max="14097" width="8.85546875" style="39"/>
    <col min="14098" max="14098" width="36.85546875" style="39" customWidth="1"/>
    <col min="14099" max="14347" width="8.85546875" style="39"/>
    <col min="14348" max="14348" width="3" style="39" customWidth="1"/>
    <col min="14349" max="14350" width="8.85546875" style="39"/>
    <col min="14351" max="14351" width="17.42578125" style="39" customWidth="1"/>
    <col min="14352" max="14353" width="8.85546875" style="39"/>
    <col min="14354" max="14354" width="36.85546875" style="39" customWidth="1"/>
    <col min="14355" max="14603" width="8.85546875" style="39"/>
    <col min="14604" max="14604" width="3" style="39" customWidth="1"/>
    <col min="14605" max="14606" width="8.85546875" style="39"/>
    <col min="14607" max="14607" width="17.42578125" style="39" customWidth="1"/>
    <col min="14608" max="14609" width="8.85546875" style="39"/>
    <col min="14610" max="14610" width="36.85546875" style="39" customWidth="1"/>
    <col min="14611" max="14859" width="8.85546875" style="39"/>
    <col min="14860" max="14860" width="3" style="39" customWidth="1"/>
    <col min="14861" max="14862" width="8.85546875" style="39"/>
    <col min="14863" max="14863" width="17.42578125" style="39" customWidth="1"/>
    <col min="14864" max="14865" width="8.85546875" style="39"/>
    <col min="14866" max="14866" width="36.85546875" style="39" customWidth="1"/>
    <col min="14867" max="15115" width="8.85546875" style="39"/>
    <col min="15116" max="15116" width="3" style="39" customWidth="1"/>
    <col min="15117" max="15118" width="8.85546875" style="39"/>
    <col min="15119" max="15119" width="17.42578125" style="39" customWidth="1"/>
    <col min="15120" max="15121" width="8.85546875" style="39"/>
    <col min="15122" max="15122" width="36.85546875" style="39" customWidth="1"/>
    <col min="15123" max="15371" width="8.85546875" style="39"/>
    <col min="15372" max="15372" width="3" style="39" customWidth="1"/>
    <col min="15373" max="15374" width="8.85546875" style="39"/>
    <col min="15375" max="15375" width="17.42578125" style="39" customWidth="1"/>
    <col min="15376" max="15377" width="8.85546875" style="39"/>
    <col min="15378" max="15378" width="36.85546875" style="39" customWidth="1"/>
    <col min="15379" max="15627" width="8.85546875" style="39"/>
    <col min="15628" max="15628" width="3" style="39" customWidth="1"/>
    <col min="15629" max="15630" width="8.85546875" style="39"/>
    <col min="15631" max="15631" width="17.42578125" style="39" customWidth="1"/>
    <col min="15632" max="15633" width="8.85546875" style="39"/>
    <col min="15634" max="15634" width="36.85546875" style="39" customWidth="1"/>
    <col min="15635" max="15883" width="8.85546875" style="39"/>
    <col min="15884" max="15884" width="3" style="39" customWidth="1"/>
    <col min="15885" max="15886" width="8.85546875" style="39"/>
    <col min="15887" max="15887" width="17.42578125" style="39" customWidth="1"/>
    <col min="15888" max="15889" width="8.85546875" style="39"/>
    <col min="15890" max="15890" width="36.85546875" style="39" customWidth="1"/>
    <col min="15891" max="16139" width="8.85546875" style="39"/>
    <col min="16140" max="16140" width="3" style="39" customWidth="1"/>
    <col min="16141" max="16142" width="8.85546875" style="39"/>
    <col min="16143" max="16143" width="17.42578125" style="39" customWidth="1"/>
    <col min="16144" max="16145" width="8.85546875" style="39"/>
    <col min="16146" max="16146" width="36.85546875" style="39" customWidth="1"/>
    <col min="16147" max="16384" width="8.85546875" style="39"/>
  </cols>
  <sheetData>
    <row r="1" spans="1:19" ht="13.15" customHeight="1">
      <c r="A1" s="251" t="s">
        <v>136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</row>
    <row r="2" spans="1:19" ht="13.15" customHeight="1">
      <c r="A2" s="253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</row>
    <row r="3" spans="1:19" ht="24.6" customHeight="1">
      <c r="A3" s="255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</row>
    <row r="4" spans="1:19" s="40" customFormat="1" ht="14.25">
      <c r="A4" s="76"/>
      <c r="B4" s="77" t="s">
        <v>46</v>
      </c>
      <c r="C4" s="81" t="s">
        <v>47</v>
      </c>
      <c r="D4" s="78" t="s">
        <v>48</v>
      </c>
      <c r="E4" s="79" t="s">
        <v>49</v>
      </c>
      <c r="F4" s="80" t="s">
        <v>47</v>
      </c>
      <c r="G4" s="78" t="s">
        <v>48</v>
      </c>
      <c r="H4" s="79" t="s">
        <v>49</v>
      </c>
      <c r="I4" s="80" t="s">
        <v>47</v>
      </c>
      <c r="J4" s="78" t="s">
        <v>48</v>
      </c>
      <c r="K4" s="79" t="s">
        <v>49</v>
      </c>
      <c r="L4" s="81" t="s">
        <v>47</v>
      </c>
      <c r="M4" s="78" t="s">
        <v>48</v>
      </c>
      <c r="N4" s="79" t="s">
        <v>49</v>
      </c>
      <c r="O4" s="80" t="s">
        <v>47</v>
      </c>
      <c r="P4" s="78" t="s">
        <v>48</v>
      </c>
      <c r="Q4" s="79" t="s">
        <v>49</v>
      </c>
      <c r="R4" s="82" t="s">
        <v>50</v>
      </c>
      <c r="S4" s="82" t="s">
        <v>51</v>
      </c>
    </row>
    <row r="5" spans="1:19" ht="14.45" customHeight="1">
      <c r="A5" s="83">
        <v>1</v>
      </c>
      <c r="B5" s="233" t="s">
        <v>140</v>
      </c>
      <c r="C5" s="190">
        <v>5900</v>
      </c>
      <c r="D5" s="191" t="s">
        <v>194</v>
      </c>
      <c r="E5" s="192"/>
      <c r="F5" s="193">
        <v>5902</v>
      </c>
      <c r="G5" s="191" t="s">
        <v>195</v>
      </c>
      <c r="H5" s="194"/>
      <c r="I5" s="199"/>
      <c r="J5" s="198"/>
      <c r="K5" s="194"/>
      <c r="L5" s="190"/>
      <c r="M5" s="191"/>
      <c r="N5" s="194"/>
      <c r="O5" s="193"/>
      <c r="P5" s="191"/>
      <c r="Q5" s="194"/>
      <c r="R5" s="195"/>
      <c r="S5" s="195" t="s">
        <v>198</v>
      </c>
    </row>
    <row r="6" spans="1:19" ht="15">
      <c r="A6" s="83">
        <v>2</v>
      </c>
      <c r="B6" s="233" t="s">
        <v>141</v>
      </c>
      <c r="C6" s="190">
        <v>6453</v>
      </c>
      <c r="D6" s="191" t="s">
        <v>196</v>
      </c>
      <c r="E6" s="192"/>
      <c r="F6" s="193">
        <v>6472</v>
      </c>
      <c r="G6" s="191" t="s">
        <v>197</v>
      </c>
      <c r="H6" s="194"/>
      <c r="I6" s="199"/>
      <c r="J6" s="198"/>
      <c r="K6" s="194"/>
      <c r="L6" s="190"/>
      <c r="M6" s="191"/>
      <c r="N6" s="194"/>
      <c r="O6" s="193"/>
      <c r="P6" s="191"/>
      <c r="Q6" s="194"/>
      <c r="R6" s="195"/>
      <c r="S6" s="195" t="s">
        <v>198</v>
      </c>
    </row>
    <row r="7" spans="1:19" ht="15">
      <c r="A7" s="83">
        <v>3</v>
      </c>
      <c r="B7" s="234" t="s">
        <v>142</v>
      </c>
      <c r="C7" s="190">
        <v>5260</v>
      </c>
      <c r="D7" s="191" t="s">
        <v>164</v>
      </c>
      <c r="E7" s="192"/>
      <c r="F7" s="193">
        <v>5262</v>
      </c>
      <c r="G7" s="191" t="s">
        <v>165</v>
      </c>
      <c r="H7" s="194"/>
      <c r="I7" s="199"/>
      <c r="J7" s="198"/>
      <c r="K7" s="194"/>
      <c r="L7" s="190"/>
      <c r="M7" s="191"/>
      <c r="N7" s="194"/>
      <c r="O7" s="193"/>
      <c r="P7" s="191"/>
      <c r="Q7" s="194"/>
      <c r="R7" s="195"/>
      <c r="S7" s="195" t="s">
        <v>166</v>
      </c>
    </row>
    <row r="8" spans="1:19" ht="15">
      <c r="A8" s="83">
        <v>4</v>
      </c>
      <c r="B8" s="234" t="s">
        <v>143</v>
      </c>
      <c r="C8" s="190">
        <v>5287</v>
      </c>
      <c r="D8" s="191" t="s">
        <v>167</v>
      </c>
      <c r="E8" s="192"/>
      <c r="F8" s="193">
        <v>5731</v>
      </c>
      <c r="G8" s="191" t="s">
        <v>168</v>
      </c>
      <c r="H8" s="194"/>
      <c r="I8" s="199">
        <v>5733</v>
      </c>
      <c r="J8" s="198" t="s">
        <v>169</v>
      </c>
      <c r="K8" s="194"/>
      <c r="L8" s="190"/>
      <c r="M8" s="191"/>
      <c r="N8" s="194"/>
      <c r="O8" s="193"/>
      <c r="P8" s="191"/>
      <c r="Q8" s="194"/>
      <c r="R8" s="195"/>
      <c r="S8" s="195" t="s">
        <v>166</v>
      </c>
    </row>
    <row r="9" spans="1:19" ht="15">
      <c r="A9" s="83">
        <v>5</v>
      </c>
      <c r="B9" s="234" t="s">
        <v>144</v>
      </c>
      <c r="C9" s="190">
        <v>6659</v>
      </c>
      <c r="D9" s="191" t="s">
        <v>170</v>
      </c>
      <c r="E9" s="192"/>
      <c r="F9" s="193">
        <v>6661</v>
      </c>
      <c r="G9" s="191" t="s">
        <v>171</v>
      </c>
      <c r="H9" s="194"/>
      <c r="I9" s="199"/>
      <c r="J9" s="198"/>
      <c r="K9" s="194"/>
      <c r="L9" s="190"/>
      <c r="M9" s="191"/>
      <c r="N9" s="194"/>
      <c r="O9" s="193"/>
      <c r="P9" s="191"/>
      <c r="Q9" s="194"/>
      <c r="R9" s="195"/>
      <c r="S9" s="195" t="s">
        <v>166</v>
      </c>
    </row>
    <row r="10" spans="1:19" ht="15">
      <c r="A10" s="83">
        <v>6</v>
      </c>
      <c r="B10" s="234" t="s">
        <v>145</v>
      </c>
      <c r="C10" s="190">
        <v>6660</v>
      </c>
      <c r="D10" s="191" t="s">
        <v>172</v>
      </c>
      <c r="E10" s="192"/>
      <c r="F10" s="193">
        <v>6388</v>
      </c>
      <c r="G10" s="191" t="s">
        <v>173</v>
      </c>
      <c r="H10" s="194"/>
      <c r="I10" s="199"/>
      <c r="J10" s="198"/>
      <c r="K10" s="194"/>
      <c r="L10" s="190"/>
      <c r="M10" s="191"/>
      <c r="N10" s="194"/>
      <c r="O10" s="193"/>
      <c r="P10" s="191"/>
      <c r="Q10" s="194"/>
      <c r="R10" s="195"/>
      <c r="S10" s="195" t="s">
        <v>166</v>
      </c>
    </row>
    <row r="11" spans="1:19" ht="15">
      <c r="A11" s="83">
        <v>7</v>
      </c>
      <c r="B11" s="233" t="s">
        <v>146</v>
      </c>
      <c r="C11" s="190">
        <v>6227</v>
      </c>
      <c r="D11" s="191" t="s">
        <v>156</v>
      </c>
      <c r="E11" s="192"/>
      <c r="F11" s="193">
        <v>5474</v>
      </c>
      <c r="G11" s="191" t="s">
        <v>157</v>
      </c>
      <c r="H11" s="194"/>
      <c r="I11" s="199">
        <v>6072</v>
      </c>
      <c r="J11" s="198" t="s">
        <v>158</v>
      </c>
      <c r="K11" s="194"/>
      <c r="L11" s="190"/>
      <c r="M11" s="191"/>
      <c r="N11" s="194"/>
      <c r="O11" s="193"/>
      <c r="P11" s="191"/>
      <c r="Q11" s="194"/>
      <c r="R11" s="195"/>
      <c r="S11" s="195" t="s">
        <v>163</v>
      </c>
    </row>
    <row r="12" spans="1:19" ht="15">
      <c r="A12" s="83">
        <v>8</v>
      </c>
      <c r="B12" s="233" t="s">
        <v>147</v>
      </c>
      <c r="C12" s="190">
        <v>6352</v>
      </c>
      <c r="D12" s="191" t="s">
        <v>159</v>
      </c>
      <c r="E12" s="192"/>
      <c r="F12" s="193">
        <v>6790</v>
      </c>
      <c r="G12" s="191" t="s">
        <v>160</v>
      </c>
      <c r="H12" s="194"/>
      <c r="I12" s="199">
        <v>6104</v>
      </c>
      <c r="J12" s="198" t="s">
        <v>161</v>
      </c>
      <c r="K12" s="194"/>
      <c r="L12" s="190"/>
      <c r="M12" s="191"/>
      <c r="N12" s="194"/>
      <c r="O12" s="193"/>
      <c r="P12" s="191"/>
      <c r="Q12" s="194"/>
      <c r="R12" s="195"/>
      <c r="S12" s="195" t="s">
        <v>162</v>
      </c>
    </row>
    <row r="13" spans="1:19" ht="15">
      <c r="A13" s="83">
        <v>9</v>
      </c>
      <c r="B13" s="233" t="s">
        <v>119</v>
      </c>
      <c r="C13" s="190">
        <v>6302</v>
      </c>
      <c r="D13" s="191" t="s">
        <v>209</v>
      </c>
      <c r="E13" s="192"/>
      <c r="F13" s="193">
        <v>6485</v>
      </c>
      <c r="G13" s="191" t="s">
        <v>210</v>
      </c>
      <c r="H13" s="194"/>
      <c r="I13" s="199"/>
      <c r="J13" s="198"/>
      <c r="K13" s="194"/>
      <c r="L13" s="190"/>
      <c r="M13" s="191"/>
      <c r="N13" s="194"/>
      <c r="O13" s="193"/>
      <c r="P13" s="191"/>
      <c r="Q13" s="194"/>
      <c r="R13" s="195"/>
      <c r="S13" s="195" t="s">
        <v>211</v>
      </c>
    </row>
    <row r="14" spans="1:19" ht="15">
      <c r="A14" s="83">
        <v>10</v>
      </c>
      <c r="B14" s="233" t="s">
        <v>148</v>
      </c>
      <c r="C14" s="190">
        <v>4665</v>
      </c>
      <c r="D14" s="191" t="s">
        <v>177</v>
      </c>
      <c r="E14" s="192"/>
      <c r="F14" s="193">
        <v>5966</v>
      </c>
      <c r="G14" s="191" t="s">
        <v>178</v>
      </c>
      <c r="H14" s="194"/>
      <c r="I14" s="199"/>
      <c r="J14" s="198"/>
      <c r="K14" s="194"/>
      <c r="L14" s="190"/>
      <c r="M14" s="191"/>
      <c r="N14" s="194"/>
      <c r="O14" s="193"/>
      <c r="P14" s="191"/>
      <c r="Q14" s="194"/>
      <c r="R14" s="195"/>
      <c r="S14" s="195" t="s">
        <v>181</v>
      </c>
    </row>
    <row r="15" spans="1:19" ht="15">
      <c r="A15" s="83">
        <v>11</v>
      </c>
      <c r="B15" s="233" t="s">
        <v>149</v>
      </c>
      <c r="C15" s="190">
        <v>5967</v>
      </c>
      <c r="D15" s="191" t="s">
        <v>208</v>
      </c>
      <c r="E15" s="192"/>
      <c r="F15" s="193">
        <v>6002</v>
      </c>
      <c r="G15" s="191" t="s">
        <v>179</v>
      </c>
      <c r="H15" s="194"/>
      <c r="I15" s="199">
        <v>6451</v>
      </c>
      <c r="J15" s="198" t="s">
        <v>180</v>
      </c>
      <c r="K15" s="194"/>
      <c r="L15" s="190"/>
      <c r="M15" s="191"/>
      <c r="N15" s="194"/>
      <c r="O15" s="193"/>
      <c r="P15" s="191"/>
      <c r="Q15" s="194"/>
      <c r="R15" s="195"/>
      <c r="S15" s="195" t="s">
        <v>182</v>
      </c>
    </row>
    <row r="16" spans="1:19" ht="15">
      <c r="A16" s="83">
        <v>12</v>
      </c>
      <c r="B16" s="233" t="s">
        <v>84</v>
      </c>
      <c r="C16" s="190">
        <v>6362</v>
      </c>
      <c r="D16" s="191" t="s">
        <v>174</v>
      </c>
      <c r="E16" s="192"/>
      <c r="F16" s="193">
        <v>6361</v>
      </c>
      <c r="G16" s="191" t="s">
        <v>175</v>
      </c>
      <c r="H16" s="194"/>
      <c r="I16" s="199">
        <v>3127</v>
      </c>
      <c r="J16" s="198" t="s">
        <v>176</v>
      </c>
      <c r="K16" s="194"/>
      <c r="L16" s="190"/>
      <c r="M16" s="191"/>
      <c r="N16" s="194"/>
      <c r="O16" s="193"/>
      <c r="P16" s="191"/>
      <c r="Q16" s="194"/>
      <c r="R16" s="195"/>
      <c r="S16" s="195" t="s">
        <v>166</v>
      </c>
    </row>
    <row r="17" spans="1:19" ht="15">
      <c r="A17" s="83">
        <v>13</v>
      </c>
      <c r="B17" s="233" t="s">
        <v>150</v>
      </c>
      <c r="C17" s="190">
        <v>5062</v>
      </c>
      <c r="D17" s="191" t="s">
        <v>183</v>
      </c>
      <c r="E17" s="192"/>
      <c r="F17" s="193">
        <v>6427</v>
      </c>
      <c r="G17" s="191" t="s">
        <v>184</v>
      </c>
      <c r="H17" s="194"/>
      <c r="I17" s="199"/>
      <c r="J17" s="198"/>
      <c r="K17" s="194"/>
      <c r="L17" s="190"/>
      <c r="M17" s="191"/>
      <c r="N17" s="194"/>
      <c r="O17" s="193"/>
      <c r="P17" s="191"/>
      <c r="Q17" s="194"/>
      <c r="R17" s="195"/>
      <c r="S17" s="195" t="s">
        <v>185</v>
      </c>
    </row>
    <row r="18" spans="1:19" ht="15">
      <c r="A18" s="83">
        <v>14</v>
      </c>
      <c r="B18" s="233" t="s">
        <v>151</v>
      </c>
      <c r="C18" s="190">
        <v>6426</v>
      </c>
      <c r="D18" s="191" t="s">
        <v>186</v>
      </c>
      <c r="E18" s="192"/>
      <c r="F18" s="193">
        <v>6424</v>
      </c>
      <c r="G18" s="191" t="s">
        <v>187</v>
      </c>
      <c r="H18" s="194"/>
      <c r="I18" s="199"/>
      <c r="J18" s="198"/>
      <c r="K18" s="194"/>
      <c r="L18" s="190"/>
      <c r="M18" s="191"/>
      <c r="N18" s="194"/>
      <c r="O18" s="193"/>
      <c r="P18" s="191"/>
      <c r="Q18" s="194"/>
      <c r="R18" s="195"/>
      <c r="S18" s="195" t="s">
        <v>185</v>
      </c>
    </row>
    <row r="19" spans="1:19" ht="15">
      <c r="A19" s="83">
        <v>15</v>
      </c>
      <c r="B19" s="233" t="s">
        <v>152</v>
      </c>
      <c r="C19" s="190">
        <v>6040</v>
      </c>
      <c r="D19" s="191" t="s">
        <v>188</v>
      </c>
      <c r="E19" s="192"/>
      <c r="F19" s="193">
        <v>6425</v>
      </c>
      <c r="G19" s="191" t="s">
        <v>189</v>
      </c>
      <c r="H19" s="194"/>
      <c r="I19" s="199"/>
      <c r="J19" s="198"/>
      <c r="K19" s="194"/>
      <c r="L19" s="190"/>
      <c r="M19" s="191"/>
      <c r="N19" s="194"/>
      <c r="O19" s="193"/>
      <c r="P19" s="191"/>
      <c r="Q19" s="194"/>
      <c r="R19" s="195"/>
      <c r="S19" s="195" t="s">
        <v>190</v>
      </c>
    </row>
    <row r="20" spans="1:19" ht="15">
      <c r="A20" s="83">
        <v>16</v>
      </c>
      <c r="B20" s="233" t="s">
        <v>124</v>
      </c>
      <c r="C20" s="190">
        <v>5153</v>
      </c>
      <c r="D20" s="191" t="s">
        <v>204</v>
      </c>
      <c r="E20" s="192"/>
      <c r="F20" s="193">
        <v>6230</v>
      </c>
      <c r="G20" s="191" t="s">
        <v>205</v>
      </c>
      <c r="H20" s="194"/>
      <c r="I20" s="199">
        <v>6566</v>
      </c>
      <c r="J20" s="198" t="s">
        <v>206</v>
      </c>
      <c r="K20" s="194"/>
      <c r="L20" s="190"/>
      <c r="M20" s="191"/>
      <c r="N20" s="194"/>
      <c r="O20" s="193"/>
      <c r="P20" s="191"/>
      <c r="Q20" s="194"/>
      <c r="R20" s="195"/>
      <c r="S20" s="195" t="s">
        <v>207</v>
      </c>
    </row>
    <row r="21" spans="1:19" ht="14.45" customHeight="1">
      <c r="A21" s="83">
        <v>17</v>
      </c>
      <c r="B21" s="233" t="s">
        <v>126</v>
      </c>
      <c r="C21" s="190">
        <v>6719</v>
      </c>
      <c r="D21" s="191" t="s">
        <v>191</v>
      </c>
      <c r="E21" s="192"/>
      <c r="F21" s="193">
        <v>6733</v>
      </c>
      <c r="G21" s="191" t="s">
        <v>192</v>
      </c>
      <c r="H21" s="194"/>
      <c r="I21" s="199"/>
      <c r="J21" s="198"/>
      <c r="K21" s="194"/>
      <c r="L21" s="190"/>
      <c r="M21" s="191"/>
      <c r="N21" s="194"/>
      <c r="O21" s="193"/>
      <c r="P21" s="191"/>
      <c r="Q21" s="194"/>
      <c r="R21" s="195"/>
      <c r="S21" s="195" t="s">
        <v>193</v>
      </c>
    </row>
    <row r="22" spans="1:19" ht="15">
      <c r="A22" s="83">
        <v>18</v>
      </c>
      <c r="B22" s="235" t="s">
        <v>153</v>
      </c>
      <c r="C22" s="190">
        <v>6647</v>
      </c>
      <c r="D22" s="191" t="s">
        <v>199</v>
      </c>
      <c r="E22" s="192"/>
      <c r="F22" s="193">
        <v>6648</v>
      </c>
      <c r="G22" s="191" t="s">
        <v>200</v>
      </c>
      <c r="H22" s="194"/>
      <c r="I22" s="199"/>
      <c r="J22" s="198"/>
      <c r="K22" s="194"/>
      <c r="L22" s="190"/>
      <c r="M22" s="191"/>
      <c r="N22" s="194"/>
      <c r="O22" s="193"/>
      <c r="P22" s="191"/>
      <c r="Q22" s="194"/>
      <c r="R22" s="195"/>
      <c r="S22" s="195" t="s">
        <v>203</v>
      </c>
    </row>
    <row r="23" spans="1:19" ht="15">
      <c r="A23" s="83">
        <v>19</v>
      </c>
      <c r="B23" s="235" t="s">
        <v>154</v>
      </c>
      <c r="C23" s="190">
        <v>6256</v>
      </c>
      <c r="D23" s="191" t="s">
        <v>201</v>
      </c>
      <c r="E23" s="192"/>
      <c r="F23" s="193">
        <v>6669</v>
      </c>
      <c r="G23" s="191" t="s">
        <v>202</v>
      </c>
      <c r="H23" s="194"/>
      <c r="I23" s="199"/>
      <c r="J23" s="198"/>
      <c r="K23" s="194"/>
      <c r="L23" s="190"/>
      <c r="M23" s="191"/>
      <c r="N23" s="194"/>
      <c r="O23" s="193"/>
      <c r="P23" s="191"/>
      <c r="Q23" s="194"/>
      <c r="R23" s="195"/>
      <c r="S23" s="195" t="s">
        <v>203</v>
      </c>
    </row>
    <row r="24" spans="1:19" ht="15">
      <c r="A24" s="83">
        <v>20</v>
      </c>
      <c r="B24" s="189"/>
      <c r="C24" s="190"/>
      <c r="D24" s="191"/>
      <c r="E24" s="192"/>
      <c r="F24" s="193"/>
      <c r="G24" s="191"/>
      <c r="H24" s="194"/>
      <c r="I24" s="199"/>
      <c r="J24" s="198"/>
      <c r="K24" s="194"/>
      <c r="L24" s="190"/>
      <c r="M24" s="191"/>
      <c r="N24" s="194"/>
      <c r="O24" s="193"/>
      <c r="P24" s="191"/>
      <c r="Q24" s="194"/>
      <c r="R24" s="195"/>
      <c r="S24" s="195"/>
    </row>
    <row r="25" spans="1:19" ht="15">
      <c r="A25" s="83">
        <v>21</v>
      </c>
      <c r="B25" s="189"/>
      <c r="C25" s="190"/>
      <c r="D25" s="191"/>
      <c r="E25" s="192"/>
      <c r="F25" s="193"/>
      <c r="G25" s="191"/>
      <c r="H25" s="194"/>
      <c r="I25" s="199"/>
      <c r="J25" s="198"/>
      <c r="K25" s="194"/>
      <c r="L25" s="190"/>
      <c r="M25" s="191"/>
      <c r="N25" s="194"/>
      <c r="O25" s="193"/>
      <c r="P25" s="191"/>
      <c r="Q25" s="194"/>
      <c r="R25" s="195"/>
      <c r="S25" s="195"/>
    </row>
    <row r="26" spans="1:19" ht="15">
      <c r="A26" s="83">
        <v>22</v>
      </c>
      <c r="B26" s="173"/>
      <c r="C26" s="90"/>
      <c r="D26" s="84"/>
      <c r="E26" s="85"/>
      <c r="F26" s="86"/>
      <c r="G26" s="84"/>
      <c r="H26" s="87"/>
      <c r="I26" s="88"/>
      <c r="J26" s="89"/>
      <c r="K26" s="87"/>
      <c r="L26" s="90"/>
      <c r="M26" s="84"/>
      <c r="N26" s="87"/>
      <c r="O26" s="86"/>
      <c r="P26" s="84"/>
      <c r="Q26" s="87"/>
      <c r="R26" s="89"/>
      <c r="S26" s="89"/>
    </row>
    <row r="27" spans="1:19" ht="15">
      <c r="A27" s="83">
        <v>23</v>
      </c>
      <c r="B27" s="173"/>
      <c r="C27" s="90"/>
      <c r="D27" s="84"/>
      <c r="E27" s="85"/>
      <c r="F27" s="86"/>
      <c r="G27" s="84"/>
      <c r="H27" s="87"/>
      <c r="I27" s="88"/>
      <c r="J27" s="89"/>
      <c r="K27" s="87"/>
      <c r="L27" s="90"/>
      <c r="M27" s="84"/>
      <c r="N27" s="87"/>
      <c r="O27" s="86"/>
      <c r="P27" s="84"/>
      <c r="Q27" s="87"/>
      <c r="R27" s="89"/>
      <c r="S27" s="89"/>
    </row>
    <row r="28" spans="1:19" ht="15">
      <c r="A28" s="83">
        <v>24</v>
      </c>
      <c r="B28" s="173"/>
      <c r="C28" s="90"/>
      <c r="D28" s="84"/>
      <c r="E28" s="85"/>
      <c r="F28" s="86"/>
      <c r="G28" s="84"/>
      <c r="H28" s="87"/>
      <c r="I28" s="88"/>
      <c r="J28" s="89"/>
      <c r="K28" s="87"/>
      <c r="L28" s="90"/>
      <c r="M28" s="84"/>
      <c r="N28" s="87"/>
      <c r="O28" s="86"/>
      <c r="P28" s="84"/>
      <c r="Q28" s="87"/>
      <c r="R28" s="89"/>
      <c r="S28" s="89"/>
    </row>
    <row r="29" spans="1:19" ht="15">
      <c r="A29" s="83">
        <v>25</v>
      </c>
      <c r="B29" s="173"/>
      <c r="C29" s="90"/>
      <c r="D29" s="84"/>
      <c r="E29" s="85"/>
      <c r="F29" s="86"/>
      <c r="G29" s="84"/>
      <c r="H29" s="87"/>
      <c r="I29" s="88"/>
      <c r="J29" s="89"/>
      <c r="K29" s="87"/>
      <c r="L29" s="90"/>
      <c r="M29" s="84"/>
      <c r="N29" s="87"/>
      <c r="O29" s="86"/>
      <c r="P29" s="84"/>
      <c r="Q29" s="87"/>
      <c r="R29" s="89"/>
      <c r="S29" s="89"/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S40"/>
  <sheetViews>
    <sheetView tabSelected="1" workbookViewId="0">
      <selection activeCell="U20" sqref="U20"/>
    </sheetView>
  </sheetViews>
  <sheetFormatPr defaultRowHeight="15"/>
  <cols>
    <col min="1" max="1" width="9.5703125" bestFit="1" customWidth="1"/>
    <col min="2" max="2" width="38" style="39" bestFit="1" customWidth="1"/>
    <col min="3" max="3" width="5" style="39" bestFit="1" customWidth="1"/>
    <col min="4" max="4" width="16" style="39" customWidth="1"/>
    <col min="5" max="5" width="4.7109375" style="39" customWidth="1"/>
    <col min="6" max="6" width="5.85546875" style="39" customWidth="1"/>
    <col min="7" max="7" width="16" style="39" customWidth="1"/>
    <col min="8" max="8" width="4.7109375" style="50" customWidth="1"/>
    <col min="9" max="9" width="5.85546875" style="50" customWidth="1"/>
    <col min="10" max="10" width="16" style="50" customWidth="1"/>
    <col min="11" max="11" width="4.7109375" style="50" customWidth="1"/>
    <col min="12" max="17" width="1.7109375" style="50" customWidth="1"/>
    <col min="18" max="18" width="9.7109375" style="50" customWidth="1"/>
    <col min="19" max="19" width="8.85546875" style="39"/>
    <col min="250" max="250" width="4" customWidth="1"/>
    <col min="251" max="251" width="28.5703125" customWidth="1"/>
    <col min="252" max="252" width="5" customWidth="1"/>
    <col min="253" max="253" width="1.42578125" customWidth="1"/>
    <col min="254" max="254" width="5.5703125" customWidth="1"/>
    <col min="255" max="255" width="4.42578125" customWidth="1"/>
    <col min="256" max="256" width="1.42578125" customWidth="1"/>
    <col min="257" max="257" width="5.42578125" customWidth="1"/>
    <col min="258" max="258" width="4.42578125" customWidth="1"/>
    <col min="259" max="259" width="1.42578125" customWidth="1"/>
    <col min="260" max="260" width="5.140625" customWidth="1"/>
    <col min="261" max="261" width="4.5703125" bestFit="1" customWidth="1"/>
    <col min="262" max="262" width="1.42578125" customWidth="1"/>
    <col min="263" max="263" width="4.85546875" customWidth="1"/>
    <col min="506" max="506" width="4" customWidth="1"/>
    <col min="507" max="507" width="28.5703125" customWidth="1"/>
    <col min="508" max="508" width="5" customWidth="1"/>
    <col min="509" max="509" width="1.42578125" customWidth="1"/>
    <col min="510" max="510" width="5.5703125" customWidth="1"/>
    <col min="511" max="511" width="4.42578125" customWidth="1"/>
    <col min="512" max="512" width="1.42578125" customWidth="1"/>
    <col min="513" max="513" width="5.42578125" customWidth="1"/>
    <col min="514" max="514" width="4.42578125" customWidth="1"/>
    <col min="515" max="515" width="1.42578125" customWidth="1"/>
    <col min="516" max="516" width="5.140625" customWidth="1"/>
    <col min="517" max="517" width="4.5703125" bestFit="1" customWidth="1"/>
    <col min="518" max="518" width="1.42578125" customWidth="1"/>
    <col min="519" max="519" width="4.85546875" customWidth="1"/>
    <col min="762" max="762" width="4" customWidth="1"/>
    <col min="763" max="763" width="28.5703125" customWidth="1"/>
    <col min="764" max="764" width="5" customWidth="1"/>
    <col min="765" max="765" width="1.42578125" customWidth="1"/>
    <col min="766" max="766" width="5.5703125" customWidth="1"/>
    <col min="767" max="767" width="4.42578125" customWidth="1"/>
    <col min="768" max="768" width="1.42578125" customWidth="1"/>
    <col min="769" max="769" width="5.42578125" customWidth="1"/>
    <col min="770" max="770" width="4.42578125" customWidth="1"/>
    <col min="771" max="771" width="1.42578125" customWidth="1"/>
    <col min="772" max="772" width="5.140625" customWidth="1"/>
    <col min="773" max="773" width="4.5703125" bestFit="1" customWidth="1"/>
    <col min="774" max="774" width="1.42578125" customWidth="1"/>
    <col min="775" max="775" width="4.85546875" customWidth="1"/>
    <col min="1018" max="1018" width="4" customWidth="1"/>
    <col min="1019" max="1019" width="28.5703125" customWidth="1"/>
    <col min="1020" max="1020" width="5" customWidth="1"/>
    <col min="1021" max="1021" width="1.42578125" customWidth="1"/>
    <col min="1022" max="1022" width="5.5703125" customWidth="1"/>
    <col min="1023" max="1023" width="4.42578125" customWidth="1"/>
    <col min="1024" max="1024" width="1.42578125" customWidth="1"/>
    <col min="1025" max="1025" width="5.42578125" customWidth="1"/>
    <col min="1026" max="1026" width="4.42578125" customWidth="1"/>
    <col min="1027" max="1027" width="1.42578125" customWidth="1"/>
    <col min="1028" max="1028" width="5.140625" customWidth="1"/>
    <col min="1029" max="1029" width="4.5703125" bestFit="1" customWidth="1"/>
    <col min="1030" max="1030" width="1.42578125" customWidth="1"/>
    <col min="1031" max="1031" width="4.85546875" customWidth="1"/>
    <col min="1274" max="1274" width="4" customWidth="1"/>
    <col min="1275" max="1275" width="28.5703125" customWidth="1"/>
    <col min="1276" max="1276" width="5" customWidth="1"/>
    <col min="1277" max="1277" width="1.42578125" customWidth="1"/>
    <col min="1278" max="1278" width="5.5703125" customWidth="1"/>
    <col min="1279" max="1279" width="4.42578125" customWidth="1"/>
    <col min="1280" max="1280" width="1.42578125" customWidth="1"/>
    <col min="1281" max="1281" width="5.42578125" customWidth="1"/>
    <col min="1282" max="1282" width="4.42578125" customWidth="1"/>
    <col min="1283" max="1283" width="1.42578125" customWidth="1"/>
    <col min="1284" max="1284" width="5.140625" customWidth="1"/>
    <col min="1285" max="1285" width="4.5703125" bestFit="1" customWidth="1"/>
    <col min="1286" max="1286" width="1.42578125" customWidth="1"/>
    <col min="1287" max="1287" width="4.85546875" customWidth="1"/>
    <col min="1530" max="1530" width="4" customWidth="1"/>
    <col min="1531" max="1531" width="28.5703125" customWidth="1"/>
    <col min="1532" max="1532" width="5" customWidth="1"/>
    <col min="1533" max="1533" width="1.42578125" customWidth="1"/>
    <col min="1534" max="1534" width="5.5703125" customWidth="1"/>
    <col min="1535" max="1535" width="4.42578125" customWidth="1"/>
    <col min="1536" max="1536" width="1.42578125" customWidth="1"/>
    <col min="1537" max="1537" width="5.42578125" customWidth="1"/>
    <col min="1538" max="1538" width="4.42578125" customWidth="1"/>
    <col min="1539" max="1539" width="1.42578125" customWidth="1"/>
    <col min="1540" max="1540" width="5.140625" customWidth="1"/>
    <col min="1541" max="1541" width="4.5703125" bestFit="1" customWidth="1"/>
    <col min="1542" max="1542" width="1.42578125" customWidth="1"/>
    <col min="1543" max="1543" width="4.85546875" customWidth="1"/>
    <col min="1786" max="1786" width="4" customWidth="1"/>
    <col min="1787" max="1787" width="28.5703125" customWidth="1"/>
    <col min="1788" max="1788" width="5" customWidth="1"/>
    <col min="1789" max="1789" width="1.42578125" customWidth="1"/>
    <col min="1790" max="1790" width="5.5703125" customWidth="1"/>
    <col min="1791" max="1791" width="4.42578125" customWidth="1"/>
    <col min="1792" max="1792" width="1.42578125" customWidth="1"/>
    <col min="1793" max="1793" width="5.42578125" customWidth="1"/>
    <col min="1794" max="1794" width="4.42578125" customWidth="1"/>
    <col min="1795" max="1795" width="1.42578125" customWidth="1"/>
    <col min="1796" max="1796" width="5.140625" customWidth="1"/>
    <col min="1797" max="1797" width="4.5703125" bestFit="1" customWidth="1"/>
    <col min="1798" max="1798" width="1.42578125" customWidth="1"/>
    <col min="1799" max="1799" width="4.85546875" customWidth="1"/>
    <col min="2042" max="2042" width="4" customWidth="1"/>
    <col min="2043" max="2043" width="28.5703125" customWidth="1"/>
    <col min="2044" max="2044" width="5" customWidth="1"/>
    <col min="2045" max="2045" width="1.42578125" customWidth="1"/>
    <col min="2046" max="2046" width="5.5703125" customWidth="1"/>
    <col min="2047" max="2047" width="4.42578125" customWidth="1"/>
    <col min="2048" max="2048" width="1.42578125" customWidth="1"/>
    <col min="2049" max="2049" width="5.42578125" customWidth="1"/>
    <col min="2050" max="2050" width="4.42578125" customWidth="1"/>
    <col min="2051" max="2051" width="1.42578125" customWidth="1"/>
    <col min="2052" max="2052" width="5.140625" customWidth="1"/>
    <col min="2053" max="2053" width="4.5703125" bestFit="1" customWidth="1"/>
    <col min="2054" max="2054" width="1.42578125" customWidth="1"/>
    <col min="2055" max="2055" width="4.85546875" customWidth="1"/>
    <col min="2298" max="2298" width="4" customWidth="1"/>
    <col min="2299" max="2299" width="28.5703125" customWidth="1"/>
    <col min="2300" max="2300" width="5" customWidth="1"/>
    <col min="2301" max="2301" width="1.42578125" customWidth="1"/>
    <col min="2302" max="2302" width="5.5703125" customWidth="1"/>
    <col min="2303" max="2303" width="4.42578125" customWidth="1"/>
    <col min="2304" max="2304" width="1.42578125" customWidth="1"/>
    <col min="2305" max="2305" width="5.42578125" customWidth="1"/>
    <col min="2306" max="2306" width="4.42578125" customWidth="1"/>
    <col min="2307" max="2307" width="1.42578125" customWidth="1"/>
    <col min="2308" max="2308" width="5.140625" customWidth="1"/>
    <col min="2309" max="2309" width="4.5703125" bestFit="1" customWidth="1"/>
    <col min="2310" max="2310" width="1.42578125" customWidth="1"/>
    <col min="2311" max="2311" width="4.85546875" customWidth="1"/>
    <col min="2554" max="2554" width="4" customWidth="1"/>
    <col min="2555" max="2555" width="28.5703125" customWidth="1"/>
    <col min="2556" max="2556" width="5" customWidth="1"/>
    <col min="2557" max="2557" width="1.42578125" customWidth="1"/>
    <col min="2558" max="2558" width="5.5703125" customWidth="1"/>
    <col min="2559" max="2559" width="4.42578125" customWidth="1"/>
    <col min="2560" max="2560" width="1.42578125" customWidth="1"/>
    <col min="2561" max="2561" width="5.42578125" customWidth="1"/>
    <col min="2562" max="2562" width="4.42578125" customWidth="1"/>
    <col min="2563" max="2563" width="1.42578125" customWidth="1"/>
    <col min="2564" max="2564" width="5.140625" customWidth="1"/>
    <col min="2565" max="2565" width="4.5703125" bestFit="1" customWidth="1"/>
    <col min="2566" max="2566" width="1.42578125" customWidth="1"/>
    <col min="2567" max="2567" width="4.85546875" customWidth="1"/>
    <col min="2810" max="2810" width="4" customWidth="1"/>
    <col min="2811" max="2811" width="28.5703125" customWidth="1"/>
    <col min="2812" max="2812" width="5" customWidth="1"/>
    <col min="2813" max="2813" width="1.42578125" customWidth="1"/>
    <col min="2814" max="2814" width="5.5703125" customWidth="1"/>
    <col min="2815" max="2815" width="4.42578125" customWidth="1"/>
    <col min="2816" max="2816" width="1.42578125" customWidth="1"/>
    <col min="2817" max="2817" width="5.42578125" customWidth="1"/>
    <col min="2818" max="2818" width="4.42578125" customWidth="1"/>
    <col min="2819" max="2819" width="1.42578125" customWidth="1"/>
    <col min="2820" max="2820" width="5.140625" customWidth="1"/>
    <col min="2821" max="2821" width="4.5703125" bestFit="1" customWidth="1"/>
    <col min="2822" max="2822" width="1.42578125" customWidth="1"/>
    <col min="2823" max="2823" width="4.85546875" customWidth="1"/>
    <col min="3066" max="3066" width="4" customWidth="1"/>
    <col min="3067" max="3067" width="28.5703125" customWidth="1"/>
    <col min="3068" max="3068" width="5" customWidth="1"/>
    <col min="3069" max="3069" width="1.42578125" customWidth="1"/>
    <col min="3070" max="3070" width="5.5703125" customWidth="1"/>
    <col min="3071" max="3071" width="4.42578125" customWidth="1"/>
    <col min="3072" max="3072" width="1.42578125" customWidth="1"/>
    <col min="3073" max="3073" width="5.42578125" customWidth="1"/>
    <col min="3074" max="3074" width="4.42578125" customWidth="1"/>
    <col min="3075" max="3075" width="1.42578125" customWidth="1"/>
    <col min="3076" max="3076" width="5.140625" customWidth="1"/>
    <col min="3077" max="3077" width="4.5703125" bestFit="1" customWidth="1"/>
    <col min="3078" max="3078" width="1.42578125" customWidth="1"/>
    <col min="3079" max="3079" width="4.85546875" customWidth="1"/>
    <col min="3322" max="3322" width="4" customWidth="1"/>
    <col min="3323" max="3323" width="28.5703125" customWidth="1"/>
    <col min="3324" max="3324" width="5" customWidth="1"/>
    <col min="3325" max="3325" width="1.42578125" customWidth="1"/>
    <col min="3326" max="3326" width="5.5703125" customWidth="1"/>
    <col min="3327" max="3327" width="4.42578125" customWidth="1"/>
    <col min="3328" max="3328" width="1.42578125" customWidth="1"/>
    <col min="3329" max="3329" width="5.42578125" customWidth="1"/>
    <col min="3330" max="3330" width="4.42578125" customWidth="1"/>
    <col min="3331" max="3331" width="1.42578125" customWidth="1"/>
    <col min="3332" max="3332" width="5.140625" customWidth="1"/>
    <col min="3333" max="3333" width="4.5703125" bestFit="1" customWidth="1"/>
    <col min="3334" max="3334" width="1.42578125" customWidth="1"/>
    <col min="3335" max="3335" width="4.85546875" customWidth="1"/>
    <col min="3578" max="3578" width="4" customWidth="1"/>
    <col min="3579" max="3579" width="28.5703125" customWidth="1"/>
    <col min="3580" max="3580" width="5" customWidth="1"/>
    <col min="3581" max="3581" width="1.42578125" customWidth="1"/>
    <col min="3582" max="3582" width="5.5703125" customWidth="1"/>
    <col min="3583" max="3583" width="4.42578125" customWidth="1"/>
    <col min="3584" max="3584" width="1.42578125" customWidth="1"/>
    <col min="3585" max="3585" width="5.42578125" customWidth="1"/>
    <col min="3586" max="3586" width="4.42578125" customWidth="1"/>
    <col min="3587" max="3587" width="1.42578125" customWidth="1"/>
    <col min="3588" max="3588" width="5.140625" customWidth="1"/>
    <col min="3589" max="3589" width="4.5703125" bestFit="1" customWidth="1"/>
    <col min="3590" max="3590" width="1.42578125" customWidth="1"/>
    <col min="3591" max="3591" width="4.85546875" customWidth="1"/>
    <col min="3834" max="3834" width="4" customWidth="1"/>
    <col min="3835" max="3835" width="28.5703125" customWidth="1"/>
    <col min="3836" max="3836" width="5" customWidth="1"/>
    <col min="3837" max="3837" width="1.42578125" customWidth="1"/>
    <col min="3838" max="3838" width="5.5703125" customWidth="1"/>
    <col min="3839" max="3839" width="4.42578125" customWidth="1"/>
    <col min="3840" max="3840" width="1.42578125" customWidth="1"/>
    <col min="3841" max="3841" width="5.42578125" customWidth="1"/>
    <col min="3842" max="3842" width="4.42578125" customWidth="1"/>
    <col min="3843" max="3843" width="1.42578125" customWidth="1"/>
    <col min="3844" max="3844" width="5.140625" customWidth="1"/>
    <col min="3845" max="3845" width="4.5703125" bestFit="1" customWidth="1"/>
    <col min="3846" max="3846" width="1.42578125" customWidth="1"/>
    <col min="3847" max="3847" width="4.85546875" customWidth="1"/>
    <col min="4090" max="4090" width="4" customWidth="1"/>
    <col min="4091" max="4091" width="28.5703125" customWidth="1"/>
    <col min="4092" max="4092" width="5" customWidth="1"/>
    <col min="4093" max="4093" width="1.42578125" customWidth="1"/>
    <col min="4094" max="4094" width="5.5703125" customWidth="1"/>
    <col min="4095" max="4095" width="4.42578125" customWidth="1"/>
    <col min="4096" max="4096" width="1.42578125" customWidth="1"/>
    <col min="4097" max="4097" width="5.42578125" customWidth="1"/>
    <col min="4098" max="4098" width="4.42578125" customWidth="1"/>
    <col min="4099" max="4099" width="1.42578125" customWidth="1"/>
    <col min="4100" max="4100" width="5.140625" customWidth="1"/>
    <col min="4101" max="4101" width="4.5703125" bestFit="1" customWidth="1"/>
    <col min="4102" max="4102" width="1.42578125" customWidth="1"/>
    <col min="4103" max="4103" width="4.85546875" customWidth="1"/>
    <col min="4346" max="4346" width="4" customWidth="1"/>
    <col min="4347" max="4347" width="28.5703125" customWidth="1"/>
    <col min="4348" max="4348" width="5" customWidth="1"/>
    <col min="4349" max="4349" width="1.42578125" customWidth="1"/>
    <col min="4350" max="4350" width="5.5703125" customWidth="1"/>
    <col min="4351" max="4351" width="4.42578125" customWidth="1"/>
    <col min="4352" max="4352" width="1.42578125" customWidth="1"/>
    <col min="4353" max="4353" width="5.42578125" customWidth="1"/>
    <col min="4354" max="4354" width="4.42578125" customWidth="1"/>
    <col min="4355" max="4355" width="1.42578125" customWidth="1"/>
    <col min="4356" max="4356" width="5.140625" customWidth="1"/>
    <col min="4357" max="4357" width="4.5703125" bestFit="1" customWidth="1"/>
    <col min="4358" max="4358" width="1.42578125" customWidth="1"/>
    <col min="4359" max="4359" width="4.85546875" customWidth="1"/>
    <col min="4602" max="4602" width="4" customWidth="1"/>
    <col min="4603" max="4603" width="28.5703125" customWidth="1"/>
    <col min="4604" max="4604" width="5" customWidth="1"/>
    <col min="4605" max="4605" width="1.42578125" customWidth="1"/>
    <col min="4606" max="4606" width="5.5703125" customWidth="1"/>
    <col min="4607" max="4607" width="4.42578125" customWidth="1"/>
    <col min="4608" max="4608" width="1.42578125" customWidth="1"/>
    <col min="4609" max="4609" width="5.42578125" customWidth="1"/>
    <col min="4610" max="4610" width="4.42578125" customWidth="1"/>
    <col min="4611" max="4611" width="1.42578125" customWidth="1"/>
    <col min="4612" max="4612" width="5.140625" customWidth="1"/>
    <col min="4613" max="4613" width="4.5703125" bestFit="1" customWidth="1"/>
    <col min="4614" max="4614" width="1.42578125" customWidth="1"/>
    <col min="4615" max="4615" width="4.85546875" customWidth="1"/>
    <col min="4858" max="4858" width="4" customWidth="1"/>
    <col min="4859" max="4859" width="28.5703125" customWidth="1"/>
    <col min="4860" max="4860" width="5" customWidth="1"/>
    <col min="4861" max="4861" width="1.42578125" customWidth="1"/>
    <col min="4862" max="4862" width="5.5703125" customWidth="1"/>
    <col min="4863" max="4863" width="4.42578125" customWidth="1"/>
    <col min="4864" max="4864" width="1.42578125" customWidth="1"/>
    <col min="4865" max="4865" width="5.42578125" customWidth="1"/>
    <col min="4866" max="4866" width="4.42578125" customWidth="1"/>
    <col min="4867" max="4867" width="1.42578125" customWidth="1"/>
    <col min="4868" max="4868" width="5.140625" customWidth="1"/>
    <col min="4869" max="4869" width="4.5703125" bestFit="1" customWidth="1"/>
    <col min="4870" max="4870" width="1.42578125" customWidth="1"/>
    <col min="4871" max="4871" width="4.85546875" customWidth="1"/>
    <col min="5114" max="5114" width="4" customWidth="1"/>
    <col min="5115" max="5115" width="28.5703125" customWidth="1"/>
    <col min="5116" max="5116" width="5" customWidth="1"/>
    <col min="5117" max="5117" width="1.42578125" customWidth="1"/>
    <col min="5118" max="5118" width="5.5703125" customWidth="1"/>
    <col min="5119" max="5119" width="4.42578125" customWidth="1"/>
    <col min="5120" max="5120" width="1.42578125" customWidth="1"/>
    <col min="5121" max="5121" width="5.42578125" customWidth="1"/>
    <col min="5122" max="5122" width="4.42578125" customWidth="1"/>
    <col min="5123" max="5123" width="1.42578125" customWidth="1"/>
    <col min="5124" max="5124" width="5.140625" customWidth="1"/>
    <col min="5125" max="5125" width="4.5703125" bestFit="1" customWidth="1"/>
    <col min="5126" max="5126" width="1.42578125" customWidth="1"/>
    <col min="5127" max="5127" width="4.85546875" customWidth="1"/>
    <col min="5370" max="5370" width="4" customWidth="1"/>
    <col min="5371" max="5371" width="28.5703125" customWidth="1"/>
    <col min="5372" max="5372" width="5" customWidth="1"/>
    <col min="5373" max="5373" width="1.42578125" customWidth="1"/>
    <col min="5374" max="5374" width="5.5703125" customWidth="1"/>
    <col min="5375" max="5375" width="4.42578125" customWidth="1"/>
    <col min="5376" max="5376" width="1.42578125" customWidth="1"/>
    <col min="5377" max="5377" width="5.42578125" customWidth="1"/>
    <col min="5378" max="5378" width="4.42578125" customWidth="1"/>
    <col min="5379" max="5379" width="1.42578125" customWidth="1"/>
    <col min="5380" max="5380" width="5.140625" customWidth="1"/>
    <col min="5381" max="5381" width="4.5703125" bestFit="1" customWidth="1"/>
    <col min="5382" max="5382" width="1.42578125" customWidth="1"/>
    <col min="5383" max="5383" width="4.85546875" customWidth="1"/>
    <col min="5626" max="5626" width="4" customWidth="1"/>
    <col min="5627" max="5627" width="28.5703125" customWidth="1"/>
    <col min="5628" max="5628" width="5" customWidth="1"/>
    <col min="5629" max="5629" width="1.42578125" customWidth="1"/>
    <col min="5630" max="5630" width="5.5703125" customWidth="1"/>
    <col min="5631" max="5631" width="4.42578125" customWidth="1"/>
    <col min="5632" max="5632" width="1.42578125" customWidth="1"/>
    <col min="5633" max="5633" width="5.42578125" customWidth="1"/>
    <col min="5634" max="5634" width="4.42578125" customWidth="1"/>
    <col min="5635" max="5635" width="1.42578125" customWidth="1"/>
    <col min="5636" max="5636" width="5.140625" customWidth="1"/>
    <col min="5637" max="5637" width="4.5703125" bestFit="1" customWidth="1"/>
    <col min="5638" max="5638" width="1.42578125" customWidth="1"/>
    <col min="5639" max="5639" width="4.85546875" customWidth="1"/>
    <col min="5882" max="5882" width="4" customWidth="1"/>
    <col min="5883" max="5883" width="28.5703125" customWidth="1"/>
    <col min="5884" max="5884" width="5" customWidth="1"/>
    <col min="5885" max="5885" width="1.42578125" customWidth="1"/>
    <col min="5886" max="5886" width="5.5703125" customWidth="1"/>
    <col min="5887" max="5887" width="4.42578125" customWidth="1"/>
    <col min="5888" max="5888" width="1.42578125" customWidth="1"/>
    <col min="5889" max="5889" width="5.42578125" customWidth="1"/>
    <col min="5890" max="5890" width="4.42578125" customWidth="1"/>
    <col min="5891" max="5891" width="1.42578125" customWidth="1"/>
    <col min="5892" max="5892" width="5.140625" customWidth="1"/>
    <col min="5893" max="5893" width="4.5703125" bestFit="1" customWidth="1"/>
    <col min="5894" max="5894" width="1.42578125" customWidth="1"/>
    <col min="5895" max="5895" width="4.85546875" customWidth="1"/>
    <col min="6138" max="6138" width="4" customWidth="1"/>
    <col min="6139" max="6139" width="28.5703125" customWidth="1"/>
    <col min="6140" max="6140" width="5" customWidth="1"/>
    <col min="6141" max="6141" width="1.42578125" customWidth="1"/>
    <col min="6142" max="6142" width="5.5703125" customWidth="1"/>
    <col min="6143" max="6143" width="4.42578125" customWidth="1"/>
    <col min="6144" max="6144" width="1.42578125" customWidth="1"/>
    <col min="6145" max="6145" width="5.42578125" customWidth="1"/>
    <col min="6146" max="6146" width="4.42578125" customWidth="1"/>
    <col min="6147" max="6147" width="1.42578125" customWidth="1"/>
    <col min="6148" max="6148" width="5.140625" customWidth="1"/>
    <col min="6149" max="6149" width="4.5703125" bestFit="1" customWidth="1"/>
    <col min="6150" max="6150" width="1.42578125" customWidth="1"/>
    <col min="6151" max="6151" width="4.85546875" customWidth="1"/>
    <col min="6394" max="6394" width="4" customWidth="1"/>
    <col min="6395" max="6395" width="28.5703125" customWidth="1"/>
    <col min="6396" max="6396" width="5" customWidth="1"/>
    <col min="6397" max="6397" width="1.42578125" customWidth="1"/>
    <col min="6398" max="6398" width="5.5703125" customWidth="1"/>
    <col min="6399" max="6399" width="4.42578125" customWidth="1"/>
    <col min="6400" max="6400" width="1.42578125" customWidth="1"/>
    <col min="6401" max="6401" width="5.42578125" customWidth="1"/>
    <col min="6402" max="6402" width="4.42578125" customWidth="1"/>
    <col min="6403" max="6403" width="1.42578125" customWidth="1"/>
    <col min="6404" max="6404" width="5.140625" customWidth="1"/>
    <col min="6405" max="6405" width="4.5703125" bestFit="1" customWidth="1"/>
    <col min="6406" max="6406" width="1.42578125" customWidth="1"/>
    <col min="6407" max="6407" width="4.85546875" customWidth="1"/>
    <col min="6650" max="6650" width="4" customWidth="1"/>
    <col min="6651" max="6651" width="28.5703125" customWidth="1"/>
    <col min="6652" max="6652" width="5" customWidth="1"/>
    <col min="6653" max="6653" width="1.42578125" customWidth="1"/>
    <col min="6654" max="6654" width="5.5703125" customWidth="1"/>
    <col min="6655" max="6655" width="4.42578125" customWidth="1"/>
    <col min="6656" max="6656" width="1.42578125" customWidth="1"/>
    <col min="6657" max="6657" width="5.42578125" customWidth="1"/>
    <col min="6658" max="6658" width="4.42578125" customWidth="1"/>
    <col min="6659" max="6659" width="1.42578125" customWidth="1"/>
    <col min="6660" max="6660" width="5.140625" customWidth="1"/>
    <col min="6661" max="6661" width="4.5703125" bestFit="1" customWidth="1"/>
    <col min="6662" max="6662" width="1.42578125" customWidth="1"/>
    <col min="6663" max="6663" width="4.85546875" customWidth="1"/>
    <col min="6906" max="6906" width="4" customWidth="1"/>
    <col min="6907" max="6907" width="28.5703125" customWidth="1"/>
    <col min="6908" max="6908" width="5" customWidth="1"/>
    <col min="6909" max="6909" width="1.42578125" customWidth="1"/>
    <col min="6910" max="6910" width="5.5703125" customWidth="1"/>
    <col min="6911" max="6911" width="4.42578125" customWidth="1"/>
    <col min="6912" max="6912" width="1.42578125" customWidth="1"/>
    <col min="6913" max="6913" width="5.42578125" customWidth="1"/>
    <col min="6914" max="6914" width="4.42578125" customWidth="1"/>
    <col min="6915" max="6915" width="1.42578125" customWidth="1"/>
    <col min="6916" max="6916" width="5.140625" customWidth="1"/>
    <col min="6917" max="6917" width="4.5703125" bestFit="1" customWidth="1"/>
    <col min="6918" max="6918" width="1.42578125" customWidth="1"/>
    <col min="6919" max="6919" width="4.85546875" customWidth="1"/>
    <col min="7162" max="7162" width="4" customWidth="1"/>
    <col min="7163" max="7163" width="28.5703125" customWidth="1"/>
    <col min="7164" max="7164" width="5" customWidth="1"/>
    <col min="7165" max="7165" width="1.42578125" customWidth="1"/>
    <col min="7166" max="7166" width="5.5703125" customWidth="1"/>
    <col min="7167" max="7167" width="4.42578125" customWidth="1"/>
    <col min="7168" max="7168" width="1.42578125" customWidth="1"/>
    <col min="7169" max="7169" width="5.42578125" customWidth="1"/>
    <col min="7170" max="7170" width="4.42578125" customWidth="1"/>
    <col min="7171" max="7171" width="1.42578125" customWidth="1"/>
    <col min="7172" max="7172" width="5.140625" customWidth="1"/>
    <col min="7173" max="7173" width="4.5703125" bestFit="1" customWidth="1"/>
    <col min="7174" max="7174" width="1.42578125" customWidth="1"/>
    <col min="7175" max="7175" width="4.85546875" customWidth="1"/>
    <col min="7418" max="7418" width="4" customWidth="1"/>
    <col min="7419" max="7419" width="28.5703125" customWidth="1"/>
    <col min="7420" max="7420" width="5" customWidth="1"/>
    <col min="7421" max="7421" width="1.42578125" customWidth="1"/>
    <col min="7422" max="7422" width="5.5703125" customWidth="1"/>
    <col min="7423" max="7423" width="4.42578125" customWidth="1"/>
    <col min="7424" max="7424" width="1.42578125" customWidth="1"/>
    <col min="7425" max="7425" width="5.42578125" customWidth="1"/>
    <col min="7426" max="7426" width="4.42578125" customWidth="1"/>
    <col min="7427" max="7427" width="1.42578125" customWidth="1"/>
    <col min="7428" max="7428" width="5.140625" customWidth="1"/>
    <col min="7429" max="7429" width="4.5703125" bestFit="1" customWidth="1"/>
    <col min="7430" max="7430" width="1.42578125" customWidth="1"/>
    <col min="7431" max="7431" width="4.85546875" customWidth="1"/>
    <col min="7674" max="7674" width="4" customWidth="1"/>
    <col min="7675" max="7675" width="28.5703125" customWidth="1"/>
    <col min="7676" max="7676" width="5" customWidth="1"/>
    <col min="7677" max="7677" width="1.42578125" customWidth="1"/>
    <col min="7678" max="7678" width="5.5703125" customWidth="1"/>
    <col min="7679" max="7679" width="4.42578125" customWidth="1"/>
    <col min="7680" max="7680" width="1.42578125" customWidth="1"/>
    <col min="7681" max="7681" width="5.42578125" customWidth="1"/>
    <col min="7682" max="7682" width="4.42578125" customWidth="1"/>
    <col min="7683" max="7683" width="1.42578125" customWidth="1"/>
    <col min="7684" max="7684" width="5.140625" customWidth="1"/>
    <col min="7685" max="7685" width="4.5703125" bestFit="1" customWidth="1"/>
    <col min="7686" max="7686" width="1.42578125" customWidth="1"/>
    <col min="7687" max="7687" width="4.85546875" customWidth="1"/>
    <col min="7930" max="7930" width="4" customWidth="1"/>
    <col min="7931" max="7931" width="28.5703125" customWidth="1"/>
    <col min="7932" max="7932" width="5" customWidth="1"/>
    <col min="7933" max="7933" width="1.42578125" customWidth="1"/>
    <col min="7934" max="7934" width="5.5703125" customWidth="1"/>
    <col min="7935" max="7935" width="4.42578125" customWidth="1"/>
    <col min="7936" max="7936" width="1.42578125" customWidth="1"/>
    <col min="7937" max="7937" width="5.42578125" customWidth="1"/>
    <col min="7938" max="7938" width="4.42578125" customWidth="1"/>
    <col min="7939" max="7939" width="1.42578125" customWidth="1"/>
    <col min="7940" max="7940" width="5.140625" customWidth="1"/>
    <col min="7941" max="7941" width="4.5703125" bestFit="1" customWidth="1"/>
    <col min="7942" max="7942" width="1.42578125" customWidth="1"/>
    <col min="7943" max="7943" width="4.85546875" customWidth="1"/>
    <col min="8186" max="8186" width="4" customWidth="1"/>
    <col min="8187" max="8187" width="28.5703125" customWidth="1"/>
    <col min="8188" max="8188" width="5" customWidth="1"/>
    <col min="8189" max="8189" width="1.42578125" customWidth="1"/>
    <col min="8190" max="8190" width="5.5703125" customWidth="1"/>
    <col min="8191" max="8191" width="4.42578125" customWidth="1"/>
    <col min="8192" max="8192" width="1.42578125" customWidth="1"/>
    <col min="8193" max="8193" width="5.42578125" customWidth="1"/>
    <col min="8194" max="8194" width="4.42578125" customWidth="1"/>
    <col min="8195" max="8195" width="1.42578125" customWidth="1"/>
    <col min="8196" max="8196" width="5.140625" customWidth="1"/>
    <col min="8197" max="8197" width="4.5703125" bestFit="1" customWidth="1"/>
    <col min="8198" max="8198" width="1.42578125" customWidth="1"/>
    <col min="8199" max="8199" width="4.85546875" customWidth="1"/>
    <col min="8442" max="8442" width="4" customWidth="1"/>
    <col min="8443" max="8443" width="28.5703125" customWidth="1"/>
    <col min="8444" max="8444" width="5" customWidth="1"/>
    <col min="8445" max="8445" width="1.42578125" customWidth="1"/>
    <col min="8446" max="8446" width="5.5703125" customWidth="1"/>
    <col min="8447" max="8447" width="4.42578125" customWidth="1"/>
    <col min="8448" max="8448" width="1.42578125" customWidth="1"/>
    <col min="8449" max="8449" width="5.42578125" customWidth="1"/>
    <col min="8450" max="8450" width="4.42578125" customWidth="1"/>
    <col min="8451" max="8451" width="1.42578125" customWidth="1"/>
    <col min="8452" max="8452" width="5.140625" customWidth="1"/>
    <col min="8453" max="8453" width="4.5703125" bestFit="1" customWidth="1"/>
    <col min="8454" max="8454" width="1.42578125" customWidth="1"/>
    <col min="8455" max="8455" width="4.85546875" customWidth="1"/>
    <col min="8698" max="8698" width="4" customWidth="1"/>
    <col min="8699" max="8699" width="28.5703125" customWidth="1"/>
    <col min="8700" max="8700" width="5" customWidth="1"/>
    <col min="8701" max="8701" width="1.42578125" customWidth="1"/>
    <col min="8702" max="8702" width="5.5703125" customWidth="1"/>
    <col min="8703" max="8703" width="4.42578125" customWidth="1"/>
    <col min="8704" max="8704" width="1.42578125" customWidth="1"/>
    <col min="8705" max="8705" width="5.42578125" customWidth="1"/>
    <col min="8706" max="8706" width="4.42578125" customWidth="1"/>
    <col min="8707" max="8707" width="1.42578125" customWidth="1"/>
    <col min="8708" max="8708" width="5.140625" customWidth="1"/>
    <col min="8709" max="8709" width="4.5703125" bestFit="1" customWidth="1"/>
    <col min="8710" max="8710" width="1.42578125" customWidth="1"/>
    <col min="8711" max="8711" width="4.85546875" customWidth="1"/>
    <col min="8954" max="8954" width="4" customWidth="1"/>
    <col min="8955" max="8955" width="28.5703125" customWidth="1"/>
    <col min="8956" max="8956" width="5" customWidth="1"/>
    <col min="8957" max="8957" width="1.42578125" customWidth="1"/>
    <col min="8958" max="8958" width="5.5703125" customWidth="1"/>
    <col min="8959" max="8959" width="4.42578125" customWidth="1"/>
    <col min="8960" max="8960" width="1.42578125" customWidth="1"/>
    <col min="8961" max="8961" width="5.42578125" customWidth="1"/>
    <col min="8962" max="8962" width="4.42578125" customWidth="1"/>
    <col min="8963" max="8963" width="1.42578125" customWidth="1"/>
    <col min="8964" max="8964" width="5.140625" customWidth="1"/>
    <col min="8965" max="8965" width="4.5703125" bestFit="1" customWidth="1"/>
    <col min="8966" max="8966" width="1.42578125" customWidth="1"/>
    <col min="8967" max="8967" width="4.85546875" customWidth="1"/>
    <col min="9210" max="9210" width="4" customWidth="1"/>
    <col min="9211" max="9211" width="28.5703125" customWidth="1"/>
    <col min="9212" max="9212" width="5" customWidth="1"/>
    <col min="9213" max="9213" width="1.42578125" customWidth="1"/>
    <col min="9214" max="9214" width="5.5703125" customWidth="1"/>
    <col min="9215" max="9215" width="4.42578125" customWidth="1"/>
    <col min="9216" max="9216" width="1.42578125" customWidth="1"/>
    <col min="9217" max="9217" width="5.42578125" customWidth="1"/>
    <col min="9218" max="9218" width="4.42578125" customWidth="1"/>
    <col min="9219" max="9219" width="1.42578125" customWidth="1"/>
    <col min="9220" max="9220" width="5.140625" customWidth="1"/>
    <col min="9221" max="9221" width="4.5703125" bestFit="1" customWidth="1"/>
    <col min="9222" max="9222" width="1.42578125" customWidth="1"/>
    <col min="9223" max="9223" width="4.85546875" customWidth="1"/>
    <col min="9466" max="9466" width="4" customWidth="1"/>
    <col min="9467" max="9467" width="28.5703125" customWidth="1"/>
    <col min="9468" max="9468" width="5" customWidth="1"/>
    <col min="9469" max="9469" width="1.42578125" customWidth="1"/>
    <col min="9470" max="9470" width="5.5703125" customWidth="1"/>
    <col min="9471" max="9471" width="4.42578125" customWidth="1"/>
    <col min="9472" max="9472" width="1.42578125" customWidth="1"/>
    <col min="9473" max="9473" width="5.42578125" customWidth="1"/>
    <col min="9474" max="9474" width="4.42578125" customWidth="1"/>
    <col min="9475" max="9475" width="1.42578125" customWidth="1"/>
    <col min="9476" max="9476" width="5.140625" customWidth="1"/>
    <col min="9477" max="9477" width="4.5703125" bestFit="1" customWidth="1"/>
    <col min="9478" max="9478" width="1.42578125" customWidth="1"/>
    <col min="9479" max="9479" width="4.85546875" customWidth="1"/>
    <col min="9722" max="9722" width="4" customWidth="1"/>
    <col min="9723" max="9723" width="28.5703125" customWidth="1"/>
    <col min="9724" max="9724" width="5" customWidth="1"/>
    <col min="9725" max="9725" width="1.42578125" customWidth="1"/>
    <col min="9726" max="9726" width="5.5703125" customWidth="1"/>
    <col min="9727" max="9727" width="4.42578125" customWidth="1"/>
    <col min="9728" max="9728" width="1.42578125" customWidth="1"/>
    <col min="9729" max="9729" width="5.42578125" customWidth="1"/>
    <col min="9730" max="9730" width="4.42578125" customWidth="1"/>
    <col min="9731" max="9731" width="1.42578125" customWidth="1"/>
    <col min="9732" max="9732" width="5.140625" customWidth="1"/>
    <col min="9733" max="9733" width="4.5703125" bestFit="1" customWidth="1"/>
    <col min="9734" max="9734" width="1.42578125" customWidth="1"/>
    <col min="9735" max="9735" width="4.85546875" customWidth="1"/>
    <col min="9978" max="9978" width="4" customWidth="1"/>
    <col min="9979" max="9979" width="28.5703125" customWidth="1"/>
    <col min="9980" max="9980" width="5" customWidth="1"/>
    <col min="9981" max="9981" width="1.42578125" customWidth="1"/>
    <col min="9982" max="9982" width="5.5703125" customWidth="1"/>
    <col min="9983" max="9983" width="4.42578125" customWidth="1"/>
    <col min="9984" max="9984" width="1.42578125" customWidth="1"/>
    <col min="9985" max="9985" width="5.42578125" customWidth="1"/>
    <col min="9986" max="9986" width="4.42578125" customWidth="1"/>
    <col min="9987" max="9987" width="1.42578125" customWidth="1"/>
    <col min="9988" max="9988" width="5.140625" customWidth="1"/>
    <col min="9989" max="9989" width="4.5703125" bestFit="1" customWidth="1"/>
    <col min="9990" max="9990" width="1.42578125" customWidth="1"/>
    <col min="9991" max="9991" width="4.85546875" customWidth="1"/>
    <col min="10234" max="10234" width="4" customWidth="1"/>
    <col min="10235" max="10235" width="28.5703125" customWidth="1"/>
    <col min="10236" max="10236" width="5" customWidth="1"/>
    <col min="10237" max="10237" width="1.42578125" customWidth="1"/>
    <col min="10238" max="10238" width="5.5703125" customWidth="1"/>
    <col min="10239" max="10239" width="4.42578125" customWidth="1"/>
    <col min="10240" max="10240" width="1.42578125" customWidth="1"/>
    <col min="10241" max="10241" width="5.42578125" customWidth="1"/>
    <col min="10242" max="10242" width="4.42578125" customWidth="1"/>
    <col min="10243" max="10243" width="1.42578125" customWidth="1"/>
    <col min="10244" max="10244" width="5.140625" customWidth="1"/>
    <col min="10245" max="10245" width="4.5703125" bestFit="1" customWidth="1"/>
    <col min="10246" max="10246" width="1.42578125" customWidth="1"/>
    <col min="10247" max="10247" width="4.85546875" customWidth="1"/>
    <col min="10490" max="10490" width="4" customWidth="1"/>
    <col min="10491" max="10491" width="28.5703125" customWidth="1"/>
    <col min="10492" max="10492" width="5" customWidth="1"/>
    <col min="10493" max="10493" width="1.42578125" customWidth="1"/>
    <col min="10494" max="10494" width="5.5703125" customWidth="1"/>
    <col min="10495" max="10495" width="4.42578125" customWidth="1"/>
    <col min="10496" max="10496" width="1.42578125" customWidth="1"/>
    <col min="10497" max="10497" width="5.42578125" customWidth="1"/>
    <col min="10498" max="10498" width="4.42578125" customWidth="1"/>
    <col min="10499" max="10499" width="1.42578125" customWidth="1"/>
    <col min="10500" max="10500" width="5.140625" customWidth="1"/>
    <col min="10501" max="10501" width="4.5703125" bestFit="1" customWidth="1"/>
    <col min="10502" max="10502" width="1.42578125" customWidth="1"/>
    <col min="10503" max="10503" width="4.85546875" customWidth="1"/>
    <col min="10746" max="10746" width="4" customWidth="1"/>
    <col min="10747" max="10747" width="28.5703125" customWidth="1"/>
    <col min="10748" max="10748" width="5" customWidth="1"/>
    <col min="10749" max="10749" width="1.42578125" customWidth="1"/>
    <col min="10750" max="10750" width="5.5703125" customWidth="1"/>
    <col min="10751" max="10751" width="4.42578125" customWidth="1"/>
    <col min="10752" max="10752" width="1.42578125" customWidth="1"/>
    <col min="10753" max="10753" width="5.42578125" customWidth="1"/>
    <col min="10754" max="10754" width="4.42578125" customWidth="1"/>
    <col min="10755" max="10755" width="1.42578125" customWidth="1"/>
    <col min="10756" max="10756" width="5.140625" customWidth="1"/>
    <col min="10757" max="10757" width="4.5703125" bestFit="1" customWidth="1"/>
    <col min="10758" max="10758" width="1.42578125" customWidth="1"/>
    <col min="10759" max="10759" width="4.85546875" customWidth="1"/>
    <col min="11002" max="11002" width="4" customWidth="1"/>
    <col min="11003" max="11003" width="28.5703125" customWidth="1"/>
    <col min="11004" max="11004" width="5" customWidth="1"/>
    <col min="11005" max="11005" width="1.42578125" customWidth="1"/>
    <col min="11006" max="11006" width="5.5703125" customWidth="1"/>
    <col min="11007" max="11007" width="4.42578125" customWidth="1"/>
    <col min="11008" max="11008" width="1.42578125" customWidth="1"/>
    <col min="11009" max="11009" width="5.42578125" customWidth="1"/>
    <col min="11010" max="11010" width="4.42578125" customWidth="1"/>
    <col min="11011" max="11011" width="1.42578125" customWidth="1"/>
    <col min="11012" max="11012" width="5.140625" customWidth="1"/>
    <col min="11013" max="11013" width="4.5703125" bestFit="1" customWidth="1"/>
    <col min="11014" max="11014" width="1.42578125" customWidth="1"/>
    <col min="11015" max="11015" width="4.85546875" customWidth="1"/>
    <col min="11258" max="11258" width="4" customWidth="1"/>
    <col min="11259" max="11259" width="28.5703125" customWidth="1"/>
    <col min="11260" max="11260" width="5" customWidth="1"/>
    <col min="11261" max="11261" width="1.42578125" customWidth="1"/>
    <col min="11262" max="11262" width="5.5703125" customWidth="1"/>
    <col min="11263" max="11263" width="4.42578125" customWidth="1"/>
    <col min="11264" max="11264" width="1.42578125" customWidth="1"/>
    <col min="11265" max="11265" width="5.42578125" customWidth="1"/>
    <col min="11266" max="11266" width="4.42578125" customWidth="1"/>
    <col min="11267" max="11267" width="1.42578125" customWidth="1"/>
    <col min="11268" max="11268" width="5.140625" customWidth="1"/>
    <col min="11269" max="11269" width="4.5703125" bestFit="1" customWidth="1"/>
    <col min="11270" max="11270" width="1.42578125" customWidth="1"/>
    <col min="11271" max="11271" width="4.85546875" customWidth="1"/>
    <col min="11514" max="11514" width="4" customWidth="1"/>
    <col min="11515" max="11515" width="28.5703125" customWidth="1"/>
    <col min="11516" max="11516" width="5" customWidth="1"/>
    <col min="11517" max="11517" width="1.42578125" customWidth="1"/>
    <col min="11518" max="11518" width="5.5703125" customWidth="1"/>
    <col min="11519" max="11519" width="4.42578125" customWidth="1"/>
    <col min="11520" max="11520" width="1.42578125" customWidth="1"/>
    <col min="11521" max="11521" width="5.42578125" customWidth="1"/>
    <col min="11522" max="11522" width="4.42578125" customWidth="1"/>
    <col min="11523" max="11523" width="1.42578125" customWidth="1"/>
    <col min="11524" max="11524" width="5.140625" customWidth="1"/>
    <col min="11525" max="11525" width="4.5703125" bestFit="1" customWidth="1"/>
    <col min="11526" max="11526" width="1.42578125" customWidth="1"/>
    <col min="11527" max="11527" width="4.85546875" customWidth="1"/>
    <col min="11770" max="11770" width="4" customWidth="1"/>
    <col min="11771" max="11771" width="28.5703125" customWidth="1"/>
    <col min="11772" max="11772" width="5" customWidth="1"/>
    <col min="11773" max="11773" width="1.42578125" customWidth="1"/>
    <col min="11774" max="11774" width="5.5703125" customWidth="1"/>
    <col min="11775" max="11775" width="4.42578125" customWidth="1"/>
    <col min="11776" max="11776" width="1.42578125" customWidth="1"/>
    <col min="11777" max="11777" width="5.42578125" customWidth="1"/>
    <col min="11778" max="11778" width="4.42578125" customWidth="1"/>
    <col min="11779" max="11779" width="1.42578125" customWidth="1"/>
    <col min="11780" max="11780" width="5.140625" customWidth="1"/>
    <col min="11781" max="11781" width="4.5703125" bestFit="1" customWidth="1"/>
    <col min="11782" max="11782" width="1.42578125" customWidth="1"/>
    <col min="11783" max="11783" width="4.85546875" customWidth="1"/>
    <col min="12026" max="12026" width="4" customWidth="1"/>
    <col min="12027" max="12027" width="28.5703125" customWidth="1"/>
    <col min="12028" max="12028" width="5" customWidth="1"/>
    <col min="12029" max="12029" width="1.42578125" customWidth="1"/>
    <col min="12030" max="12030" width="5.5703125" customWidth="1"/>
    <col min="12031" max="12031" width="4.42578125" customWidth="1"/>
    <col min="12032" max="12032" width="1.42578125" customWidth="1"/>
    <col min="12033" max="12033" width="5.42578125" customWidth="1"/>
    <col min="12034" max="12034" width="4.42578125" customWidth="1"/>
    <col min="12035" max="12035" width="1.42578125" customWidth="1"/>
    <col min="12036" max="12036" width="5.140625" customWidth="1"/>
    <col min="12037" max="12037" width="4.5703125" bestFit="1" customWidth="1"/>
    <col min="12038" max="12038" width="1.42578125" customWidth="1"/>
    <col min="12039" max="12039" width="4.85546875" customWidth="1"/>
    <col min="12282" max="12282" width="4" customWidth="1"/>
    <col min="12283" max="12283" width="28.5703125" customWidth="1"/>
    <col min="12284" max="12284" width="5" customWidth="1"/>
    <col min="12285" max="12285" width="1.42578125" customWidth="1"/>
    <col min="12286" max="12286" width="5.5703125" customWidth="1"/>
    <col min="12287" max="12287" width="4.42578125" customWidth="1"/>
    <col min="12288" max="12288" width="1.42578125" customWidth="1"/>
    <col min="12289" max="12289" width="5.42578125" customWidth="1"/>
    <col min="12290" max="12290" width="4.42578125" customWidth="1"/>
    <col min="12291" max="12291" width="1.42578125" customWidth="1"/>
    <col min="12292" max="12292" width="5.140625" customWidth="1"/>
    <col min="12293" max="12293" width="4.5703125" bestFit="1" customWidth="1"/>
    <col min="12294" max="12294" width="1.42578125" customWidth="1"/>
    <col min="12295" max="12295" width="4.85546875" customWidth="1"/>
    <col min="12538" max="12538" width="4" customWidth="1"/>
    <col min="12539" max="12539" width="28.5703125" customWidth="1"/>
    <col min="12540" max="12540" width="5" customWidth="1"/>
    <col min="12541" max="12541" width="1.42578125" customWidth="1"/>
    <col min="12542" max="12542" width="5.5703125" customWidth="1"/>
    <col min="12543" max="12543" width="4.42578125" customWidth="1"/>
    <col min="12544" max="12544" width="1.42578125" customWidth="1"/>
    <col min="12545" max="12545" width="5.42578125" customWidth="1"/>
    <col min="12546" max="12546" width="4.42578125" customWidth="1"/>
    <col min="12547" max="12547" width="1.42578125" customWidth="1"/>
    <col min="12548" max="12548" width="5.140625" customWidth="1"/>
    <col min="12549" max="12549" width="4.5703125" bestFit="1" customWidth="1"/>
    <col min="12550" max="12550" width="1.42578125" customWidth="1"/>
    <col min="12551" max="12551" width="4.85546875" customWidth="1"/>
    <col min="12794" max="12794" width="4" customWidth="1"/>
    <col min="12795" max="12795" width="28.5703125" customWidth="1"/>
    <col min="12796" max="12796" width="5" customWidth="1"/>
    <col min="12797" max="12797" width="1.42578125" customWidth="1"/>
    <col min="12798" max="12798" width="5.5703125" customWidth="1"/>
    <col min="12799" max="12799" width="4.42578125" customWidth="1"/>
    <col min="12800" max="12800" width="1.42578125" customWidth="1"/>
    <col min="12801" max="12801" width="5.42578125" customWidth="1"/>
    <col min="12802" max="12802" width="4.42578125" customWidth="1"/>
    <col min="12803" max="12803" width="1.42578125" customWidth="1"/>
    <col min="12804" max="12804" width="5.140625" customWidth="1"/>
    <col min="12805" max="12805" width="4.5703125" bestFit="1" customWidth="1"/>
    <col min="12806" max="12806" width="1.42578125" customWidth="1"/>
    <col min="12807" max="12807" width="4.85546875" customWidth="1"/>
    <col min="13050" max="13050" width="4" customWidth="1"/>
    <col min="13051" max="13051" width="28.5703125" customWidth="1"/>
    <col min="13052" max="13052" width="5" customWidth="1"/>
    <col min="13053" max="13053" width="1.42578125" customWidth="1"/>
    <col min="13054" max="13054" width="5.5703125" customWidth="1"/>
    <col min="13055" max="13055" width="4.42578125" customWidth="1"/>
    <col min="13056" max="13056" width="1.42578125" customWidth="1"/>
    <col min="13057" max="13057" width="5.42578125" customWidth="1"/>
    <col min="13058" max="13058" width="4.42578125" customWidth="1"/>
    <col min="13059" max="13059" width="1.42578125" customWidth="1"/>
    <col min="13060" max="13060" width="5.140625" customWidth="1"/>
    <col min="13061" max="13061" width="4.5703125" bestFit="1" customWidth="1"/>
    <col min="13062" max="13062" width="1.42578125" customWidth="1"/>
    <col min="13063" max="13063" width="4.85546875" customWidth="1"/>
    <col min="13306" max="13306" width="4" customWidth="1"/>
    <col min="13307" max="13307" width="28.5703125" customWidth="1"/>
    <col min="13308" max="13308" width="5" customWidth="1"/>
    <col min="13309" max="13309" width="1.42578125" customWidth="1"/>
    <col min="13310" max="13310" width="5.5703125" customWidth="1"/>
    <col min="13311" max="13311" width="4.42578125" customWidth="1"/>
    <col min="13312" max="13312" width="1.42578125" customWidth="1"/>
    <col min="13313" max="13313" width="5.42578125" customWidth="1"/>
    <col min="13314" max="13314" width="4.42578125" customWidth="1"/>
    <col min="13315" max="13315" width="1.42578125" customWidth="1"/>
    <col min="13316" max="13316" width="5.140625" customWidth="1"/>
    <col min="13317" max="13317" width="4.5703125" bestFit="1" customWidth="1"/>
    <col min="13318" max="13318" width="1.42578125" customWidth="1"/>
    <col min="13319" max="13319" width="4.85546875" customWidth="1"/>
    <col min="13562" max="13562" width="4" customWidth="1"/>
    <col min="13563" max="13563" width="28.5703125" customWidth="1"/>
    <col min="13564" max="13564" width="5" customWidth="1"/>
    <col min="13565" max="13565" width="1.42578125" customWidth="1"/>
    <col min="13566" max="13566" width="5.5703125" customWidth="1"/>
    <col min="13567" max="13567" width="4.42578125" customWidth="1"/>
    <col min="13568" max="13568" width="1.42578125" customWidth="1"/>
    <col min="13569" max="13569" width="5.42578125" customWidth="1"/>
    <col min="13570" max="13570" width="4.42578125" customWidth="1"/>
    <col min="13571" max="13571" width="1.42578125" customWidth="1"/>
    <col min="13572" max="13572" width="5.140625" customWidth="1"/>
    <col min="13573" max="13573" width="4.5703125" bestFit="1" customWidth="1"/>
    <col min="13574" max="13574" width="1.42578125" customWidth="1"/>
    <col min="13575" max="13575" width="4.85546875" customWidth="1"/>
    <col min="13818" max="13818" width="4" customWidth="1"/>
    <col min="13819" max="13819" width="28.5703125" customWidth="1"/>
    <col min="13820" max="13820" width="5" customWidth="1"/>
    <col min="13821" max="13821" width="1.42578125" customWidth="1"/>
    <col min="13822" max="13822" width="5.5703125" customWidth="1"/>
    <col min="13823" max="13823" width="4.42578125" customWidth="1"/>
    <col min="13824" max="13824" width="1.42578125" customWidth="1"/>
    <col min="13825" max="13825" width="5.42578125" customWidth="1"/>
    <col min="13826" max="13826" width="4.42578125" customWidth="1"/>
    <col min="13827" max="13827" width="1.42578125" customWidth="1"/>
    <col min="13828" max="13828" width="5.140625" customWidth="1"/>
    <col min="13829" max="13829" width="4.5703125" bestFit="1" customWidth="1"/>
    <col min="13830" max="13830" width="1.42578125" customWidth="1"/>
    <col min="13831" max="13831" width="4.85546875" customWidth="1"/>
    <col min="14074" max="14074" width="4" customWidth="1"/>
    <col min="14075" max="14075" width="28.5703125" customWidth="1"/>
    <col min="14076" max="14076" width="5" customWidth="1"/>
    <col min="14077" max="14077" width="1.42578125" customWidth="1"/>
    <col min="14078" max="14078" width="5.5703125" customWidth="1"/>
    <col min="14079" max="14079" width="4.42578125" customWidth="1"/>
    <col min="14080" max="14080" width="1.42578125" customWidth="1"/>
    <col min="14081" max="14081" width="5.42578125" customWidth="1"/>
    <col min="14082" max="14082" width="4.42578125" customWidth="1"/>
    <col min="14083" max="14083" width="1.42578125" customWidth="1"/>
    <col min="14084" max="14084" width="5.140625" customWidth="1"/>
    <col min="14085" max="14085" width="4.5703125" bestFit="1" customWidth="1"/>
    <col min="14086" max="14086" width="1.42578125" customWidth="1"/>
    <col min="14087" max="14087" width="4.85546875" customWidth="1"/>
    <col min="14330" max="14330" width="4" customWidth="1"/>
    <col min="14331" max="14331" width="28.5703125" customWidth="1"/>
    <col min="14332" max="14332" width="5" customWidth="1"/>
    <col min="14333" max="14333" width="1.42578125" customWidth="1"/>
    <col min="14334" max="14334" width="5.5703125" customWidth="1"/>
    <col min="14335" max="14335" width="4.42578125" customWidth="1"/>
    <col min="14336" max="14336" width="1.42578125" customWidth="1"/>
    <col min="14337" max="14337" width="5.42578125" customWidth="1"/>
    <col min="14338" max="14338" width="4.42578125" customWidth="1"/>
    <col min="14339" max="14339" width="1.42578125" customWidth="1"/>
    <col min="14340" max="14340" width="5.140625" customWidth="1"/>
    <col min="14341" max="14341" width="4.5703125" bestFit="1" customWidth="1"/>
    <col min="14342" max="14342" width="1.42578125" customWidth="1"/>
    <col min="14343" max="14343" width="4.85546875" customWidth="1"/>
    <col min="14586" max="14586" width="4" customWidth="1"/>
    <col min="14587" max="14587" width="28.5703125" customWidth="1"/>
    <col min="14588" max="14588" width="5" customWidth="1"/>
    <col min="14589" max="14589" width="1.42578125" customWidth="1"/>
    <col min="14590" max="14590" width="5.5703125" customWidth="1"/>
    <col min="14591" max="14591" width="4.42578125" customWidth="1"/>
    <col min="14592" max="14592" width="1.42578125" customWidth="1"/>
    <col min="14593" max="14593" width="5.42578125" customWidth="1"/>
    <col min="14594" max="14594" width="4.42578125" customWidth="1"/>
    <col min="14595" max="14595" width="1.42578125" customWidth="1"/>
    <col min="14596" max="14596" width="5.140625" customWidth="1"/>
    <col min="14597" max="14597" width="4.5703125" bestFit="1" customWidth="1"/>
    <col min="14598" max="14598" width="1.42578125" customWidth="1"/>
    <col min="14599" max="14599" width="4.85546875" customWidth="1"/>
    <col min="14842" max="14842" width="4" customWidth="1"/>
    <col min="14843" max="14843" width="28.5703125" customWidth="1"/>
    <col min="14844" max="14844" width="5" customWidth="1"/>
    <col min="14845" max="14845" width="1.42578125" customWidth="1"/>
    <col min="14846" max="14846" width="5.5703125" customWidth="1"/>
    <col min="14847" max="14847" width="4.42578125" customWidth="1"/>
    <col min="14848" max="14848" width="1.42578125" customWidth="1"/>
    <col min="14849" max="14849" width="5.42578125" customWidth="1"/>
    <col min="14850" max="14850" width="4.42578125" customWidth="1"/>
    <col min="14851" max="14851" width="1.42578125" customWidth="1"/>
    <col min="14852" max="14852" width="5.140625" customWidth="1"/>
    <col min="14853" max="14853" width="4.5703125" bestFit="1" customWidth="1"/>
    <col min="14854" max="14854" width="1.42578125" customWidth="1"/>
    <col min="14855" max="14855" width="4.85546875" customWidth="1"/>
    <col min="15098" max="15098" width="4" customWidth="1"/>
    <col min="15099" max="15099" width="28.5703125" customWidth="1"/>
    <col min="15100" max="15100" width="5" customWidth="1"/>
    <col min="15101" max="15101" width="1.42578125" customWidth="1"/>
    <col min="15102" max="15102" width="5.5703125" customWidth="1"/>
    <col min="15103" max="15103" width="4.42578125" customWidth="1"/>
    <col min="15104" max="15104" width="1.42578125" customWidth="1"/>
    <col min="15105" max="15105" width="5.42578125" customWidth="1"/>
    <col min="15106" max="15106" width="4.42578125" customWidth="1"/>
    <col min="15107" max="15107" width="1.42578125" customWidth="1"/>
    <col min="15108" max="15108" width="5.140625" customWidth="1"/>
    <col min="15109" max="15109" width="4.5703125" bestFit="1" customWidth="1"/>
    <col min="15110" max="15110" width="1.42578125" customWidth="1"/>
    <col min="15111" max="15111" width="4.85546875" customWidth="1"/>
    <col min="15354" max="15354" width="4" customWidth="1"/>
    <col min="15355" max="15355" width="28.5703125" customWidth="1"/>
    <col min="15356" max="15356" width="5" customWidth="1"/>
    <col min="15357" max="15357" width="1.42578125" customWidth="1"/>
    <col min="15358" max="15358" width="5.5703125" customWidth="1"/>
    <col min="15359" max="15359" width="4.42578125" customWidth="1"/>
    <col min="15360" max="15360" width="1.42578125" customWidth="1"/>
    <col min="15361" max="15361" width="5.42578125" customWidth="1"/>
    <col min="15362" max="15362" width="4.42578125" customWidth="1"/>
    <col min="15363" max="15363" width="1.42578125" customWidth="1"/>
    <col min="15364" max="15364" width="5.140625" customWidth="1"/>
    <col min="15365" max="15365" width="4.5703125" bestFit="1" customWidth="1"/>
    <col min="15366" max="15366" width="1.42578125" customWidth="1"/>
    <col min="15367" max="15367" width="4.85546875" customWidth="1"/>
    <col min="15610" max="15610" width="4" customWidth="1"/>
    <col min="15611" max="15611" width="28.5703125" customWidth="1"/>
    <col min="15612" max="15612" width="5" customWidth="1"/>
    <col min="15613" max="15613" width="1.42578125" customWidth="1"/>
    <col min="15614" max="15614" width="5.5703125" customWidth="1"/>
    <col min="15615" max="15615" width="4.42578125" customWidth="1"/>
    <col min="15616" max="15616" width="1.42578125" customWidth="1"/>
    <col min="15617" max="15617" width="5.42578125" customWidth="1"/>
    <col min="15618" max="15618" width="4.42578125" customWidth="1"/>
    <col min="15619" max="15619" width="1.42578125" customWidth="1"/>
    <col min="15620" max="15620" width="5.140625" customWidth="1"/>
    <col min="15621" max="15621" width="4.5703125" bestFit="1" customWidth="1"/>
    <col min="15622" max="15622" width="1.42578125" customWidth="1"/>
    <col min="15623" max="15623" width="4.85546875" customWidth="1"/>
    <col min="15866" max="15866" width="4" customWidth="1"/>
    <col min="15867" max="15867" width="28.5703125" customWidth="1"/>
    <col min="15868" max="15868" width="5" customWidth="1"/>
    <col min="15869" max="15869" width="1.42578125" customWidth="1"/>
    <col min="15870" max="15870" width="5.5703125" customWidth="1"/>
    <col min="15871" max="15871" width="4.42578125" customWidth="1"/>
    <col min="15872" max="15872" width="1.42578125" customWidth="1"/>
    <col min="15873" max="15873" width="5.42578125" customWidth="1"/>
    <col min="15874" max="15874" width="4.42578125" customWidth="1"/>
    <col min="15875" max="15875" width="1.42578125" customWidth="1"/>
    <col min="15876" max="15876" width="5.140625" customWidth="1"/>
    <col min="15877" max="15877" width="4.5703125" bestFit="1" customWidth="1"/>
    <col min="15878" max="15878" width="1.42578125" customWidth="1"/>
    <col min="15879" max="15879" width="4.85546875" customWidth="1"/>
    <col min="16122" max="16122" width="4" customWidth="1"/>
    <col min="16123" max="16123" width="28.5703125" customWidth="1"/>
    <col min="16124" max="16124" width="5" customWidth="1"/>
    <col min="16125" max="16125" width="1.42578125" customWidth="1"/>
    <col min="16126" max="16126" width="5.5703125" customWidth="1"/>
    <col min="16127" max="16127" width="4.42578125" customWidth="1"/>
    <col min="16128" max="16128" width="1.42578125" customWidth="1"/>
    <col min="16129" max="16129" width="5.42578125" customWidth="1"/>
    <col min="16130" max="16130" width="4.42578125" customWidth="1"/>
    <col min="16131" max="16131" width="1.42578125" customWidth="1"/>
    <col min="16132" max="16132" width="5.140625" customWidth="1"/>
    <col min="16133" max="16133" width="4.5703125" bestFit="1" customWidth="1"/>
    <col min="16134" max="16134" width="1.42578125" customWidth="1"/>
    <col min="16135" max="16135" width="4.85546875" customWidth="1"/>
  </cols>
  <sheetData>
    <row r="1" spans="1:19" ht="18" customHeight="1">
      <c r="A1" s="268" t="s">
        <v>137</v>
      </c>
      <c r="B1" s="257" t="s">
        <v>155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</row>
    <row r="2" spans="1:19" ht="18" customHeight="1">
      <c r="A2" s="269"/>
      <c r="B2" s="257" t="s">
        <v>138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</row>
    <row r="3" spans="1:19">
      <c r="A3" s="244" t="s">
        <v>7</v>
      </c>
      <c r="B3" s="245" t="s">
        <v>46</v>
      </c>
      <c r="C3" s="78" t="s">
        <v>47</v>
      </c>
      <c r="D3" s="78" t="s">
        <v>48</v>
      </c>
      <c r="E3" s="78" t="s">
        <v>52</v>
      </c>
      <c r="F3" s="78" t="s">
        <v>47</v>
      </c>
      <c r="G3" s="78" t="s">
        <v>48</v>
      </c>
      <c r="H3" s="78" t="s">
        <v>52</v>
      </c>
      <c r="I3" s="78" t="s">
        <v>47</v>
      </c>
      <c r="J3" s="78" t="s">
        <v>48</v>
      </c>
      <c r="K3" s="246" t="s">
        <v>52</v>
      </c>
      <c r="L3" s="246" t="s">
        <v>47</v>
      </c>
      <c r="M3" s="78" t="s">
        <v>48</v>
      </c>
      <c r="N3" s="78" t="s">
        <v>52</v>
      </c>
      <c r="O3" s="78" t="s">
        <v>47</v>
      </c>
      <c r="P3" s="78" t="s">
        <v>48</v>
      </c>
      <c r="Q3" s="78" t="s">
        <v>52</v>
      </c>
      <c r="R3" s="78" t="s">
        <v>50</v>
      </c>
      <c r="S3" s="78" t="s">
        <v>51</v>
      </c>
    </row>
    <row r="4" spans="1:19">
      <c r="A4" s="258" t="s">
        <v>8</v>
      </c>
      <c r="B4" s="196" t="s">
        <v>142</v>
      </c>
      <c r="C4" s="191">
        <v>5260</v>
      </c>
      <c r="D4" s="191" t="s">
        <v>164</v>
      </c>
      <c r="E4" s="191"/>
      <c r="F4" s="191">
        <v>5262</v>
      </c>
      <c r="G4" s="191" t="s">
        <v>165</v>
      </c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 t="s">
        <v>166</v>
      </c>
    </row>
    <row r="5" spans="1:19">
      <c r="A5" s="258"/>
      <c r="B5" s="196" t="s">
        <v>119</v>
      </c>
      <c r="C5" s="191">
        <v>6302</v>
      </c>
      <c r="D5" s="191" t="s">
        <v>209</v>
      </c>
      <c r="E5" s="191"/>
      <c r="F5" s="191">
        <v>6485</v>
      </c>
      <c r="G5" s="191" t="s">
        <v>210</v>
      </c>
      <c r="H5" s="247"/>
      <c r="I5" s="247"/>
      <c r="J5" s="196"/>
      <c r="K5" s="247"/>
      <c r="L5" s="247"/>
      <c r="M5" s="196"/>
      <c r="N5" s="247"/>
      <c r="O5" s="247"/>
      <c r="P5" s="196"/>
      <c r="Q5" s="247"/>
      <c r="R5" s="196"/>
      <c r="S5" s="196" t="s">
        <v>211</v>
      </c>
    </row>
    <row r="6" spans="1:19">
      <c r="A6" s="259"/>
      <c r="B6" s="196" t="s">
        <v>141</v>
      </c>
      <c r="C6" s="191">
        <v>6453</v>
      </c>
      <c r="D6" s="191" t="s">
        <v>196</v>
      </c>
      <c r="E6" s="191"/>
      <c r="F6" s="191">
        <v>6472</v>
      </c>
      <c r="G6" s="191" t="s">
        <v>197</v>
      </c>
      <c r="H6" s="247"/>
      <c r="I6" s="247"/>
      <c r="J6" s="196"/>
      <c r="K6" s="247"/>
      <c r="L6" s="247"/>
      <c r="M6" s="196"/>
      <c r="N6" s="247"/>
      <c r="O6" s="247"/>
      <c r="P6" s="196"/>
      <c r="Q6" s="247"/>
      <c r="R6" s="196"/>
      <c r="S6" s="195" t="s">
        <v>198</v>
      </c>
    </row>
    <row r="7" spans="1:19">
      <c r="A7" s="259"/>
      <c r="B7" s="196" t="s">
        <v>154</v>
      </c>
      <c r="C7" s="191">
        <v>6256</v>
      </c>
      <c r="D7" s="191" t="s">
        <v>201</v>
      </c>
      <c r="E7" s="191"/>
      <c r="F7" s="191">
        <v>6669</v>
      </c>
      <c r="G7" s="191" t="s">
        <v>202</v>
      </c>
      <c r="H7" s="247"/>
      <c r="I7" s="247"/>
      <c r="J7" s="196"/>
      <c r="K7" s="247"/>
      <c r="L7" s="247"/>
      <c r="M7" s="196"/>
      <c r="N7" s="247"/>
      <c r="O7" s="247"/>
      <c r="P7" s="196"/>
      <c r="Q7" s="247"/>
      <c r="R7" s="196"/>
      <c r="S7" s="196" t="s">
        <v>212</v>
      </c>
    </row>
    <row r="8" spans="1:19" ht="14.45" customHeight="1" thickBot="1">
      <c r="A8" s="260"/>
      <c r="B8" s="84" t="s">
        <v>147</v>
      </c>
      <c r="C8" s="191">
        <v>6352</v>
      </c>
      <c r="D8" s="191" t="s">
        <v>159</v>
      </c>
      <c r="E8" s="191"/>
      <c r="F8" s="191">
        <v>6790</v>
      </c>
      <c r="G8" s="191" t="s">
        <v>160</v>
      </c>
      <c r="H8" s="195"/>
      <c r="I8" s="248">
        <v>6104</v>
      </c>
      <c r="J8" s="198" t="s">
        <v>161</v>
      </c>
      <c r="K8" s="247"/>
      <c r="L8" s="247"/>
      <c r="M8" s="196"/>
      <c r="N8" s="247"/>
      <c r="O8" s="247"/>
      <c r="P8" s="196"/>
      <c r="Q8" s="247"/>
      <c r="R8" s="196"/>
      <c r="S8" s="196" t="s">
        <v>217</v>
      </c>
    </row>
    <row r="9" spans="1:19">
      <c r="A9" s="261" t="s">
        <v>6</v>
      </c>
      <c r="B9" s="84" t="s">
        <v>146</v>
      </c>
      <c r="C9" s="191">
        <v>6227</v>
      </c>
      <c r="D9" s="191" t="s">
        <v>156</v>
      </c>
      <c r="E9" s="191"/>
      <c r="F9" s="191">
        <v>5474</v>
      </c>
      <c r="G9" s="191" t="s">
        <v>157</v>
      </c>
      <c r="H9" s="195"/>
      <c r="I9" s="248">
        <v>6072</v>
      </c>
      <c r="J9" s="198" t="s">
        <v>158</v>
      </c>
      <c r="K9" s="249"/>
      <c r="L9" s="249"/>
      <c r="M9" s="197"/>
      <c r="N9" s="84"/>
      <c r="O9" s="84"/>
      <c r="P9" s="197"/>
      <c r="Q9" s="84"/>
      <c r="R9" s="84"/>
      <c r="S9" s="84" t="s">
        <v>213</v>
      </c>
    </row>
    <row r="10" spans="1:19">
      <c r="A10" s="258"/>
      <c r="B10" s="84" t="s">
        <v>153</v>
      </c>
      <c r="C10" s="191">
        <v>6647</v>
      </c>
      <c r="D10" s="191" t="s">
        <v>199</v>
      </c>
      <c r="E10" s="191"/>
      <c r="F10" s="191">
        <v>6648</v>
      </c>
      <c r="G10" s="191" t="s">
        <v>200</v>
      </c>
      <c r="H10" s="84"/>
      <c r="I10" s="84"/>
      <c r="J10" s="197"/>
      <c r="K10" s="84"/>
      <c r="L10" s="84"/>
      <c r="M10" s="197"/>
      <c r="N10" s="84"/>
      <c r="O10" s="84"/>
      <c r="P10" s="197"/>
      <c r="Q10" s="84"/>
      <c r="R10" s="84"/>
      <c r="S10" s="84" t="s">
        <v>212</v>
      </c>
    </row>
    <row r="11" spans="1:19">
      <c r="A11" s="259"/>
      <c r="B11" s="84" t="s">
        <v>126</v>
      </c>
      <c r="C11" s="191">
        <v>6719</v>
      </c>
      <c r="D11" s="191" t="s">
        <v>191</v>
      </c>
      <c r="E11" s="191"/>
      <c r="F11" s="191">
        <v>6733</v>
      </c>
      <c r="G11" s="191" t="s">
        <v>192</v>
      </c>
      <c r="H11" s="84"/>
      <c r="I11" s="84"/>
      <c r="J11" s="197"/>
      <c r="K11" s="84"/>
      <c r="L11" s="84"/>
      <c r="M11" s="197"/>
      <c r="N11" s="84"/>
      <c r="O11" s="84"/>
      <c r="P11" s="197"/>
      <c r="Q11" s="84"/>
      <c r="R11" s="84"/>
      <c r="S11" s="84" t="s">
        <v>193</v>
      </c>
    </row>
    <row r="12" spans="1:19">
      <c r="A12" s="259"/>
      <c r="B12" s="84" t="s">
        <v>144</v>
      </c>
      <c r="C12" s="191">
        <v>6659</v>
      </c>
      <c r="D12" s="191" t="s">
        <v>170</v>
      </c>
      <c r="E12" s="191"/>
      <c r="F12" s="191">
        <v>6661</v>
      </c>
      <c r="G12" s="191" t="s">
        <v>171</v>
      </c>
      <c r="H12" s="84"/>
      <c r="I12" s="84"/>
      <c r="J12" s="197"/>
      <c r="K12" s="84"/>
      <c r="L12" s="84"/>
      <c r="M12" s="197"/>
      <c r="N12" s="84"/>
      <c r="O12" s="84"/>
      <c r="P12" s="197"/>
      <c r="Q12" s="84"/>
      <c r="R12" s="84"/>
      <c r="S12" s="84" t="s">
        <v>166</v>
      </c>
    </row>
    <row r="13" spans="1:19" ht="14.45" customHeight="1" thickBot="1">
      <c r="A13" s="259"/>
      <c r="B13" s="196" t="s">
        <v>151</v>
      </c>
      <c r="C13" s="191">
        <v>6426</v>
      </c>
      <c r="D13" s="191" t="s">
        <v>186</v>
      </c>
      <c r="E13" s="191"/>
      <c r="F13" s="191">
        <v>6424</v>
      </c>
      <c r="G13" s="191" t="s">
        <v>187</v>
      </c>
      <c r="H13" s="84"/>
      <c r="I13" s="84"/>
      <c r="J13" s="197"/>
      <c r="K13" s="84"/>
      <c r="L13" s="84"/>
      <c r="M13" s="197"/>
      <c r="N13" s="84"/>
      <c r="O13" s="84"/>
      <c r="P13" s="197"/>
      <c r="Q13" s="84"/>
      <c r="R13" s="84"/>
      <c r="S13" s="84" t="s">
        <v>185</v>
      </c>
    </row>
    <row r="14" spans="1:19">
      <c r="A14" s="262" t="s">
        <v>9</v>
      </c>
      <c r="B14" s="84" t="s">
        <v>148</v>
      </c>
      <c r="C14" s="191">
        <v>4665</v>
      </c>
      <c r="D14" s="191" t="s">
        <v>177</v>
      </c>
      <c r="E14" s="191"/>
      <c r="F14" s="191">
        <v>5966</v>
      </c>
      <c r="G14" s="191" t="s">
        <v>178</v>
      </c>
      <c r="H14" s="84"/>
      <c r="I14" s="84"/>
      <c r="J14" s="197"/>
      <c r="K14" s="84"/>
      <c r="L14" s="84"/>
      <c r="M14" s="197"/>
      <c r="N14" s="84"/>
      <c r="O14" s="84"/>
      <c r="P14" s="197"/>
      <c r="Q14" s="84"/>
      <c r="R14" s="84"/>
      <c r="S14" s="84" t="s">
        <v>216</v>
      </c>
    </row>
    <row r="15" spans="1:19">
      <c r="A15" s="258"/>
      <c r="B15" s="84" t="s">
        <v>150</v>
      </c>
      <c r="C15" s="191">
        <v>5062</v>
      </c>
      <c r="D15" s="191" t="s">
        <v>183</v>
      </c>
      <c r="E15" s="191"/>
      <c r="F15" s="191">
        <v>6427</v>
      </c>
      <c r="G15" s="191" t="s">
        <v>184</v>
      </c>
      <c r="H15" s="84"/>
      <c r="I15" s="84"/>
      <c r="J15" s="197"/>
      <c r="K15" s="84"/>
      <c r="L15" s="84"/>
      <c r="M15" s="197"/>
      <c r="N15" s="84"/>
      <c r="O15" s="84"/>
      <c r="P15" s="197"/>
      <c r="Q15" s="84"/>
      <c r="R15" s="84"/>
      <c r="S15" s="84" t="s">
        <v>185</v>
      </c>
    </row>
    <row r="16" spans="1:19">
      <c r="A16" s="259"/>
      <c r="B16" s="84" t="s">
        <v>84</v>
      </c>
      <c r="C16" s="191">
        <v>6362</v>
      </c>
      <c r="D16" s="191" t="s">
        <v>174</v>
      </c>
      <c r="E16" s="191"/>
      <c r="F16" s="191">
        <v>6361</v>
      </c>
      <c r="G16" s="191" t="s">
        <v>175</v>
      </c>
      <c r="H16" s="195"/>
      <c r="I16" s="248">
        <v>3127</v>
      </c>
      <c r="J16" s="198" t="s">
        <v>176</v>
      </c>
      <c r="K16" s="84"/>
      <c r="L16" s="84"/>
      <c r="M16" s="197"/>
      <c r="N16" s="84"/>
      <c r="O16" s="84"/>
      <c r="P16" s="197"/>
      <c r="Q16" s="84"/>
      <c r="R16" s="84"/>
      <c r="S16" s="84" t="s">
        <v>166</v>
      </c>
    </row>
    <row r="17" spans="1:19" ht="15.75" thickBot="1">
      <c r="A17" s="260"/>
      <c r="B17" s="84" t="s">
        <v>145</v>
      </c>
      <c r="C17" s="191">
        <v>6660</v>
      </c>
      <c r="D17" s="191" t="s">
        <v>172</v>
      </c>
      <c r="E17" s="191"/>
      <c r="F17" s="191">
        <v>6388</v>
      </c>
      <c r="G17" s="191" t="s">
        <v>173</v>
      </c>
      <c r="H17" s="84"/>
      <c r="I17" s="84"/>
      <c r="J17" s="197"/>
      <c r="K17" s="84"/>
      <c r="L17" s="84"/>
      <c r="M17" s="197"/>
      <c r="N17" s="84"/>
      <c r="O17" s="84"/>
      <c r="P17" s="197"/>
      <c r="Q17" s="84"/>
      <c r="R17" s="84"/>
      <c r="S17" s="84" t="s">
        <v>166</v>
      </c>
    </row>
    <row r="18" spans="1:19">
      <c r="A18" s="261" t="s">
        <v>0</v>
      </c>
      <c r="B18" s="84" t="s">
        <v>140</v>
      </c>
      <c r="C18" s="191">
        <v>5900</v>
      </c>
      <c r="D18" s="191" t="s">
        <v>194</v>
      </c>
      <c r="E18" s="191"/>
      <c r="F18" s="191">
        <v>5902</v>
      </c>
      <c r="G18" s="191" t="s">
        <v>195</v>
      </c>
      <c r="H18" s="84"/>
      <c r="I18" s="84"/>
      <c r="J18" s="197"/>
      <c r="K18" s="84"/>
      <c r="L18" s="84"/>
      <c r="M18" s="197"/>
      <c r="N18" s="84"/>
      <c r="O18" s="84"/>
      <c r="P18" s="197"/>
      <c r="Q18" s="84"/>
      <c r="R18" s="84"/>
      <c r="S18" s="195" t="s">
        <v>198</v>
      </c>
    </row>
    <row r="19" spans="1:19">
      <c r="A19" s="258"/>
      <c r="B19" s="84" t="s">
        <v>143</v>
      </c>
      <c r="C19" s="191">
        <v>5287</v>
      </c>
      <c r="D19" s="191" t="s">
        <v>167</v>
      </c>
      <c r="E19" s="191"/>
      <c r="F19" s="191">
        <v>5731</v>
      </c>
      <c r="G19" s="191" t="s">
        <v>168</v>
      </c>
      <c r="H19" s="195"/>
      <c r="I19" s="248">
        <v>5733</v>
      </c>
      <c r="J19" s="198" t="s">
        <v>169</v>
      </c>
      <c r="K19" s="84"/>
      <c r="L19" s="84"/>
      <c r="M19" s="197"/>
      <c r="N19" s="84"/>
      <c r="O19" s="84"/>
      <c r="P19" s="197"/>
      <c r="Q19" s="84"/>
      <c r="R19" s="84"/>
      <c r="S19" s="84" t="s">
        <v>166</v>
      </c>
    </row>
    <row r="20" spans="1:19">
      <c r="A20" s="259"/>
      <c r="B20" s="84" t="s">
        <v>124</v>
      </c>
      <c r="C20" s="191">
        <v>5153</v>
      </c>
      <c r="D20" s="191" t="s">
        <v>204</v>
      </c>
      <c r="E20" s="191"/>
      <c r="F20" s="191">
        <v>6230</v>
      </c>
      <c r="G20" s="191" t="s">
        <v>205</v>
      </c>
      <c r="H20" s="195"/>
      <c r="I20" s="248">
        <v>6566</v>
      </c>
      <c r="J20" s="198" t="s">
        <v>206</v>
      </c>
      <c r="K20" s="84"/>
      <c r="L20" s="84"/>
      <c r="M20" s="197"/>
      <c r="N20" s="84"/>
      <c r="O20" s="84"/>
      <c r="P20" s="197"/>
      <c r="Q20" s="84"/>
      <c r="R20" s="84"/>
      <c r="S20" s="84" t="s">
        <v>214</v>
      </c>
    </row>
    <row r="21" spans="1:19">
      <c r="A21" s="259"/>
      <c r="B21" s="84" t="s">
        <v>149</v>
      </c>
      <c r="C21" s="191">
        <v>5967</v>
      </c>
      <c r="D21" s="191" t="s">
        <v>208</v>
      </c>
      <c r="E21" s="191"/>
      <c r="F21" s="191">
        <v>6002</v>
      </c>
      <c r="G21" s="191" t="s">
        <v>179</v>
      </c>
      <c r="H21" s="195"/>
      <c r="I21" s="248">
        <v>6451</v>
      </c>
      <c r="J21" s="198" t="s">
        <v>180</v>
      </c>
      <c r="K21" s="84"/>
      <c r="L21" s="84"/>
      <c r="M21" s="197"/>
      <c r="N21" s="84"/>
      <c r="O21" s="84"/>
      <c r="P21" s="197"/>
      <c r="Q21" s="84"/>
      <c r="R21" s="84"/>
      <c r="S21" s="84" t="s">
        <v>215</v>
      </c>
    </row>
    <row r="22" spans="1:19" ht="14.45" customHeight="1">
      <c r="A22" s="258"/>
      <c r="B22" s="84" t="s">
        <v>152</v>
      </c>
      <c r="C22" s="191">
        <v>6040</v>
      </c>
      <c r="D22" s="191" t="s">
        <v>188</v>
      </c>
      <c r="E22" s="191"/>
      <c r="F22" s="191">
        <v>6425</v>
      </c>
      <c r="G22" s="191" t="s">
        <v>189</v>
      </c>
      <c r="H22" s="84"/>
      <c r="I22" s="84"/>
      <c r="J22" s="84"/>
      <c r="K22" s="84"/>
      <c r="L22" s="84"/>
      <c r="M22" s="197"/>
      <c r="N22" s="84"/>
      <c r="O22" s="84"/>
      <c r="P22" s="197"/>
      <c r="Q22" s="84"/>
      <c r="R22" s="84"/>
      <c r="S22" s="84" t="s">
        <v>190</v>
      </c>
    </row>
    <row r="23" spans="1:19">
      <c r="A23" s="267"/>
      <c r="B23" s="176"/>
      <c r="C23" s="101"/>
      <c r="D23" s="99"/>
      <c r="E23" s="100"/>
      <c r="F23" s="99"/>
      <c r="G23" s="99"/>
      <c r="H23" s="100"/>
      <c r="I23" s="99"/>
      <c r="J23" s="99"/>
      <c r="K23" s="100"/>
      <c r="L23" s="99"/>
      <c r="M23" s="99"/>
      <c r="N23" s="100"/>
      <c r="O23" s="99"/>
      <c r="P23" s="99"/>
      <c r="Q23" s="100"/>
      <c r="R23" s="101"/>
      <c r="S23" s="99"/>
    </row>
    <row r="24" spans="1:19">
      <c r="A24" s="264"/>
      <c r="B24" s="173"/>
      <c r="C24" s="90"/>
      <c r="D24" s="84"/>
      <c r="E24" s="95"/>
      <c r="F24" s="84"/>
      <c r="G24" s="84"/>
      <c r="H24" s="95"/>
      <c r="I24" s="84"/>
      <c r="J24" s="84"/>
      <c r="K24" s="95"/>
      <c r="L24" s="84"/>
      <c r="M24" s="84"/>
      <c r="N24" s="95"/>
      <c r="O24" s="84"/>
      <c r="P24" s="84"/>
      <c r="Q24" s="95"/>
      <c r="R24" s="90"/>
      <c r="S24" s="84"/>
    </row>
    <row r="25" spans="1:19">
      <c r="A25" s="265"/>
      <c r="B25" s="174"/>
      <c r="C25" s="104"/>
      <c r="D25" s="102"/>
      <c r="E25" s="103"/>
      <c r="F25" s="102"/>
      <c r="G25" s="102"/>
      <c r="H25" s="103"/>
      <c r="I25" s="102"/>
      <c r="J25" s="102"/>
      <c r="K25" s="103"/>
      <c r="L25" s="102"/>
      <c r="M25" s="102"/>
      <c r="N25" s="103"/>
      <c r="O25" s="102"/>
      <c r="P25" s="102"/>
      <c r="Q25" s="103"/>
      <c r="R25" s="104"/>
      <c r="S25" s="102"/>
    </row>
    <row r="26" spans="1:19" ht="14.45" customHeight="1" thickBot="1">
      <c r="A26" s="266"/>
      <c r="B26" s="174"/>
      <c r="C26" s="104"/>
      <c r="D26" s="102"/>
      <c r="E26" s="103"/>
      <c r="F26" s="102"/>
      <c r="G26" s="102"/>
      <c r="H26" s="103"/>
      <c r="I26" s="102"/>
      <c r="J26" s="102"/>
      <c r="K26" s="103"/>
      <c r="L26" s="102"/>
      <c r="M26" s="102"/>
      <c r="N26" s="103"/>
      <c r="O26" s="102"/>
      <c r="P26" s="102"/>
      <c r="Q26" s="103"/>
      <c r="R26" s="104"/>
      <c r="S26" s="102"/>
    </row>
    <row r="27" spans="1:19">
      <c r="A27" s="263"/>
      <c r="B27" s="172"/>
      <c r="C27" s="177"/>
      <c r="D27" s="92"/>
      <c r="E27" s="93"/>
      <c r="F27" s="92"/>
      <c r="G27" s="92"/>
      <c r="H27" s="93"/>
      <c r="I27" s="92"/>
      <c r="J27" s="92"/>
      <c r="K27" s="93"/>
      <c r="L27" s="92"/>
      <c r="M27" s="92"/>
      <c r="N27" s="93"/>
      <c r="O27" s="92"/>
      <c r="P27" s="92"/>
      <c r="Q27" s="93"/>
      <c r="R27" s="94"/>
      <c r="S27" s="92"/>
    </row>
    <row r="28" spans="1:19">
      <c r="A28" s="264"/>
      <c r="B28" s="173"/>
      <c r="C28" s="90"/>
      <c r="D28" s="84"/>
      <c r="E28" s="95"/>
      <c r="F28" s="84"/>
      <c r="G28" s="84"/>
      <c r="H28" s="95"/>
      <c r="I28" s="84"/>
      <c r="J28" s="84"/>
      <c r="K28" s="95"/>
      <c r="L28" s="84"/>
      <c r="M28" s="84"/>
      <c r="N28" s="95"/>
      <c r="O28" s="84"/>
      <c r="P28" s="84"/>
      <c r="Q28" s="95"/>
      <c r="R28" s="90"/>
      <c r="S28" s="84"/>
    </row>
    <row r="29" spans="1:19">
      <c r="A29" s="265"/>
      <c r="B29" s="174"/>
      <c r="C29" s="104"/>
      <c r="D29" s="102"/>
      <c r="E29" s="103"/>
      <c r="F29" s="102"/>
      <c r="G29" s="102"/>
      <c r="H29" s="103"/>
      <c r="I29" s="102"/>
      <c r="J29" s="102"/>
      <c r="K29" s="103"/>
      <c r="L29" s="102"/>
      <c r="M29" s="102"/>
      <c r="N29" s="103"/>
      <c r="O29" s="102"/>
      <c r="P29" s="102"/>
      <c r="Q29" s="103"/>
      <c r="R29" s="104"/>
      <c r="S29" s="102"/>
    </row>
    <row r="30" spans="1:19" ht="14.45" customHeight="1" thickBot="1">
      <c r="A30" s="266"/>
      <c r="B30" s="175"/>
      <c r="C30" s="98"/>
      <c r="D30" s="96"/>
      <c r="E30" s="97"/>
      <c r="F30" s="96"/>
      <c r="G30" s="96"/>
      <c r="H30" s="97"/>
      <c r="I30" s="96"/>
      <c r="J30" s="96"/>
      <c r="K30" s="97"/>
      <c r="L30" s="96"/>
      <c r="M30" s="96"/>
      <c r="N30" s="97"/>
      <c r="O30" s="96"/>
      <c r="P30" s="96"/>
      <c r="Q30" s="97"/>
      <c r="R30" s="98"/>
      <c r="S30" s="96"/>
    </row>
    <row r="31" spans="1:19">
      <c r="A31" s="263"/>
      <c r="B31" s="176"/>
      <c r="C31" s="101"/>
      <c r="D31" s="99"/>
      <c r="E31" s="100"/>
      <c r="F31" s="99"/>
      <c r="G31" s="99"/>
      <c r="H31" s="100"/>
      <c r="I31" s="99"/>
      <c r="J31" s="99"/>
      <c r="K31" s="100"/>
      <c r="L31" s="99"/>
      <c r="M31" s="99"/>
      <c r="N31" s="100"/>
      <c r="O31" s="99"/>
      <c r="P31" s="99"/>
      <c r="Q31" s="100"/>
      <c r="R31" s="101"/>
      <c r="S31" s="99"/>
    </row>
    <row r="32" spans="1:19">
      <c r="A32" s="264"/>
      <c r="B32" s="173"/>
      <c r="C32" s="90"/>
      <c r="D32" s="84"/>
      <c r="E32" s="95"/>
      <c r="F32" s="84"/>
      <c r="G32" s="84"/>
      <c r="H32" s="95"/>
      <c r="I32" s="84"/>
      <c r="J32" s="84"/>
      <c r="K32" s="95"/>
      <c r="L32" s="84"/>
      <c r="M32" s="84"/>
      <c r="N32" s="95"/>
      <c r="O32" s="84"/>
      <c r="P32" s="84"/>
      <c r="Q32" s="95"/>
      <c r="R32" s="90"/>
      <c r="S32" s="84"/>
    </row>
    <row r="33" spans="1:19">
      <c r="A33" s="265"/>
      <c r="B33" s="174"/>
      <c r="C33" s="104"/>
      <c r="D33" s="102"/>
      <c r="E33" s="103"/>
      <c r="F33" s="102"/>
      <c r="G33" s="102"/>
      <c r="H33" s="103"/>
      <c r="I33" s="102"/>
      <c r="J33" s="102"/>
      <c r="K33" s="103"/>
      <c r="L33" s="102"/>
      <c r="M33" s="102"/>
      <c r="N33" s="103"/>
      <c r="O33" s="102"/>
      <c r="P33" s="102"/>
      <c r="Q33" s="103"/>
      <c r="R33" s="104"/>
      <c r="S33" s="102"/>
    </row>
    <row r="34" spans="1:19" ht="14.45" customHeight="1" thickBot="1">
      <c r="A34" s="266"/>
      <c r="B34" s="174"/>
      <c r="C34" s="104"/>
      <c r="D34" s="102"/>
      <c r="E34" s="103"/>
      <c r="F34" s="102"/>
      <c r="G34" s="102"/>
      <c r="H34" s="103"/>
      <c r="I34" s="102"/>
      <c r="J34" s="102"/>
      <c r="K34" s="103"/>
      <c r="L34" s="102"/>
      <c r="M34" s="102"/>
      <c r="N34" s="103"/>
      <c r="O34" s="102"/>
      <c r="P34" s="102"/>
      <c r="Q34" s="103"/>
      <c r="R34" s="104"/>
      <c r="S34" s="102"/>
    </row>
    <row r="35" spans="1:19">
      <c r="A35" s="267"/>
      <c r="B35" s="172"/>
      <c r="C35" s="177"/>
      <c r="D35" s="92"/>
      <c r="E35" s="93"/>
      <c r="F35" s="92"/>
      <c r="G35" s="92"/>
      <c r="H35" s="93"/>
      <c r="I35" s="92"/>
      <c r="J35" s="92"/>
      <c r="K35" s="93"/>
      <c r="L35" s="92"/>
      <c r="M35" s="92"/>
      <c r="N35" s="93"/>
      <c r="O35" s="92"/>
      <c r="P35" s="92"/>
      <c r="Q35" s="93"/>
      <c r="R35" s="94"/>
      <c r="S35" s="92"/>
    </row>
    <row r="36" spans="1:19">
      <c r="A36" s="264"/>
      <c r="B36" s="173"/>
      <c r="C36" s="90"/>
      <c r="D36" s="84"/>
      <c r="E36" s="95"/>
      <c r="F36" s="84"/>
      <c r="G36" s="84"/>
      <c r="H36" s="95"/>
      <c r="I36" s="84"/>
      <c r="J36" s="84"/>
      <c r="K36" s="95"/>
      <c r="L36" s="84"/>
      <c r="M36" s="84"/>
      <c r="N36" s="95"/>
      <c r="O36" s="84"/>
      <c r="P36" s="84"/>
      <c r="Q36" s="95"/>
      <c r="R36" s="90"/>
      <c r="S36" s="84"/>
    </row>
    <row r="37" spans="1:19">
      <c r="A37" s="264"/>
      <c r="B37" s="173"/>
      <c r="C37" s="90"/>
      <c r="D37" s="84"/>
      <c r="E37" s="95"/>
      <c r="F37" s="84"/>
      <c r="G37" s="84"/>
      <c r="H37" s="95"/>
      <c r="I37" s="84"/>
      <c r="J37" s="84"/>
      <c r="K37" s="95"/>
      <c r="L37" s="84"/>
      <c r="M37" s="84"/>
      <c r="N37" s="95"/>
      <c r="O37" s="84"/>
      <c r="P37" s="84"/>
      <c r="Q37" s="95"/>
      <c r="R37" s="90"/>
      <c r="S37" s="84"/>
    </row>
    <row r="38" spans="1:19">
      <c r="A38" s="264"/>
      <c r="B38" s="173"/>
      <c r="C38" s="90"/>
      <c r="D38" s="84"/>
      <c r="E38" s="95"/>
      <c r="F38" s="84"/>
      <c r="G38" s="84"/>
      <c r="H38" s="95"/>
      <c r="I38" s="84"/>
      <c r="J38" s="84"/>
      <c r="K38" s="95"/>
      <c r="L38" s="84"/>
      <c r="M38" s="84"/>
      <c r="N38" s="95"/>
      <c r="O38" s="84"/>
      <c r="P38" s="84"/>
      <c r="Q38" s="95"/>
      <c r="R38" s="90"/>
      <c r="S38" s="84"/>
    </row>
    <row r="39" spans="1:19">
      <c r="B39" s="91"/>
      <c r="C39" s="105"/>
      <c r="D39" s="105"/>
      <c r="E39" s="105"/>
      <c r="F39" s="105"/>
      <c r="G39" s="105"/>
      <c r="H39" s="106"/>
      <c r="I39" s="107"/>
      <c r="J39" s="107"/>
      <c r="K39" s="107"/>
      <c r="L39" s="107"/>
      <c r="M39" s="107"/>
      <c r="N39" s="107"/>
      <c r="O39" s="107"/>
      <c r="P39" s="107"/>
      <c r="Q39" s="107"/>
      <c r="R39" s="107"/>
    </row>
    <row r="40" spans="1:19">
      <c r="B40" s="91"/>
      <c r="C40" s="91"/>
      <c r="D40" s="91"/>
      <c r="E40" s="91"/>
      <c r="F40" s="91"/>
      <c r="G40" s="91"/>
    </row>
  </sheetData>
  <mergeCells count="11">
    <mergeCell ref="A23:A26"/>
    <mergeCell ref="A27:A30"/>
    <mergeCell ref="A31:A34"/>
    <mergeCell ref="A35:A38"/>
    <mergeCell ref="A1:A2"/>
    <mergeCell ref="A18:A22"/>
    <mergeCell ref="B1:S1"/>
    <mergeCell ref="B2:S2"/>
    <mergeCell ref="A4:A8"/>
    <mergeCell ref="A9:A13"/>
    <mergeCell ref="A14:A17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BE92"/>
  <sheetViews>
    <sheetView showGridLines="0" zoomScale="94" zoomScaleNormal="94" workbookViewId="0">
      <selection activeCell="AC11" sqref="AC11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/>
    <row r="2" spans="1:29">
      <c r="A2" s="297" t="str">
        <f>'Nasazení do skupin'!B1</f>
        <v>12. GALA MČR mladších žáků dvojice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9"/>
      <c r="M2" s="299"/>
      <c r="N2" s="299"/>
      <c r="O2" s="298"/>
      <c r="P2" s="298"/>
      <c r="Q2" s="298"/>
      <c r="R2" s="298"/>
      <c r="S2" s="298"/>
      <c r="T2" s="298"/>
      <c r="U2" s="300"/>
    </row>
    <row r="3" spans="1:29" ht="15.75" thickBot="1">
      <c r="A3" s="301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3"/>
    </row>
    <row r="4" spans="1:29" ht="32.25" customHeight="1" thickBot="1">
      <c r="A4" s="313" t="s">
        <v>8</v>
      </c>
      <c r="B4" s="314"/>
      <c r="C4" s="304" t="str">
        <f>'Nasazení do skupin'!B2</f>
        <v>Karlovy Vary 18.5.2019</v>
      </c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6"/>
    </row>
    <row r="5" spans="1:29">
      <c r="A5" s="315"/>
      <c r="B5" s="316"/>
      <c r="C5" s="298">
        <v>1</v>
      </c>
      <c r="D5" s="298"/>
      <c r="E5" s="300"/>
      <c r="F5" s="297">
        <v>2</v>
      </c>
      <c r="G5" s="298"/>
      <c r="H5" s="300"/>
      <c r="I5" s="297">
        <v>3</v>
      </c>
      <c r="J5" s="298"/>
      <c r="K5" s="300"/>
      <c r="L5" s="297">
        <v>4</v>
      </c>
      <c r="M5" s="298"/>
      <c r="N5" s="300"/>
      <c r="O5" s="297">
        <v>5</v>
      </c>
      <c r="P5" s="298"/>
      <c r="Q5" s="300"/>
      <c r="R5" s="307" t="s">
        <v>1</v>
      </c>
      <c r="S5" s="308"/>
      <c r="T5" s="309"/>
      <c r="U5" s="204" t="s">
        <v>2</v>
      </c>
    </row>
    <row r="6" spans="1:29" ht="15.75" thickBot="1">
      <c r="A6" s="317"/>
      <c r="B6" s="318"/>
      <c r="C6" s="331"/>
      <c r="D6" s="331"/>
      <c r="E6" s="332"/>
      <c r="F6" s="301"/>
      <c r="G6" s="302"/>
      <c r="H6" s="303"/>
      <c r="I6" s="301"/>
      <c r="J6" s="302"/>
      <c r="K6" s="303"/>
      <c r="L6" s="301"/>
      <c r="M6" s="302"/>
      <c r="N6" s="303"/>
      <c r="O6" s="301"/>
      <c r="P6" s="302"/>
      <c r="Q6" s="303"/>
      <c r="R6" s="310" t="s">
        <v>3</v>
      </c>
      <c r="S6" s="311"/>
      <c r="T6" s="312"/>
      <c r="U6" s="205" t="s">
        <v>4</v>
      </c>
    </row>
    <row r="7" spans="1:29" ht="15" customHeight="1">
      <c r="A7" s="319">
        <v>1</v>
      </c>
      <c r="B7" s="322" t="str">
        <f>'Nasazení do skupin'!B4</f>
        <v>Městský nohejbalový klub Modřice, z.s. "A"</v>
      </c>
      <c r="C7" s="333"/>
      <c r="D7" s="334"/>
      <c r="E7" s="335"/>
      <c r="F7" s="327"/>
      <c r="G7" s="329"/>
      <c r="H7" s="342"/>
      <c r="I7" s="327"/>
      <c r="J7" s="329"/>
      <c r="K7" s="342"/>
      <c r="L7" s="156"/>
      <c r="M7" s="156"/>
      <c r="N7" s="156"/>
      <c r="O7" s="327"/>
      <c r="P7" s="329"/>
      <c r="Q7" s="342"/>
      <c r="R7" s="295"/>
      <c r="S7" s="285"/>
      <c r="T7" s="287"/>
      <c r="U7" s="289"/>
      <c r="AB7" s="42"/>
    </row>
    <row r="8" spans="1:29" ht="15.75" customHeight="1" thickBot="1">
      <c r="A8" s="320"/>
      <c r="B8" s="323"/>
      <c r="C8" s="336"/>
      <c r="D8" s="337"/>
      <c r="E8" s="338"/>
      <c r="F8" s="328"/>
      <c r="G8" s="330"/>
      <c r="H8" s="343"/>
      <c r="I8" s="328"/>
      <c r="J8" s="330"/>
      <c r="K8" s="343"/>
      <c r="L8" s="201"/>
      <c r="M8" s="201"/>
      <c r="N8" s="201"/>
      <c r="O8" s="328"/>
      <c r="P8" s="330"/>
      <c r="Q8" s="343"/>
      <c r="R8" s="296"/>
      <c r="S8" s="286"/>
      <c r="T8" s="288"/>
      <c r="U8" s="290"/>
    </row>
    <row r="9" spans="1:29" ht="15" customHeight="1">
      <c r="A9" s="320"/>
      <c r="B9" s="323"/>
      <c r="C9" s="336"/>
      <c r="D9" s="337"/>
      <c r="E9" s="338"/>
      <c r="F9" s="325"/>
      <c r="G9" s="346"/>
      <c r="H9" s="344"/>
      <c r="I9" s="325"/>
      <c r="J9" s="346"/>
      <c r="K9" s="344"/>
      <c r="L9" s="202"/>
      <c r="M9" s="202"/>
      <c r="N9" s="202"/>
      <c r="O9" s="325"/>
      <c r="P9" s="346"/>
      <c r="Q9" s="344"/>
      <c r="R9" s="279"/>
      <c r="S9" s="281"/>
      <c r="T9" s="283"/>
      <c r="U9" s="293"/>
      <c r="AA9" s="42"/>
      <c r="AB9" s="42"/>
      <c r="AC9" s="42"/>
    </row>
    <row r="10" spans="1:29" ht="15.75" customHeight="1" thickBot="1">
      <c r="A10" s="321"/>
      <c r="B10" s="324"/>
      <c r="C10" s="339"/>
      <c r="D10" s="340"/>
      <c r="E10" s="341"/>
      <c r="F10" s="325"/>
      <c r="G10" s="346"/>
      <c r="H10" s="344"/>
      <c r="I10" s="326"/>
      <c r="J10" s="347"/>
      <c r="K10" s="345"/>
      <c r="L10" s="203"/>
      <c r="M10" s="203"/>
      <c r="N10" s="203"/>
      <c r="O10" s="326"/>
      <c r="P10" s="347"/>
      <c r="Q10" s="345"/>
      <c r="R10" s="280"/>
      <c r="S10" s="282"/>
      <c r="T10" s="284"/>
      <c r="U10" s="294"/>
      <c r="AA10" s="42"/>
      <c r="AB10" s="42"/>
      <c r="AC10" s="42"/>
    </row>
    <row r="11" spans="1:29" ht="15" customHeight="1">
      <c r="A11" s="319">
        <v>2</v>
      </c>
      <c r="B11" s="322" t="str">
        <f>'Nasazení do skupin'!B5</f>
        <v>TJ Dynamo České Budějovice z.s.</v>
      </c>
      <c r="C11" s="327"/>
      <c r="D11" s="329"/>
      <c r="E11" s="329"/>
      <c r="F11" s="376" t="s">
        <v>40</v>
      </c>
      <c r="G11" s="377"/>
      <c r="H11" s="378"/>
      <c r="I11" s="329"/>
      <c r="J11" s="329"/>
      <c r="K11" s="342"/>
      <c r="L11" s="156"/>
      <c r="M11" s="156"/>
      <c r="N11" s="156"/>
      <c r="O11" s="327"/>
      <c r="P11" s="329"/>
      <c r="Q11" s="342"/>
      <c r="R11" s="295"/>
      <c r="S11" s="285"/>
      <c r="T11" s="287"/>
      <c r="U11" s="289"/>
    </row>
    <row r="12" spans="1:29" ht="15.75" customHeight="1" thickBot="1">
      <c r="A12" s="320"/>
      <c r="B12" s="323"/>
      <c r="C12" s="328"/>
      <c r="D12" s="330"/>
      <c r="E12" s="330"/>
      <c r="F12" s="379"/>
      <c r="G12" s="380"/>
      <c r="H12" s="381"/>
      <c r="I12" s="330"/>
      <c r="J12" s="330"/>
      <c r="K12" s="343"/>
      <c r="L12" s="201"/>
      <c r="M12" s="201"/>
      <c r="N12" s="201"/>
      <c r="O12" s="328"/>
      <c r="P12" s="330"/>
      <c r="Q12" s="343"/>
      <c r="R12" s="296"/>
      <c r="S12" s="286"/>
      <c r="T12" s="288"/>
      <c r="U12" s="290"/>
    </row>
    <row r="13" spans="1:29" ht="15" customHeight="1">
      <c r="A13" s="320"/>
      <c r="B13" s="323"/>
      <c r="C13" s="325"/>
      <c r="D13" s="346"/>
      <c r="E13" s="346"/>
      <c r="F13" s="379"/>
      <c r="G13" s="380"/>
      <c r="H13" s="381"/>
      <c r="I13" s="346"/>
      <c r="J13" s="346"/>
      <c r="K13" s="344"/>
      <c r="L13" s="202"/>
      <c r="M13" s="202"/>
      <c r="N13" s="202"/>
      <c r="O13" s="325"/>
      <c r="P13" s="346"/>
      <c r="Q13" s="344"/>
      <c r="R13" s="279"/>
      <c r="S13" s="281"/>
      <c r="T13" s="283"/>
      <c r="U13" s="293"/>
    </row>
    <row r="14" spans="1:29" ht="15.75" customHeight="1" thickBot="1">
      <c r="A14" s="321"/>
      <c r="B14" s="324"/>
      <c r="C14" s="326"/>
      <c r="D14" s="347"/>
      <c r="E14" s="347"/>
      <c r="F14" s="382"/>
      <c r="G14" s="383"/>
      <c r="H14" s="384"/>
      <c r="I14" s="346"/>
      <c r="J14" s="346"/>
      <c r="K14" s="344"/>
      <c r="L14" s="202"/>
      <c r="M14" s="202"/>
      <c r="N14" s="202"/>
      <c r="O14" s="326"/>
      <c r="P14" s="347"/>
      <c r="Q14" s="345"/>
      <c r="R14" s="280"/>
      <c r="S14" s="282"/>
      <c r="T14" s="284"/>
      <c r="U14" s="294"/>
    </row>
    <row r="15" spans="1:29" ht="15" customHeight="1">
      <c r="A15" s="319">
        <v>3</v>
      </c>
      <c r="B15" s="322" t="str">
        <f>'Nasazení do skupin'!B6</f>
        <v>TJ SLAVOJ Český Brod "B"</v>
      </c>
      <c r="C15" s="327"/>
      <c r="D15" s="329"/>
      <c r="E15" s="342"/>
      <c r="F15" s="375"/>
      <c r="G15" s="359"/>
      <c r="H15" s="359"/>
      <c r="I15" s="366"/>
      <c r="J15" s="367"/>
      <c r="K15" s="368"/>
      <c r="L15" s="327"/>
      <c r="M15" s="329"/>
      <c r="N15" s="342"/>
      <c r="O15" s="362"/>
      <c r="P15" s="362"/>
      <c r="Q15" s="357"/>
      <c r="R15" s="295"/>
      <c r="S15" s="285"/>
      <c r="T15" s="287"/>
      <c r="U15" s="289"/>
    </row>
    <row r="16" spans="1:29" ht="15.75" customHeight="1" thickBot="1">
      <c r="A16" s="320"/>
      <c r="B16" s="323"/>
      <c r="C16" s="328"/>
      <c r="D16" s="330"/>
      <c r="E16" s="343"/>
      <c r="F16" s="328"/>
      <c r="G16" s="330"/>
      <c r="H16" s="330"/>
      <c r="I16" s="369"/>
      <c r="J16" s="370"/>
      <c r="K16" s="371"/>
      <c r="L16" s="328"/>
      <c r="M16" s="330"/>
      <c r="N16" s="343"/>
      <c r="O16" s="363"/>
      <c r="P16" s="363"/>
      <c r="Q16" s="358"/>
      <c r="R16" s="296"/>
      <c r="S16" s="286"/>
      <c r="T16" s="288"/>
      <c r="U16" s="290"/>
    </row>
    <row r="17" spans="1:31" ht="15" customHeight="1">
      <c r="A17" s="320"/>
      <c r="B17" s="323"/>
      <c r="C17" s="325"/>
      <c r="D17" s="346"/>
      <c r="E17" s="344"/>
      <c r="F17" s="325"/>
      <c r="G17" s="346"/>
      <c r="H17" s="346"/>
      <c r="I17" s="369"/>
      <c r="J17" s="370"/>
      <c r="K17" s="371"/>
      <c r="L17" s="325"/>
      <c r="M17" s="346"/>
      <c r="N17" s="344"/>
      <c r="O17" s="364"/>
      <c r="P17" s="364"/>
      <c r="Q17" s="360"/>
      <c r="R17" s="279"/>
      <c r="S17" s="281"/>
      <c r="T17" s="283"/>
      <c r="U17" s="293"/>
    </row>
    <row r="18" spans="1:31" ht="15.75" customHeight="1" thickBot="1">
      <c r="A18" s="321"/>
      <c r="B18" s="324"/>
      <c r="C18" s="326"/>
      <c r="D18" s="347"/>
      <c r="E18" s="345"/>
      <c r="F18" s="326"/>
      <c r="G18" s="347"/>
      <c r="H18" s="347"/>
      <c r="I18" s="372"/>
      <c r="J18" s="373"/>
      <c r="K18" s="374"/>
      <c r="L18" s="326"/>
      <c r="M18" s="347"/>
      <c r="N18" s="345"/>
      <c r="O18" s="365"/>
      <c r="P18" s="365"/>
      <c r="Q18" s="361"/>
      <c r="R18" s="280"/>
      <c r="S18" s="282"/>
      <c r="T18" s="284"/>
      <c r="U18" s="294"/>
    </row>
    <row r="19" spans="1:31" ht="15" customHeight="1">
      <c r="A19" s="319">
        <v>4</v>
      </c>
      <c r="B19" s="322" t="str">
        <f>'Nasazení do skupin'!B7</f>
        <v>T.J. SOKOL Holice "B"</v>
      </c>
      <c r="C19" s="327"/>
      <c r="D19" s="329"/>
      <c r="E19" s="342"/>
      <c r="F19" s="327"/>
      <c r="G19" s="329"/>
      <c r="H19" s="342"/>
      <c r="I19" s="375"/>
      <c r="J19" s="359"/>
      <c r="K19" s="359"/>
      <c r="L19" s="348">
        <v>2019</v>
      </c>
      <c r="M19" s="349"/>
      <c r="N19" s="350"/>
      <c r="O19" s="327"/>
      <c r="P19" s="329"/>
      <c r="Q19" s="342"/>
      <c r="R19" s="285"/>
      <c r="S19" s="285"/>
      <c r="T19" s="287"/>
      <c r="U19" s="289"/>
    </row>
    <row r="20" spans="1:31" ht="15.75" customHeight="1" thickBot="1">
      <c r="A20" s="320"/>
      <c r="B20" s="323"/>
      <c r="C20" s="328"/>
      <c r="D20" s="330"/>
      <c r="E20" s="343"/>
      <c r="F20" s="328"/>
      <c r="G20" s="330"/>
      <c r="H20" s="343"/>
      <c r="I20" s="328"/>
      <c r="J20" s="330"/>
      <c r="K20" s="330"/>
      <c r="L20" s="351"/>
      <c r="M20" s="352"/>
      <c r="N20" s="353"/>
      <c r="O20" s="328"/>
      <c r="P20" s="330"/>
      <c r="Q20" s="343"/>
      <c r="R20" s="286"/>
      <c r="S20" s="286"/>
      <c r="T20" s="288"/>
      <c r="U20" s="290"/>
    </row>
    <row r="21" spans="1:31" ht="15" customHeight="1">
      <c r="A21" s="320"/>
      <c r="B21" s="323"/>
      <c r="C21" s="325"/>
      <c r="D21" s="346"/>
      <c r="E21" s="344"/>
      <c r="F21" s="325"/>
      <c r="G21" s="346"/>
      <c r="H21" s="344"/>
      <c r="I21" s="325"/>
      <c r="J21" s="346"/>
      <c r="K21" s="346"/>
      <c r="L21" s="351"/>
      <c r="M21" s="352"/>
      <c r="N21" s="353"/>
      <c r="O21" s="325"/>
      <c r="P21" s="346"/>
      <c r="Q21" s="344"/>
      <c r="R21" s="291"/>
      <c r="S21" s="281"/>
      <c r="T21" s="283"/>
      <c r="U21" s="293"/>
    </row>
    <row r="22" spans="1:31" ht="15.75" customHeight="1" thickBot="1">
      <c r="A22" s="321"/>
      <c r="B22" s="324"/>
      <c r="C22" s="326"/>
      <c r="D22" s="347"/>
      <c r="E22" s="345"/>
      <c r="F22" s="326"/>
      <c r="G22" s="347"/>
      <c r="H22" s="345"/>
      <c r="I22" s="326"/>
      <c r="J22" s="347"/>
      <c r="K22" s="347"/>
      <c r="L22" s="354"/>
      <c r="M22" s="355"/>
      <c r="N22" s="356"/>
      <c r="O22" s="326"/>
      <c r="P22" s="347"/>
      <c r="Q22" s="345"/>
      <c r="R22" s="292"/>
      <c r="S22" s="282"/>
      <c r="T22" s="284"/>
      <c r="U22" s="294"/>
    </row>
    <row r="23" spans="1:31" ht="15" customHeight="1">
      <c r="A23" s="319">
        <v>5</v>
      </c>
      <c r="B23" s="322" t="str">
        <f>'Nasazení do skupin'!B8</f>
        <v>SK LIAPOR - WITTE Karlovy Vary z.s. "B"</v>
      </c>
      <c r="C23" s="327"/>
      <c r="D23" s="329"/>
      <c r="E23" s="342"/>
      <c r="F23" s="327"/>
      <c r="G23" s="329"/>
      <c r="H23" s="342"/>
      <c r="I23" s="327"/>
      <c r="J23" s="329"/>
      <c r="K23" s="342"/>
      <c r="L23" s="156"/>
      <c r="M23" s="156"/>
      <c r="N23" s="156"/>
      <c r="O23" s="348"/>
      <c r="P23" s="349"/>
      <c r="Q23" s="350"/>
      <c r="R23" s="285"/>
      <c r="S23" s="285"/>
      <c r="T23" s="287"/>
      <c r="U23" s="289"/>
    </row>
    <row r="24" spans="1:31" ht="15.75" customHeight="1" thickBot="1">
      <c r="A24" s="320"/>
      <c r="B24" s="323"/>
      <c r="C24" s="328"/>
      <c r="D24" s="330"/>
      <c r="E24" s="343"/>
      <c r="F24" s="328"/>
      <c r="G24" s="330"/>
      <c r="H24" s="343"/>
      <c r="I24" s="328"/>
      <c r="J24" s="330"/>
      <c r="K24" s="343"/>
      <c r="L24" s="201"/>
      <c r="M24" s="201"/>
      <c r="N24" s="201"/>
      <c r="O24" s="351"/>
      <c r="P24" s="352"/>
      <c r="Q24" s="353"/>
      <c r="R24" s="286"/>
      <c r="S24" s="286"/>
      <c r="T24" s="288"/>
      <c r="U24" s="290"/>
    </row>
    <row r="25" spans="1:31" ht="15" customHeight="1">
      <c r="A25" s="320"/>
      <c r="B25" s="323"/>
      <c r="C25" s="325"/>
      <c r="D25" s="346"/>
      <c r="E25" s="344"/>
      <c r="F25" s="325"/>
      <c r="G25" s="346"/>
      <c r="H25" s="344"/>
      <c r="I25" s="325"/>
      <c r="J25" s="346"/>
      <c r="K25" s="344"/>
      <c r="L25" s="202"/>
      <c r="M25" s="202"/>
      <c r="N25" s="202"/>
      <c r="O25" s="351"/>
      <c r="P25" s="352"/>
      <c r="Q25" s="353"/>
      <c r="R25" s="291"/>
      <c r="S25" s="281"/>
      <c r="T25" s="283"/>
      <c r="U25" s="293"/>
    </row>
    <row r="26" spans="1:31" ht="15.75" customHeight="1" thickBot="1">
      <c r="A26" s="321"/>
      <c r="B26" s="324"/>
      <c r="C26" s="326"/>
      <c r="D26" s="347"/>
      <c r="E26" s="345"/>
      <c r="F26" s="326"/>
      <c r="G26" s="347"/>
      <c r="H26" s="345"/>
      <c r="I26" s="326"/>
      <c r="J26" s="347"/>
      <c r="K26" s="345"/>
      <c r="L26" s="203"/>
      <c r="M26" s="203"/>
      <c r="N26" s="203"/>
      <c r="O26" s="354"/>
      <c r="P26" s="355"/>
      <c r="Q26" s="356"/>
      <c r="R26" s="292"/>
      <c r="S26" s="282"/>
      <c r="T26" s="284"/>
      <c r="U26" s="294"/>
    </row>
    <row r="27" spans="1:31" ht="15" customHeight="1">
      <c r="A27" s="276"/>
      <c r="B27" s="275"/>
      <c r="C27" s="275"/>
      <c r="D27" s="278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43"/>
      <c r="S27" s="44"/>
      <c r="T27" s="44"/>
      <c r="U27" s="45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1:31" ht="15" customHeight="1">
      <c r="A28" s="276"/>
      <c r="B28" s="275"/>
      <c r="C28" s="275"/>
      <c r="D28" s="278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46"/>
      <c r="S28" s="44"/>
      <c r="T28" s="42"/>
      <c r="U28" s="45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pans="1:31" ht="13.15" customHeight="1">
      <c r="A29" s="276"/>
      <c r="B29" s="275"/>
      <c r="C29" s="275"/>
      <c r="D29" s="278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43"/>
      <c r="S29" s="44"/>
      <c r="T29" s="44"/>
      <c r="U29" s="45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pans="1:31" ht="13.15" customHeight="1">
      <c r="A30" s="276"/>
      <c r="B30" s="275"/>
      <c r="C30" s="275"/>
      <c r="D30" s="278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46"/>
      <c r="S30" s="44"/>
      <c r="T30" s="42"/>
      <c r="U30" s="45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pans="1:31" ht="15" customHeight="1">
      <c r="A31" s="276"/>
      <c r="B31" s="275"/>
      <c r="C31" s="275"/>
      <c r="D31" s="278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43"/>
      <c r="S31" s="44"/>
      <c r="T31" s="44"/>
      <c r="U31" s="45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pans="1:31" ht="21.75" customHeight="1">
      <c r="A32" s="276"/>
      <c r="B32" s="275"/>
      <c r="C32" s="275"/>
      <c r="D32" s="278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46"/>
      <c r="S32" s="44"/>
      <c r="T32" s="42"/>
      <c r="U32" s="45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pans="1:57" ht="15" customHeight="1">
      <c r="A33" s="276"/>
      <c r="B33" s="275"/>
      <c r="C33" s="275"/>
      <c r="D33" s="278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43"/>
      <c r="S33" s="44"/>
      <c r="T33" s="44"/>
      <c r="U33" s="45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pans="1:57" ht="15" customHeight="1">
      <c r="A34" s="276"/>
      <c r="B34" s="275"/>
      <c r="C34" s="275"/>
      <c r="D34" s="278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46"/>
      <c r="S34" s="44"/>
      <c r="T34" s="42"/>
      <c r="U34" s="45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pans="1:57" ht="15" customHeight="1">
      <c r="A35" s="276"/>
      <c r="B35" s="275"/>
      <c r="C35" s="275"/>
      <c r="D35" s="278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43"/>
      <c r="S35" s="44"/>
      <c r="T35" s="44"/>
      <c r="U35" s="45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pans="1:57" ht="15" customHeight="1">
      <c r="A36" s="276"/>
      <c r="B36" s="275"/>
      <c r="C36" s="275"/>
      <c r="D36" s="278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46"/>
      <c r="S36" s="44"/>
      <c r="T36" s="42"/>
      <c r="U36" s="45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1:57" ht="23.25">
      <c r="S37" s="277"/>
      <c r="T37" s="277"/>
      <c r="U37" s="206"/>
      <c r="W37" s="274"/>
      <c r="X37" s="274"/>
      <c r="Y37" s="274"/>
      <c r="Z37" s="274"/>
      <c r="AA37" s="274"/>
      <c r="AB37" s="274"/>
      <c r="AC37" s="274"/>
      <c r="AD37" s="274"/>
      <c r="AE37" s="274"/>
      <c r="AF37" s="274"/>
      <c r="AG37" s="274"/>
      <c r="AH37" s="274"/>
      <c r="AI37" s="274"/>
      <c r="AJ37" s="274"/>
      <c r="AK37" s="274"/>
      <c r="AL37" s="274"/>
      <c r="AM37" s="274"/>
      <c r="AN37" s="274"/>
      <c r="AO37" s="274"/>
      <c r="AP37" s="274"/>
      <c r="AQ37" s="274"/>
      <c r="AR37" s="274"/>
      <c r="AS37" s="274"/>
      <c r="AT37" s="274"/>
      <c r="AU37" s="274"/>
      <c r="AV37" s="274"/>
      <c r="AW37" s="274"/>
      <c r="AX37" s="274"/>
      <c r="AY37" s="274"/>
      <c r="AZ37" s="274"/>
      <c r="BA37" s="274"/>
      <c r="BB37" s="274"/>
      <c r="BC37" s="274"/>
      <c r="BD37" s="274"/>
      <c r="BE37" s="274"/>
    </row>
    <row r="39" spans="1:57">
      <c r="W39" s="274"/>
      <c r="X39" s="274"/>
      <c r="Y39" s="274"/>
      <c r="Z39" s="274"/>
      <c r="AA39" s="274"/>
      <c r="AB39" s="274"/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74"/>
      <c r="AP39" s="274"/>
      <c r="AQ39" s="274"/>
      <c r="AR39" s="274"/>
      <c r="AS39" s="274"/>
      <c r="AT39" s="274"/>
      <c r="AU39" s="274"/>
      <c r="AV39" s="274"/>
      <c r="AW39" s="274"/>
      <c r="AX39" s="274"/>
      <c r="AY39" s="274"/>
      <c r="AZ39" s="274"/>
      <c r="BA39" s="274"/>
      <c r="BB39" s="274"/>
      <c r="BC39" s="274"/>
      <c r="BD39" s="274"/>
      <c r="BE39" s="274"/>
    </row>
    <row r="40" spans="1:57"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  <c r="AN40" s="274"/>
      <c r="AO40" s="274"/>
      <c r="AP40" s="274"/>
      <c r="AQ40" s="274"/>
      <c r="AR40" s="274"/>
      <c r="AS40" s="274"/>
      <c r="AT40" s="274"/>
      <c r="AU40" s="274"/>
      <c r="AV40" s="274"/>
      <c r="AW40" s="274"/>
      <c r="AX40" s="274"/>
      <c r="AY40" s="274"/>
      <c r="AZ40" s="274"/>
      <c r="BA40" s="274"/>
      <c r="BB40" s="274"/>
      <c r="BC40" s="274"/>
      <c r="BD40" s="274"/>
      <c r="BE40" s="274"/>
    </row>
    <row r="41" spans="1:57" ht="20.25">
      <c r="W41" s="273"/>
      <c r="X41" s="273"/>
      <c r="Y41" s="273"/>
      <c r="Z41" s="273"/>
      <c r="AA41" s="273"/>
      <c r="AB41" s="273"/>
      <c r="AC41" s="273"/>
      <c r="AD41" s="270"/>
      <c r="AE41" s="270"/>
      <c r="AF41" s="270"/>
      <c r="AG41" s="270"/>
      <c r="AH41" s="270"/>
      <c r="AI41" s="270"/>
      <c r="AJ41" s="1"/>
      <c r="AK41" s="1"/>
      <c r="AL41" s="273"/>
      <c r="AM41" s="273"/>
      <c r="AN41" s="273"/>
      <c r="AO41" s="273"/>
      <c r="AP41" s="273"/>
      <c r="AQ41" s="273"/>
      <c r="AR41" s="5"/>
      <c r="AS41" s="4"/>
      <c r="AT41" s="4"/>
      <c r="AU41" s="4"/>
      <c r="AV41" s="4"/>
      <c r="AW41" s="4"/>
      <c r="AX41" s="273"/>
      <c r="AY41" s="273"/>
      <c r="AZ41" s="273"/>
      <c r="BA41" s="273"/>
      <c r="BB41" s="1"/>
      <c r="BC41" s="1"/>
      <c r="BD41" s="1"/>
      <c r="BE41" s="1"/>
    </row>
    <row r="43" spans="1:57" ht="20.25">
      <c r="W43" s="270"/>
      <c r="X43" s="270"/>
      <c r="Y43" s="270"/>
      <c r="Z43" s="270"/>
      <c r="AA43" s="270"/>
      <c r="AB43" s="270"/>
      <c r="AC43" s="270"/>
      <c r="AD43" s="271"/>
      <c r="AE43" s="271"/>
      <c r="AF43" s="271"/>
      <c r="AG43" s="271"/>
      <c r="AH43" s="271"/>
      <c r="AI43" s="271"/>
      <c r="AJ43" s="271"/>
      <c r="AK43" s="271"/>
      <c r="AL43" s="271"/>
      <c r="AM43" s="271"/>
      <c r="AN43" s="1"/>
      <c r="AO43" s="270"/>
      <c r="AP43" s="270"/>
      <c r="AQ43" s="270"/>
      <c r="AR43" s="270"/>
      <c r="AS43" s="270"/>
      <c r="AT43" s="270"/>
      <c r="AU43" s="270"/>
      <c r="AV43" s="271"/>
      <c r="AW43" s="271"/>
      <c r="AX43" s="271"/>
      <c r="AY43" s="271"/>
      <c r="AZ43" s="271"/>
      <c r="BA43" s="271"/>
      <c r="BB43" s="271"/>
      <c r="BC43" s="271"/>
      <c r="BD43" s="271"/>
      <c r="BE43" s="271"/>
    </row>
    <row r="46" spans="1:57" ht="15.75">
      <c r="W46" s="272"/>
      <c r="X46" s="272"/>
      <c r="Y46" s="272"/>
      <c r="Z46" s="272"/>
      <c r="AA46" s="272"/>
      <c r="AB46" s="272"/>
      <c r="AC46" s="2"/>
      <c r="AD46" s="272"/>
      <c r="AE46" s="272"/>
      <c r="AF46" s="2"/>
      <c r="AG46" s="2"/>
      <c r="AH46" s="2"/>
      <c r="AI46" s="272"/>
      <c r="AJ46" s="272"/>
      <c r="AK46" s="272"/>
      <c r="AL46" s="272"/>
      <c r="AM46" s="272"/>
      <c r="AN46" s="272"/>
      <c r="AO46" s="2"/>
      <c r="AP46" s="2"/>
      <c r="AQ46" s="2"/>
      <c r="AR46" s="2"/>
      <c r="AS46" s="2"/>
      <c r="AT46" s="2"/>
      <c r="AU46" s="272"/>
      <c r="AV46" s="272"/>
      <c r="AW46" s="272"/>
      <c r="AX46" s="272"/>
      <c r="AY46" s="272"/>
      <c r="AZ46" s="272"/>
      <c r="BA46" s="2"/>
      <c r="BB46" s="2"/>
      <c r="BC46" s="2"/>
      <c r="BD46" s="2"/>
      <c r="BE46" s="2"/>
    </row>
    <row r="49" spans="23:57" ht="15" customHeight="1"/>
    <row r="53" spans="23:57">
      <c r="W53" s="273"/>
      <c r="X53" s="273"/>
      <c r="Y53" s="273"/>
      <c r="Z53" s="273"/>
      <c r="AA53" s="273"/>
      <c r="AB53" s="273"/>
      <c r="AC53" s="273"/>
      <c r="AD53" s="273"/>
      <c r="AE53" s="273"/>
      <c r="AF53" s="273"/>
      <c r="AG53" s="273"/>
      <c r="AH53" s="273"/>
      <c r="AI53" s="273"/>
      <c r="AJ53" s="273"/>
      <c r="AK53" s="273"/>
      <c r="AL53" s="273"/>
      <c r="AM53" s="273"/>
      <c r="AN53" s="273"/>
      <c r="AO53" s="273"/>
      <c r="AP53" s="273"/>
      <c r="AQ53" s="273"/>
      <c r="AR53" s="273"/>
      <c r="AS53" s="273"/>
      <c r="AT53" s="273"/>
      <c r="AU53" s="273"/>
      <c r="AV53" s="273"/>
      <c r="AW53" s="273"/>
      <c r="AX53" s="273"/>
      <c r="AY53" s="273"/>
      <c r="AZ53" s="273"/>
      <c r="BA53" s="273"/>
      <c r="BB53" s="273"/>
      <c r="BC53" s="273"/>
      <c r="BD53" s="273"/>
      <c r="BE53" s="273"/>
    </row>
    <row r="54" spans="23:57">
      <c r="W54" s="273"/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  <c r="AH54" s="273"/>
      <c r="AI54" s="273"/>
      <c r="AJ54" s="273"/>
      <c r="AK54" s="273"/>
      <c r="AL54" s="273"/>
      <c r="AM54" s="273"/>
      <c r="AN54" s="273"/>
      <c r="AO54" s="273"/>
      <c r="AP54" s="273"/>
      <c r="AQ54" s="273"/>
      <c r="AR54" s="273"/>
      <c r="AS54" s="273"/>
      <c r="AT54" s="273"/>
      <c r="AU54" s="273"/>
      <c r="AV54" s="273"/>
      <c r="AW54" s="273"/>
      <c r="AX54" s="273"/>
      <c r="AY54" s="273"/>
      <c r="AZ54" s="273"/>
      <c r="BA54" s="273"/>
      <c r="BB54" s="273"/>
      <c r="BC54" s="273"/>
      <c r="BD54" s="273"/>
      <c r="BE54" s="273"/>
    </row>
    <row r="58" spans="23:57" ht="23.25">
      <c r="W58" s="274"/>
      <c r="X58" s="274"/>
      <c r="Y58" s="274"/>
      <c r="Z58" s="274"/>
      <c r="AA58" s="274"/>
      <c r="AB58" s="274"/>
      <c r="AC58" s="274"/>
      <c r="AD58" s="274"/>
      <c r="AE58" s="274"/>
      <c r="AF58" s="274"/>
      <c r="AG58" s="274"/>
      <c r="AH58" s="274"/>
      <c r="AI58" s="274"/>
      <c r="AJ58" s="274"/>
      <c r="AK58" s="274"/>
      <c r="AL58" s="274"/>
      <c r="AM58" s="274"/>
      <c r="AN58" s="274"/>
      <c r="AO58" s="274"/>
      <c r="AP58" s="274"/>
      <c r="AQ58" s="274"/>
      <c r="AR58" s="274"/>
      <c r="AS58" s="274"/>
      <c r="AT58" s="274"/>
      <c r="AU58" s="274"/>
      <c r="AV58" s="274"/>
      <c r="AW58" s="274"/>
      <c r="AX58" s="274"/>
      <c r="AY58" s="274"/>
      <c r="AZ58" s="274"/>
      <c r="BA58" s="274"/>
      <c r="BB58" s="274"/>
      <c r="BC58" s="274"/>
      <c r="BD58" s="274"/>
      <c r="BE58" s="274"/>
    </row>
    <row r="59" spans="23:57" ht="20.25">
      <c r="W59" s="273"/>
      <c r="X59" s="273"/>
      <c r="Y59" s="273"/>
      <c r="Z59" s="273"/>
      <c r="AA59" s="273"/>
      <c r="AB59" s="273"/>
      <c r="AC59" s="273"/>
      <c r="AD59" s="270"/>
      <c r="AE59" s="270"/>
      <c r="AF59" s="270"/>
      <c r="AG59" s="270"/>
      <c r="AH59" s="270"/>
      <c r="AI59" s="270"/>
      <c r="AJ59" s="1"/>
      <c r="AK59" s="1"/>
      <c r="AL59" s="273"/>
      <c r="AM59" s="273"/>
      <c r="AN59" s="273"/>
      <c r="AO59" s="273"/>
      <c r="AP59" s="273"/>
      <c r="AQ59" s="273"/>
      <c r="AR59" s="5"/>
      <c r="AS59" s="4"/>
      <c r="AT59" s="4"/>
      <c r="AU59" s="4"/>
      <c r="AV59" s="4"/>
      <c r="AW59" s="4"/>
      <c r="AX59" s="273"/>
      <c r="AY59" s="273"/>
      <c r="AZ59" s="273"/>
      <c r="BA59" s="273"/>
      <c r="BB59" s="1"/>
      <c r="BC59" s="1"/>
      <c r="BD59" s="1"/>
      <c r="BE59" s="1"/>
    </row>
    <row r="61" spans="23:57" ht="20.25">
      <c r="W61" s="270"/>
      <c r="X61" s="270"/>
      <c r="Y61" s="270"/>
      <c r="Z61" s="270"/>
      <c r="AA61" s="270"/>
      <c r="AB61" s="270"/>
      <c r="AC61" s="270"/>
      <c r="AD61" s="271"/>
      <c r="AE61" s="271"/>
      <c r="AF61" s="271"/>
      <c r="AG61" s="271"/>
      <c r="AH61" s="271"/>
      <c r="AI61" s="271"/>
      <c r="AJ61" s="271"/>
      <c r="AK61" s="271"/>
      <c r="AL61" s="271"/>
      <c r="AM61" s="271"/>
      <c r="AN61" s="1"/>
      <c r="AO61" s="270"/>
      <c r="AP61" s="270"/>
      <c r="AQ61" s="270"/>
      <c r="AR61" s="270"/>
      <c r="AS61" s="270"/>
      <c r="AT61" s="270"/>
      <c r="AU61" s="270"/>
      <c r="AV61" s="271"/>
      <c r="AW61" s="271"/>
      <c r="AX61" s="271"/>
      <c r="AY61" s="271"/>
      <c r="AZ61" s="271"/>
      <c r="BA61" s="271"/>
      <c r="BB61" s="271"/>
      <c r="BC61" s="271"/>
      <c r="BD61" s="271"/>
      <c r="BE61" s="271"/>
    </row>
    <row r="64" spans="23:57" ht="15.75">
      <c r="W64" s="272"/>
      <c r="X64" s="272"/>
      <c r="Y64" s="272"/>
      <c r="Z64" s="272"/>
      <c r="AA64" s="272"/>
      <c r="AB64" s="272"/>
      <c r="AC64" s="2"/>
      <c r="AD64" s="272"/>
      <c r="AE64" s="272"/>
      <c r="AF64" s="2"/>
      <c r="AG64" s="2"/>
      <c r="AH64" s="2"/>
      <c r="AI64" s="272"/>
      <c r="AJ64" s="272"/>
      <c r="AK64" s="272"/>
      <c r="AL64" s="272"/>
      <c r="AM64" s="272"/>
      <c r="AN64" s="272"/>
      <c r="AO64" s="2"/>
      <c r="AP64" s="2"/>
      <c r="AQ64" s="2"/>
      <c r="AR64" s="2"/>
      <c r="AS64" s="2"/>
      <c r="AT64" s="2"/>
      <c r="AU64" s="272"/>
      <c r="AV64" s="272"/>
      <c r="AW64" s="272"/>
      <c r="AX64" s="272"/>
      <c r="AY64" s="272"/>
      <c r="AZ64" s="272"/>
      <c r="BA64" s="2"/>
      <c r="BB64" s="2"/>
      <c r="BC64" s="2"/>
      <c r="BD64" s="2"/>
      <c r="BE64" s="2"/>
    </row>
    <row r="67" spans="23:57" ht="15" customHeight="1"/>
    <row r="71" spans="23:57"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273"/>
      <c r="AV71" s="273"/>
      <c r="AW71" s="273"/>
      <c r="AX71" s="273"/>
      <c r="AY71" s="273"/>
      <c r="AZ71" s="273"/>
      <c r="BA71" s="273"/>
      <c r="BB71" s="273"/>
      <c r="BC71" s="273"/>
      <c r="BD71" s="273"/>
      <c r="BE71" s="273"/>
    </row>
    <row r="72" spans="23:57"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</row>
    <row r="76" spans="23:57" ht="23.25"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</row>
    <row r="78" spans="23:57" ht="23.25"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</row>
    <row r="79" spans="23:57" ht="20.25">
      <c r="W79" s="273"/>
      <c r="X79" s="273"/>
      <c r="Y79" s="273"/>
      <c r="Z79" s="273"/>
      <c r="AA79" s="273"/>
      <c r="AB79" s="273"/>
      <c r="AC79" s="273"/>
      <c r="AD79" s="270"/>
      <c r="AE79" s="270"/>
      <c r="AF79" s="270"/>
      <c r="AG79" s="270"/>
      <c r="AH79" s="270"/>
      <c r="AI79" s="270"/>
      <c r="AJ79" s="1"/>
      <c r="AK79" s="1"/>
      <c r="AL79" s="273"/>
      <c r="AM79" s="273"/>
      <c r="AN79" s="273"/>
      <c r="AO79" s="273"/>
      <c r="AP79" s="273"/>
      <c r="AQ79" s="273"/>
      <c r="AR79" s="5"/>
      <c r="AS79" s="4"/>
      <c r="AT79" s="4"/>
      <c r="AU79" s="4"/>
      <c r="AV79" s="4"/>
      <c r="AW79" s="4"/>
      <c r="AX79" s="273"/>
      <c r="AY79" s="273"/>
      <c r="AZ79" s="273"/>
      <c r="BA79" s="273"/>
      <c r="BB79" s="1"/>
      <c r="BC79" s="1"/>
      <c r="BD79" s="1"/>
      <c r="BE79" s="1"/>
    </row>
    <row r="81" spans="23:57" ht="20.25">
      <c r="W81" s="270"/>
      <c r="X81" s="270"/>
      <c r="Y81" s="270"/>
      <c r="Z81" s="270"/>
      <c r="AA81" s="270"/>
      <c r="AB81" s="270"/>
      <c r="AC81" s="270"/>
      <c r="AD81" s="271"/>
      <c r="AE81" s="271"/>
      <c r="AF81" s="271"/>
      <c r="AG81" s="271"/>
      <c r="AH81" s="271"/>
      <c r="AI81" s="271"/>
      <c r="AJ81" s="271"/>
      <c r="AK81" s="271"/>
      <c r="AL81" s="271"/>
      <c r="AM81" s="271"/>
      <c r="AN81" s="1"/>
      <c r="AO81" s="270"/>
      <c r="AP81" s="270"/>
      <c r="AQ81" s="270"/>
      <c r="AR81" s="270"/>
      <c r="AS81" s="270"/>
      <c r="AT81" s="270"/>
      <c r="AU81" s="270"/>
      <c r="AV81" s="271"/>
      <c r="AW81" s="271"/>
      <c r="AX81" s="271"/>
      <c r="AY81" s="271"/>
      <c r="AZ81" s="271"/>
      <c r="BA81" s="271"/>
      <c r="BB81" s="271"/>
      <c r="BC81" s="271"/>
      <c r="BD81" s="271"/>
      <c r="BE81" s="271"/>
    </row>
    <row r="84" spans="23:57" ht="15.75">
      <c r="W84" s="272"/>
      <c r="X84" s="272"/>
      <c r="Y84" s="272"/>
      <c r="Z84" s="272"/>
      <c r="AA84" s="272"/>
      <c r="AB84" s="272"/>
      <c r="AC84" s="2"/>
      <c r="AD84" s="272"/>
      <c r="AE84" s="272"/>
      <c r="AF84" s="2"/>
      <c r="AG84" s="2"/>
      <c r="AH84" s="2"/>
      <c r="AI84" s="272"/>
      <c r="AJ84" s="272"/>
      <c r="AK84" s="272"/>
      <c r="AL84" s="272"/>
      <c r="AM84" s="272"/>
      <c r="AN84" s="272"/>
      <c r="AO84" s="2"/>
      <c r="AP84" s="2"/>
      <c r="AQ84" s="2"/>
      <c r="AR84" s="2"/>
      <c r="AS84" s="2"/>
      <c r="AT84" s="2"/>
      <c r="AU84" s="272"/>
      <c r="AV84" s="272"/>
      <c r="AW84" s="272"/>
      <c r="AX84" s="272"/>
      <c r="AY84" s="272"/>
      <c r="AZ84" s="272"/>
      <c r="BA84" s="2"/>
      <c r="BB84" s="2"/>
      <c r="BC84" s="2"/>
      <c r="BD84" s="2"/>
      <c r="BE84" s="2"/>
    </row>
    <row r="91" spans="23:57"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73"/>
      <c r="AY91" s="273"/>
      <c r="AZ91" s="273"/>
      <c r="BA91" s="273"/>
      <c r="BB91" s="273"/>
      <c r="BC91" s="273"/>
      <c r="BD91" s="273"/>
      <c r="BE91" s="273"/>
    </row>
    <row r="92" spans="23:57"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73"/>
      <c r="AY92" s="273"/>
      <c r="AZ92" s="273"/>
      <c r="BA92" s="273"/>
      <c r="BB92" s="273"/>
      <c r="BC92" s="273"/>
      <c r="BD92" s="273"/>
      <c r="BE92" s="273"/>
    </row>
  </sheetData>
  <mergeCells count="232">
    <mergeCell ref="W53:BE54"/>
    <mergeCell ref="W58:BE58"/>
    <mergeCell ref="W59:AC59"/>
    <mergeCell ref="AD59:AI59"/>
    <mergeCell ref="AL59:AQ59"/>
    <mergeCell ref="AX59:BA59"/>
    <mergeCell ref="W61:AC61"/>
    <mergeCell ref="AD61:AM61"/>
    <mergeCell ref="AO61:AU61"/>
    <mergeCell ref="AV61:BE61"/>
    <mergeCell ref="G21:G22"/>
    <mergeCell ref="Q21:Q22"/>
    <mergeCell ref="O9:O10"/>
    <mergeCell ref="J21:J22"/>
    <mergeCell ref="O13:O14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D17:D18"/>
    <mergeCell ref="F19:F20"/>
    <mergeCell ref="G15:G16"/>
    <mergeCell ref="H15:H16"/>
    <mergeCell ref="D11:D12"/>
    <mergeCell ref="U11:U12"/>
    <mergeCell ref="U15:U16"/>
    <mergeCell ref="U13:U14"/>
    <mergeCell ref="E21:E22"/>
    <mergeCell ref="H21:H22"/>
    <mergeCell ref="N17:N18"/>
    <mergeCell ref="O19:O20"/>
    <mergeCell ref="P19:P20"/>
    <mergeCell ref="P17:P18"/>
    <mergeCell ref="I15:K18"/>
    <mergeCell ref="O15:O16"/>
    <mergeCell ref="I21:I22"/>
    <mergeCell ref="H19:H20"/>
    <mergeCell ref="H17:H18"/>
    <mergeCell ref="O17:O18"/>
    <mergeCell ref="K21:K22"/>
    <mergeCell ref="I19:I20"/>
    <mergeCell ref="J19:J20"/>
    <mergeCell ref="O21:O22"/>
    <mergeCell ref="P21:P22"/>
    <mergeCell ref="I11:I12"/>
    <mergeCell ref="E11:E12"/>
    <mergeCell ref="F11:H14"/>
    <mergeCell ref="I13:I14"/>
    <mergeCell ref="O5:Q6"/>
    <mergeCell ref="P13:P14"/>
    <mergeCell ref="Q7:Q8"/>
    <mergeCell ref="J13:J14"/>
    <mergeCell ref="K13:K14"/>
    <mergeCell ref="Q19:Q20"/>
    <mergeCell ref="Q15:Q16"/>
    <mergeCell ref="K19:K20"/>
    <mergeCell ref="Q17:Q18"/>
    <mergeCell ref="L19:N22"/>
    <mergeCell ref="L15:L16"/>
    <mergeCell ref="M15:M16"/>
    <mergeCell ref="N15:N16"/>
    <mergeCell ref="L17:L18"/>
    <mergeCell ref="M17:M18"/>
    <mergeCell ref="P9:P10"/>
    <mergeCell ref="Q9:Q10"/>
    <mergeCell ref="K11:K12"/>
    <mergeCell ref="O11:O12"/>
    <mergeCell ref="P11:P12"/>
    <mergeCell ref="Q11:Q12"/>
    <mergeCell ref="J11:J12"/>
    <mergeCell ref="P15:P16"/>
    <mergeCell ref="Q13:Q14"/>
    <mergeCell ref="G7:G8"/>
    <mergeCell ref="F9:F10"/>
    <mergeCell ref="G9:G10"/>
    <mergeCell ref="H7:H8"/>
    <mergeCell ref="H9:H10"/>
    <mergeCell ref="K7:K8"/>
    <mergeCell ref="I7:I8"/>
    <mergeCell ref="J7:J8"/>
    <mergeCell ref="J9:J10"/>
    <mergeCell ref="K9:K10"/>
    <mergeCell ref="A23:A26"/>
    <mergeCell ref="B23:B26"/>
    <mergeCell ref="C23:C24"/>
    <mergeCell ref="D23:D24"/>
    <mergeCell ref="E23:E24"/>
    <mergeCell ref="F23:F24"/>
    <mergeCell ref="G23:G24"/>
    <mergeCell ref="H23:H24"/>
    <mergeCell ref="A11:A14"/>
    <mergeCell ref="A15:A18"/>
    <mergeCell ref="A19:A22"/>
    <mergeCell ref="C21:C22"/>
    <mergeCell ref="C13:C14"/>
    <mergeCell ref="C17:C18"/>
    <mergeCell ref="B11:B14"/>
    <mergeCell ref="B15:B18"/>
    <mergeCell ref="B19:B22"/>
    <mergeCell ref="C19:C20"/>
    <mergeCell ref="C15:C16"/>
    <mergeCell ref="C11:C12"/>
    <mergeCell ref="D13:D14"/>
    <mergeCell ref="E13:E14"/>
    <mergeCell ref="D21:D22"/>
    <mergeCell ref="F21:F22"/>
    <mergeCell ref="U23:U24"/>
    <mergeCell ref="U25:U26"/>
    <mergeCell ref="J23:J24"/>
    <mergeCell ref="K23:K24"/>
    <mergeCell ref="C25:C26"/>
    <mergeCell ref="E25:E26"/>
    <mergeCell ref="F25:F26"/>
    <mergeCell ref="G25:G26"/>
    <mergeCell ref="H25:H26"/>
    <mergeCell ref="I25:I26"/>
    <mergeCell ref="J25:J26"/>
    <mergeCell ref="K25:K26"/>
    <mergeCell ref="I23:I24"/>
    <mergeCell ref="D25:D26"/>
    <mergeCell ref="O23:Q26"/>
    <mergeCell ref="R23:R24"/>
    <mergeCell ref="S23:S24"/>
    <mergeCell ref="T23:T24"/>
    <mergeCell ref="R25:R26"/>
    <mergeCell ref="S25:S26"/>
    <mergeCell ref="T25:T26"/>
    <mergeCell ref="A2:U3"/>
    <mergeCell ref="C4:U4"/>
    <mergeCell ref="R5:T5"/>
    <mergeCell ref="R6:T6"/>
    <mergeCell ref="R7:R8"/>
    <mergeCell ref="S7:S8"/>
    <mergeCell ref="T7:T8"/>
    <mergeCell ref="R9:R10"/>
    <mergeCell ref="S9:S10"/>
    <mergeCell ref="T9:T10"/>
    <mergeCell ref="A4:B6"/>
    <mergeCell ref="A7:A10"/>
    <mergeCell ref="B7:B10"/>
    <mergeCell ref="I9:I10"/>
    <mergeCell ref="O7:O8"/>
    <mergeCell ref="P7:P8"/>
    <mergeCell ref="C5:E6"/>
    <mergeCell ref="F5:H6"/>
    <mergeCell ref="I5:K6"/>
    <mergeCell ref="U9:U10"/>
    <mergeCell ref="U7:U8"/>
    <mergeCell ref="L5:N6"/>
    <mergeCell ref="C7:E10"/>
    <mergeCell ref="F7:F8"/>
    <mergeCell ref="R11:R12"/>
    <mergeCell ref="S11:S12"/>
    <mergeCell ref="T11:T12"/>
    <mergeCell ref="R13:R14"/>
    <mergeCell ref="S13:S14"/>
    <mergeCell ref="T13:T14"/>
    <mergeCell ref="R15:R16"/>
    <mergeCell ref="S15:S16"/>
    <mergeCell ref="T15:T16"/>
    <mergeCell ref="R17:R18"/>
    <mergeCell ref="S17:S18"/>
    <mergeCell ref="T17:T18"/>
    <mergeCell ref="R19:R20"/>
    <mergeCell ref="S19:S20"/>
    <mergeCell ref="T19:T20"/>
    <mergeCell ref="U19:U20"/>
    <mergeCell ref="R21:R22"/>
    <mergeCell ref="S21:S22"/>
    <mergeCell ref="T21:T22"/>
    <mergeCell ref="U21:U22"/>
    <mergeCell ref="U17:U18"/>
    <mergeCell ref="E27:Q28"/>
    <mergeCell ref="A29:A30"/>
    <mergeCell ref="B29:C30"/>
    <mergeCell ref="E29:Q30"/>
    <mergeCell ref="S37:T37"/>
    <mergeCell ref="W37:BE37"/>
    <mergeCell ref="W39:BE40"/>
    <mergeCell ref="A35:A36"/>
    <mergeCell ref="D27:D28"/>
    <mergeCell ref="D29:D30"/>
    <mergeCell ref="D31:D32"/>
    <mergeCell ref="D33:D34"/>
    <mergeCell ref="E35:Q36"/>
    <mergeCell ref="D35:D36"/>
    <mergeCell ref="E31:Q32"/>
    <mergeCell ref="E33:Q34"/>
    <mergeCell ref="A31:A32"/>
    <mergeCell ref="A33:A34"/>
    <mergeCell ref="B31:C32"/>
    <mergeCell ref="B33:C34"/>
    <mergeCell ref="B35:C36"/>
    <mergeCell ref="A27:A28"/>
    <mergeCell ref="B27:C28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W64:AB64"/>
    <mergeCell ref="AD64:AE64"/>
    <mergeCell ref="AI64:AN64"/>
    <mergeCell ref="AU64:AZ64"/>
    <mergeCell ref="W71:BE72"/>
    <mergeCell ref="W76:BE76"/>
    <mergeCell ref="W78:BE78"/>
    <mergeCell ref="W79:AC79"/>
    <mergeCell ref="AD79:AI79"/>
    <mergeCell ref="AL79:AQ79"/>
    <mergeCell ref="AX79:BA79"/>
    <mergeCell ref="W81:AC81"/>
    <mergeCell ref="AD81:AM81"/>
    <mergeCell ref="AO81:AU81"/>
    <mergeCell ref="AV81:BE81"/>
    <mergeCell ref="W84:AB84"/>
    <mergeCell ref="AD84:AE84"/>
    <mergeCell ref="AI84:AN84"/>
    <mergeCell ref="AU84:AZ84"/>
    <mergeCell ref="W91:BE92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V96"/>
  <sheetViews>
    <sheetView showGridLines="0" topLeftCell="A4" zoomScaleNormal="100" workbookViewId="0">
      <selection activeCell="Y22" sqref="Y22"/>
    </sheetView>
  </sheetViews>
  <sheetFormatPr defaultRowHeight="1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/>
    <row r="2" spans="1:21" ht="14.45" customHeight="1">
      <c r="A2" s="385" t="str">
        <f>'Nasazení do skupin'!B1</f>
        <v>12. GALA MČR mladších žáků dvojice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386"/>
    </row>
    <row r="3" spans="1:21" ht="15" customHeight="1" thickBot="1">
      <c r="A3" s="301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3"/>
    </row>
    <row r="4" spans="1:21" ht="32.25" customHeight="1" thickBot="1">
      <c r="A4" s="441" t="s">
        <v>8</v>
      </c>
      <c r="B4" s="442"/>
      <c r="C4" s="304" t="str">
        <f>'Nasazení do skupin'!B2</f>
        <v>Karlovy Vary 18.5.2019</v>
      </c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6"/>
    </row>
    <row r="5" spans="1:21" ht="14.45" customHeight="1">
      <c r="A5" s="315"/>
      <c r="B5" s="316"/>
      <c r="C5" s="298">
        <v>1</v>
      </c>
      <c r="D5" s="298"/>
      <c r="E5" s="386"/>
      <c r="F5" s="385">
        <v>2</v>
      </c>
      <c r="G5" s="298"/>
      <c r="H5" s="386"/>
      <c r="I5" s="385">
        <v>3</v>
      </c>
      <c r="J5" s="298"/>
      <c r="K5" s="386"/>
      <c r="L5" s="385">
        <v>4</v>
      </c>
      <c r="M5" s="298"/>
      <c r="N5" s="386"/>
      <c r="O5" s="385">
        <v>5</v>
      </c>
      <c r="P5" s="298"/>
      <c r="Q5" s="386"/>
      <c r="R5" s="387" t="s">
        <v>1</v>
      </c>
      <c r="S5" s="388"/>
      <c r="T5" s="389"/>
      <c r="U5" s="227" t="s">
        <v>2</v>
      </c>
    </row>
    <row r="6" spans="1:21" ht="15" customHeight="1" thickBot="1">
      <c r="A6" s="317"/>
      <c r="B6" s="318"/>
      <c r="C6" s="331"/>
      <c r="D6" s="331"/>
      <c r="E6" s="332"/>
      <c r="F6" s="301"/>
      <c r="G6" s="302"/>
      <c r="H6" s="303"/>
      <c r="I6" s="301"/>
      <c r="J6" s="302"/>
      <c r="K6" s="303"/>
      <c r="L6" s="301"/>
      <c r="M6" s="302"/>
      <c r="N6" s="303"/>
      <c r="O6" s="301"/>
      <c r="P6" s="302"/>
      <c r="Q6" s="303"/>
      <c r="R6" s="310" t="s">
        <v>3</v>
      </c>
      <c r="S6" s="311"/>
      <c r="T6" s="312"/>
      <c r="U6" s="226" t="s">
        <v>4</v>
      </c>
    </row>
    <row r="7" spans="1:21" ht="15" customHeight="1">
      <c r="A7" s="431">
        <v>1</v>
      </c>
      <c r="B7" s="439" t="str">
        <f>'Nasazení do skupin'!B4</f>
        <v>Městský nohejbalový klub Modřice, z.s. "A"</v>
      </c>
      <c r="C7" s="443"/>
      <c r="D7" s="334"/>
      <c r="E7" s="444"/>
      <c r="F7" s="407">
        <f>E11</f>
        <v>2</v>
      </c>
      <c r="G7" s="409" t="s">
        <v>5</v>
      </c>
      <c r="H7" s="411">
        <f>C11</f>
        <v>0</v>
      </c>
      <c r="I7" s="407">
        <f>O33</f>
        <v>2</v>
      </c>
      <c r="J7" s="409" t="s">
        <v>5</v>
      </c>
      <c r="K7" s="411">
        <f>Q33</f>
        <v>1</v>
      </c>
      <c r="L7" s="407">
        <f>O37</f>
        <v>2</v>
      </c>
      <c r="M7" s="409" t="s">
        <v>5</v>
      </c>
      <c r="N7" s="411">
        <f>Q37</f>
        <v>0</v>
      </c>
      <c r="O7" s="407">
        <f>E23</f>
        <v>2</v>
      </c>
      <c r="P7" s="409" t="s">
        <v>5</v>
      </c>
      <c r="Q7" s="411">
        <f>C23</f>
        <v>0</v>
      </c>
      <c r="R7" s="397">
        <f>F7+I7+L7+O7</f>
        <v>8</v>
      </c>
      <c r="S7" s="413" t="s">
        <v>5</v>
      </c>
      <c r="T7" s="415">
        <f>H7+K7+N7+Q7</f>
        <v>1</v>
      </c>
      <c r="U7" s="425">
        <v>8</v>
      </c>
    </row>
    <row r="8" spans="1:21" ht="15.75" customHeight="1" thickBot="1">
      <c r="A8" s="320"/>
      <c r="B8" s="323"/>
      <c r="C8" s="336"/>
      <c r="D8" s="337"/>
      <c r="E8" s="338"/>
      <c r="F8" s="408"/>
      <c r="G8" s="410"/>
      <c r="H8" s="412"/>
      <c r="I8" s="408"/>
      <c r="J8" s="410"/>
      <c r="K8" s="412"/>
      <c r="L8" s="408"/>
      <c r="M8" s="410"/>
      <c r="N8" s="412"/>
      <c r="O8" s="408"/>
      <c r="P8" s="410"/>
      <c r="Q8" s="412"/>
      <c r="R8" s="398"/>
      <c r="S8" s="414"/>
      <c r="T8" s="416"/>
      <c r="U8" s="426"/>
    </row>
    <row r="9" spans="1:21" ht="15" customHeight="1">
      <c r="A9" s="320"/>
      <c r="B9" s="323"/>
      <c r="C9" s="336"/>
      <c r="D9" s="337"/>
      <c r="E9" s="338"/>
      <c r="F9" s="401">
        <f>E13</f>
        <v>20</v>
      </c>
      <c r="G9" s="403" t="s">
        <v>5</v>
      </c>
      <c r="H9" s="405">
        <f>C13</f>
        <v>10</v>
      </c>
      <c r="I9" s="401">
        <f>O34</f>
        <v>26</v>
      </c>
      <c r="J9" s="403" t="s">
        <v>5</v>
      </c>
      <c r="K9" s="405">
        <f>Q34</f>
        <v>21</v>
      </c>
      <c r="L9" s="401">
        <f>O38</f>
        <v>20</v>
      </c>
      <c r="M9" s="403" t="s">
        <v>5</v>
      </c>
      <c r="N9" s="405">
        <f>Q38</f>
        <v>7</v>
      </c>
      <c r="O9" s="401">
        <f>E25</f>
        <v>20</v>
      </c>
      <c r="P9" s="403" t="s">
        <v>5</v>
      </c>
      <c r="Q9" s="405">
        <f>C25</f>
        <v>12</v>
      </c>
      <c r="R9" s="399">
        <f>F9+I9+L9+O9</f>
        <v>86</v>
      </c>
      <c r="S9" s="417" t="s">
        <v>5</v>
      </c>
      <c r="T9" s="419">
        <f>H9+K9+N9+Q9</f>
        <v>50</v>
      </c>
      <c r="U9" s="427">
        <v>1</v>
      </c>
    </row>
    <row r="10" spans="1:21" ht="15.75" customHeight="1" thickBot="1">
      <c r="A10" s="321"/>
      <c r="B10" s="324"/>
      <c r="C10" s="339"/>
      <c r="D10" s="340"/>
      <c r="E10" s="341"/>
      <c r="F10" s="401"/>
      <c r="G10" s="403"/>
      <c r="H10" s="405"/>
      <c r="I10" s="402"/>
      <c r="J10" s="404"/>
      <c r="K10" s="406"/>
      <c r="L10" s="402"/>
      <c r="M10" s="404"/>
      <c r="N10" s="406"/>
      <c r="O10" s="402"/>
      <c r="P10" s="404"/>
      <c r="Q10" s="406"/>
      <c r="R10" s="400"/>
      <c r="S10" s="418"/>
      <c r="T10" s="420"/>
      <c r="U10" s="428"/>
    </row>
    <row r="11" spans="1:21" ht="15" customHeight="1">
      <c r="A11" s="431">
        <v>2</v>
      </c>
      <c r="B11" s="439" t="str">
        <f>'Nasazení do skupin'!B5</f>
        <v>TJ Dynamo České Budějovice z.s.</v>
      </c>
      <c r="C11" s="407">
        <f>O47</f>
        <v>0</v>
      </c>
      <c r="D11" s="409" t="s">
        <v>5</v>
      </c>
      <c r="E11" s="409">
        <f>Q47</f>
        <v>2</v>
      </c>
      <c r="F11" s="376" t="s">
        <v>40</v>
      </c>
      <c r="G11" s="377"/>
      <c r="H11" s="378"/>
      <c r="I11" s="409">
        <f>H15</f>
        <v>0</v>
      </c>
      <c r="J11" s="409" t="s">
        <v>5</v>
      </c>
      <c r="K11" s="411">
        <f>F15</f>
        <v>2</v>
      </c>
      <c r="L11" s="407">
        <f>O41</f>
        <v>2</v>
      </c>
      <c r="M11" s="409" t="s">
        <v>5</v>
      </c>
      <c r="N11" s="411">
        <f>Q41</f>
        <v>0</v>
      </c>
      <c r="O11" s="407">
        <f>H23</f>
        <v>1</v>
      </c>
      <c r="P11" s="409" t="s">
        <v>5</v>
      </c>
      <c r="Q11" s="411">
        <f>F23</f>
        <v>2</v>
      </c>
      <c r="R11" s="397">
        <f>C11+I11+L11+O11</f>
        <v>3</v>
      </c>
      <c r="S11" s="413" t="s">
        <v>5</v>
      </c>
      <c r="T11" s="415">
        <f>E11+K11+N11+Q11</f>
        <v>6</v>
      </c>
      <c r="U11" s="425">
        <v>2</v>
      </c>
    </row>
    <row r="12" spans="1:21" ht="15.75" customHeight="1" thickBot="1">
      <c r="A12" s="320"/>
      <c r="B12" s="323"/>
      <c r="C12" s="408"/>
      <c r="D12" s="410"/>
      <c r="E12" s="410"/>
      <c r="F12" s="379"/>
      <c r="G12" s="380"/>
      <c r="H12" s="381"/>
      <c r="I12" s="410"/>
      <c r="J12" s="410"/>
      <c r="K12" s="412"/>
      <c r="L12" s="408"/>
      <c r="M12" s="410"/>
      <c r="N12" s="412"/>
      <c r="O12" s="408"/>
      <c r="P12" s="410"/>
      <c r="Q12" s="412"/>
      <c r="R12" s="398"/>
      <c r="S12" s="414"/>
      <c r="T12" s="416"/>
      <c r="U12" s="426"/>
    </row>
    <row r="13" spans="1:21" ht="15" customHeight="1">
      <c r="A13" s="320"/>
      <c r="B13" s="323"/>
      <c r="C13" s="401">
        <f>O48</f>
        <v>10</v>
      </c>
      <c r="D13" s="403" t="s">
        <v>5</v>
      </c>
      <c r="E13" s="403">
        <f>Q48</f>
        <v>20</v>
      </c>
      <c r="F13" s="379"/>
      <c r="G13" s="380"/>
      <c r="H13" s="381"/>
      <c r="I13" s="403">
        <f>H17</f>
        <v>9</v>
      </c>
      <c r="J13" s="403" t="s">
        <v>5</v>
      </c>
      <c r="K13" s="405">
        <f>F17</f>
        <v>20</v>
      </c>
      <c r="L13" s="401">
        <f>O42</f>
        <v>20</v>
      </c>
      <c r="M13" s="403" t="s">
        <v>5</v>
      </c>
      <c r="N13" s="405">
        <f>Q42</f>
        <v>11</v>
      </c>
      <c r="O13" s="401">
        <f>H25</f>
        <v>26</v>
      </c>
      <c r="P13" s="403" t="s">
        <v>5</v>
      </c>
      <c r="Q13" s="405">
        <f>F25</f>
        <v>26</v>
      </c>
      <c r="R13" s="399">
        <f>C13+I13+L13+O13</f>
        <v>65</v>
      </c>
      <c r="S13" s="417" t="s">
        <v>5</v>
      </c>
      <c r="T13" s="419">
        <f>E13+K13+N13+Q13</f>
        <v>77</v>
      </c>
      <c r="U13" s="427">
        <v>4</v>
      </c>
    </row>
    <row r="14" spans="1:21" ht="15.75" customHeight="1" thickBot="1">
      <c r="A14" s="321"/>
      <c r="B14" s="324"/>
      <c r="C14" s="402"/>
      <c r="D14" s="404"/>
      <c r="E14" s="404"/>
      <c r="F14" s="382"/>
      <c r="G14" s="383"/>
      <c r="H14" s="384"/>
      <c r="I14" s="403"/>
      <c r="J14" s="403"/>
      <c r="K14" s="405"/>
      <c r="L14" s="402"/>
      <c r="M14" s="404"/>
      <c r="N14" s="406"/>
      <c r="O14" s="402"/>
      <c r="P14" s="404"/>
      <c r="Q14" s="406"/>
      <c r="R14" s="400"/>
      <c r="S14" s="418"/>
      <c r="T14" s="420"/>
      <c r="U14" s="428"/>
    </row>
    <row r="15" spans="1:21" ht="15" customHeight="1">
      <c r="A15" s="431">
        <v>3</v>
      </c>
      <c r="B15" s="439" t="str">
        <f>'Nasazení do skupin'!B6</f>
        <v>TJ SLAVOJ Český Brod "B"</v>
      </c>
      <c r="C15" s="407">
        <f>K7</f>
        <v>1</v>
      </c>
      <c r="D15" s="409" t="s">
        <v>5</v>
      </c>
      <c r="E15" s="411">
        <f>I7</f>
        <v>2</v>
      </c>
      <c r="F15" s="440">
        <f>O29</f>
        <v>2</v>
      </c>
      <c r="G15" s="436" t="s">
        <v>5</v>
      </c>
      <c r="H15" s="436">
        <f>Q29</f>
        <v>0</v>
      </c>
      <c r="I15" s="437"/>
      <c r="J15" s="367"/>
      <c r="K15" s="438"/>
      <c r="L15" s="432">
        <f>K19</f>
        <v>2</v>
      </c>
      <c r="M15" s="432" t="s">
        <v>5</v>
      </c>
      <c r="N15" s="434">
        <f>I19</f>
        <v>0</v>
      </c>
      <c r="O15" s="432">
        <f>O39</f>
        <v>1</v>
      </c>
      <c r="P15" s="432" t="s">
        <v>5</v>
      </c>
      <c r="Q15" s="434">
        <f>Q39</f>
        <v>2</v>
      </c>
      <c r="R15" s="397">
        <f>C15+F15+L15+O15</f>
        <v>6</v>
      </c>
      <c r="S15" s="413" t="s">
        <v>5</v>
      </c>
      <c r="T15" s="415">
        <f>H15+E15+N15+Q15</f>
        <v>4</v>
      </c>
      <c r="U15" s="425">
        <v>4</v>
      </c>
    </row>
    <row r="16" spans="1:21" ht="15.75" customHeight="1" thickBot="1">
      <c r="A16" s="320"/>
      <c r="B16" s="323"/>
      <c r="C16" s="408"/>
      <c r="D16" s="410"/>
      <c r="E16" s="412"/>
      <c r="F16" s="408"/>
      <c r="G16" s="410"/>
      <c r="H16" s="410"/>
      <c r="I16" s="369"/>
      <c r="J16" s="370"/>
      <c r="K16" s="371"/>
      <c r="L16" s="433"/>
      <c r="M16" s="433"/>
      <c r="N16" s="435"/>
      <c r="O16" s="433"/>
      <c r="P16" s="433"/>
      <c r="Q16" s="435"/>
      <c r="R16" s="398"/>
      <c r="S16" s="414"/>
      <c r="T16" s="416"/>
      <c r="U16" s="426"/>
    </row>
    <row r="17" spans="1:22" ht="15" customHeight="1">
      <c r="A17" s="320"/>
      <c r="B17" s="323"/>
      <c r="C17" s="401">
        <f>K9</f>
        <v>21</v>
      </c>
      <c r="D17" s="403" t="s">
        <v>5</v>
      </c>
      <c r="E17" s="405">
        <f>I9</f>
        <v>26</v>
      </c>
      <c r="F17" s="401">
        <f>O30</f>
        <v>20</v>
      </c>
      <c r="G17" s="403" t="s">
        <v>5</v>
      </c>
      <c r="H17" s="403">
        <f>Q30</f>
        <v>9</v>
      </c>
      <c r="I17" s="369"/>
      <c r="J17" s="370"/>
      <c r="K17" s="371"/>
      <c r="L17" s="421">
        <f>K21</f>
        <v>20</v>
      </c>
      <c r="M17" s="421" t="s">
        <v>5</v>
      </c>
      <c r="N17" s="423">
        <f>I21</f>
        <v>11</v>
      </c>
      <c r="O17" s="421">
        <f>O40</f>
        <v>27</v>
      </c>
      <c r="P17" s="421" t="s">
        <v>5</v>
      </c>
      <c r="Q17" s="423">
        <f>Q40</f>
        <v>28</v>
      </c>
      <c r="R17" s="399">
        <f>F17+C17+L17+O17</f>
        <v>88</v>
      </c>
      <c r="S17" s="417" t="s">
        <v>5</v>
      </c>
      <c r="T17" s="419">
        <f>H17+E17+N17+Q17</f>
        <v>74</v>
      </c>
      <c r="U17" s="427">
        <v>3</v>
      </c>
    </row>
    <row r="18" spans="1:22" ht="15.75" customHeight="1" thickBot="1">
      <c r="A18" s="321"/>
      <c r="B18" s="324"/>
      <c r="C18" s="402"/>
      <c r="D18" s="404"/>
      <c r="E18" s="406"/>
      <c r="F18" s="402"/>
      <c r="G18" s="404"/>
      <c r="H18" s="404"/>
      <c r="I18" s="372"/>
      <c r="J18" s="373"/>
      <c r="K18" s="374"/>
      <c r="L18" s="422"/>
      <c r="M18" s="422"/>
      <c r="N18" s="424"/>
      <c r="O18" s="422"/>
      <c r="P18" s="422"/>
      <c r="Q18" s="424"/>
      <c r="R18" s="400"/>
      <c r="S18" s="418"/>
      <c r="T18" s="420"/>
      <c r="U18" s="428"/>
    </row>
    <row r="19" spans="1:22" ht="15" customHeight="1">
      <c r="A19" s="431">
        <v>4</v>
      </c>
      <c r="B19" s="439" t="str">
        <f>'Nasazení do skupin'!B7</f>
        <v>T.J. SOKOL Holice "B"</v>
      </c>
      <c r="C19" s="407">
        <f>N7</f>
        <v>0</v>
      </c>
      <c r="D19" s="409" t="s">
        <v>5</v>
      </c>
      <c r="E19" s="411">
        <f>L7</f>
        <v>2</v>
      </c>
      <c r="F19" s="407">
        <f>N11</f>
        <v>0</v>
      </c>
      <c r="G19" s="409" t="s">
        <v>5</v>
      </c>
      <c r="H19" s="411">
        <f>L11</f>
        <v>2</v>
      </c>
      <c r="I19" s="440">
        <f>O45</f>
        <v>0</v>
      </c>
      <c r="J19" s="436" t="s">
        <v>5</v>
      </c>
      <c r="K19" s="436">
        <f>Q45</f>
        <v>2</v>
      </c>
      <c r="L19" s="348">
        <v>2019</v>
      </c>
      <c r="M19" s="349"/>
      <c r="N19" s="350"/>
      <c r="O19" s="432">
        <f>O31</f>
        <v>0</v>
      </c>
      <c r="P19" s="432" t="s">
        <v>5</v>
      </c>
      <c r="Q19" s="434">
        <f>Q31</f>
        <v>2</v>
      </c>
      <c r="R19" s="397">
        <f>F19+I19+C19+O19</f>
        <v>0</v>
      </c>
      <c r="S19" s="413" t="s">
        <v>5</v>
      </c>
      <c r="T19" s="415">
        <f>H19+K19+E19+Q19</f>
        <v>8</v>
      </c>
      <c r="U19" s="425">
        <v>0</v>
      </c>
    </row>
    <row r="20" spans="1:22" ht="15.75" customHeight="1" thickBot="1">
      <c r="A20" s="320"/>
      <c r="B20" s="323"/>
      <c r="C20" s="408"/>
      <c r="D20" s="410"/>
      <c r="E20" s="412"/>
      <c r="F20" s="408"/>
      <c r="G20" s="410"/>
      <c r="H20" s="412"/>
      <c r="I20" s="408"/>
      <c r="J20" s="410"/>
      <c r="K20" s="410"/>
      <c r="L20" s="351"/>
      <c r="M20" s="352"/>
      <c r="N20" s="353"/>
      <c r="O20" s="433"/>
      <c r="P20" s="433"/>
      <c r="Q20" s="435"/>
      <c r="R20" s="398"/>
      <c r="S20" s="414"/>
      <c r="T20" s="416"/>
      <c r="U20" s="426"/>
    </row>
    <row r="21" spans="1:22" ht="15" customHeight="1">
      <c r="A21" s="320"/>
      <c r="B21" s="323"/>
      <c r="C21" s="401">
        <f>N9</f>
        <v>7</v>
      </c>
      <c r="D21" s="403" t="s">
        <v>5</v>
      </c>
      <c r="E21" s="405">
        <f>L9</f>
        <v>20</v>
      </c>
      <c r="F21" s="401">
        <f>N13</f>
        <v>11</v>
      </c>
      <c r="G21" s="403" t="s">
        <v>5</v>
      </c>
      <c r="H21" s="405">
        <f>L13</f>
        <v>20</v>
      </c>
      <c r="I21" s="401">
        <f>O46</f>
        <v>11</v>
      </c>
      <c r="J21" s="403" t="s">
        <v>5</v>
      </c>
      <c r="K21" s="403">
        <f>Q46</f>
        <v>20</v>
      </c>
      <c r="L21" s="351"/>
      <c r="M21" s="352"/>
      <c r="N21" s="353"/>
      <c r="O21" s="421">
        <f>O32</f>
        <v>11</v>
      </c>
      <c r="P21" s="421" t="s">
        <v>5</v>
      </c>
      <c r="Q21" s="423">
        <f>Q32</f>
        <v>20</v>
      </c>
      <c r="R21" s="399">
        <f>F21+I21+C21+O21</f>
        <v>40</v>
      </c>
      <c r="S21" s="417" t="s">
        <v>5</v>
      </c>
      <c r="T21" s="419">
        <f>H21+K21+E21+Q21</f>
        <v>80</v>
      </c>
      <c r="U21" s="427">
        <v>5</v>
      </c>
    </row>
    <row r="22" spans="1:22" ht="15.75" customHeight="1" thickBot="1">
      <c r="A22" s="321"/>
      <c r="B22" s="324"/>
      <c r="C22" s="402"/>
      <c r="D22" s="404"/>
      <c r="E22" s="406"/>
      <c r="F22" s="402"/>
      <c r="G22" s="404"/>
      <c r="H22" s="406"/>
      <c r="I22" s="402"/>
      <c r="J22" s="404"/>
      <c r="K22" s="404"/>
      <c r="L22" s="354"/>
      <c r="M22" s="355"/>
      <c r="N22" s="356"/>
      <c r="O22" s="422"/>
      <c r="P22" s="422"/>
      <c r="Q22" s="424"/>
      <c r="R22" s="400"/>
      <c r="S22" s="418"/>
      <c r="T22" s="420"/>
      <c r="U22" s="428"/>
    </row>
    <row r="23" spans="1:22" ht="15.75" customHeight="1">
      <c r="A23" s="431">
        <v>5</v>
      </c>
      <c r="B23" s="439" t="str">
        <f>'Nasazení do skupin'!B8</f>
        <v>SK LIAPOR - WITTE Karlovy Vary z.s. "B"</v>
      </c>
      <c r="C23" s="407">
        <f>O43</f>
        <v>0</v>
      </c>
      <c r="D23" s="409" t="s">
        <v>5</v>
      </c>
      <c r="E23" s="411">
        <f>Q43</f>
        <v>2</v>
      </c>
      <c r="F23" s="407">
        <f>O35</f>
        <v>2</v>
      </c>
      <c r="G23" s="409" t="s">
        <v>5</v>
      </c>
      <c r="H23" s="411">
        <f>Q35</f>
        <v>1</v>
      </c>
      <c r="I23" s="407">
        <f>Q15</f>
        <v>2</v>
      </c>
      <c r="J23" s="409" t="s">
        <v>5</v>
      </c>
      <c r="K23" s="411">
        <f>O15</f>
        <v>1</v>
      </c>
      <c r="L23" s="407">
        <f>Q19</f>
        <v>2</v>
      </c>
      <c r="M23" s="409" t="s">
        <v>5</v>
      </c>
      <c r="N23" s="411">
        <f>O19</f>
        <v>0</v>
      </c>
      <c r="O23" s="429"/>
      <c r="P23" s="349"/>
      <c r="Q23" s="430"/>
      <c r="R23" s="397">
        <f>F23+I23+L23+C23</f>
        <v>6</v>
      </c>
      <c r="S23" s="413" t="s">
        <v>5</v>
      </c>
      <c r="T23" s="415">
        <f>H23+K23+N23+E23</f>
        <v>4</v>
      </c>
      <c r="U23" s="425">
        <v>6</v>
      </c>
    </row>
    <row r="24" spans="1:22" ht="15.75" customHeight="1" thickBot="1">
      <c r="A24" s="320"/>
      <c r="B24" s="323"/>
      <c r="C24" s="408"/>
      <c r="D24" s="410"/>
      <c r="E24" s="412"/>
      <c r="F24" s="408"/>
      <c r="G24" s="410"/>
      <c r="H24" s="412"/>
      <c r="I24" s="408"/>
      <c r="J24" s="410"/>
      <c r="K24" s="412"/>
      <c r="L24" s="408"/>
      <c r="M24" s="410"/>
      <c r="N24" s="412"/>
      <c r="O24" s="351"/>
      <c r="P24" s="352"/>
      <c r="Q24" s="353"/>
      <c r="R24" s="398"/>
      <c r="S24" s="414"/>
      <c r="T24" s="416"/>
      <c r="U24" s="426"/>
    </row>
    <row r="25" spans="1:22" ht="15.75" customHeight="1">
      <c r="A25" s="320"/>
      <c r="B25" s="323"/>
      <c r="C25" s="401">
        <f>O44</f>
        <v>12</v>
      </c>
      <c r="D25" s="403" t="s">
        <v>5</v>
      </c>
      <c r="E25" s="405">
        <f>Q44</f>
        <v>20</v>
      </c>
      <c r="F25" s="401">
        <f>O36</f>
        <v>26</v>
      </c>
      <c r="G25" s="403" t="s">
        <v>5</v>
      </c>
      <c r="H25" s="405">
        <f>Q36</f>
        <v>26</v>
      </c>
      <c r="I25" s="401">
        <f>Q17</f>
        <v>28</v>
      </c>
      <c r="J25" s="403" t="s">
        <v>5</v>
      </c>
      <c r="K25" s="405">
        <f>O17</f>
        <v>27</v>
      </c>
      <c r="L25" s="401">
        <f>Q21</f>
        <v>20</v>
      </c>
      <c r="M25" s="403" t="s">
        <v>5</v>
      </c>
      <c r="N25" s="405">
        <f>O21</f>
        <v>11</v>
      </c>
      <c r="O25" s="351"/>
      <c r="P25" s="352"/>
      <c r="Q25" s="353"/>
      <c r="R25" s="399">
        <f>F25+I25+L25+C25</f>
        <v>86</v>
      </c>
      <c r="S25" s="417" t="s">
        <v>5</v>
      </c>
      <c r="T25" s="419">
        <f>H25+K25+N25+E25</f>
        <v>84</v>
      </c>
      <c r="U25" s="427">
        <v>2</v>
      </c>
    </row>
    <row r="26" spans="1:22" ht="15.75" customHeight="1" thickBot="1">
      <c r="A26" s="321"/>
      <c r="B26" s="324"/>
      <c r="C26" s="402"/>
      <c r="D26" s="404"/>
      <c r="E26" s="406"/>
      <c r="F26" s="402"/>
      <c r="G26" s="404"/>
      <c r="H26" s="406"/>
      <c r="I26" s="402"/>
      <c r="J26" s="404"/>
      <c r="K26" s="406"/>
      <c r="L26" s="402"/>
      <c r="M26" s="404"/>
      <c r="N26" s="406"/>
      <c r="O26" s="354"/>
      <c r="P26" s="355"/>
      <c r="Q26" s="356"/>
      <c r="R26" s="400"/>
      <c r="S26" s="418"/>
      <c r="T26" s="420"/>
      <c r="U26" s="428"/>
    </row>
    <row r="28" spans="1:22" ht="24.95" customHeight="1">
      <c r="A28" s="390" t="s">
        <v>12</v>
      </c>
      <c r="B28" s="391"/>
      <c r="C28" s="391"/>
      <c r="D28" s="391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1"/>
      <c r="R28" s="392"/>
      <c r="S28" s="159"/>
      <c r="T28" s="228"/>
      <c r="U28" s="228"/>
    </row>
    <row r="29" spans="1:22" ht="15" customHeight="1">
      <c r="A29" s="393">
        <v>1</v>
      </c>
      <c r="B29" s="395" t="str">
        <f>B15</f>
        <v>TJ SLAVOJ Český Brod "B"</v>
      </c>
      <c r="C29" s="395"/>
      <c r="D29" s="395" t="s">
        <v>5</v>
      </c>
      <c r="E29" s="395" t="str">
        <f>B11</f>
        <v>TJ Dynamo České Budějovice z.s.</v>
      </c>
      <c r="F29" s="395"/>
      <c r="G29" s="395"/>
      <c r="H29" s="395"/>
      <c r="I29" s="395"/>
      <c r="J29" s="395"/>
      <c r="K29" s="395"/>
      <c r="L29" s="395"/>
      <c r="M29" s="395"/>
      <c r="N29" s="395"/>
      <c r="O29" s="166">
        <v>2</v>
      </c>
      <c r="P29" s="167" t="s">
        <v>5</v>
      </c>
      <c r="Q29" s="167">
        <v>0</v>
      </c>
      <c r="R29" s="158" t="s">
        <v>11</v>
      </c>
      <c r="S29" s="157"/>
      <c r="T29" s="44"/>
      <c r="U29" s="45"/>
      <c r="V29" s="3"/>
    </row>
    <row r="30" spans="1:22" ht="15" customHeight="1">
      <c r="A30" s="394"/>
      <c r="B30" s="396"/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168">
        <v>20</v>
      </c>
      <c r="P30" s="169" t="s">
        <v>5</v>
      </c>
      <c r="Q30" s="155">
        <v>9</v>
      </c>
      <c r="R30" s="6" t="s">
        <v>10</v>
      </c>
      <c r="S30" s="157"/>
      <c r="T30" s="42"/>
      <c r="U30" s="45"/>
      <c r="V30" s="3"/>
    </row>
    <row r="31" spans="1:22" ht="15" customHeight="1">
      <c r="A31" s="394">
        <v>2</v>
      </c>
      <c r="B31" s="396" t="str">
        <f>B19</f>
        <v>T.J. SOKOL Holice "B"</v>
      </c>
      <c r="C31" s="396"/>
      <c r="D31" s="396" t="s">
        <v>5</v>
      </c>
      <c r="E31" s="396" t="str">
        <f>B23</f>
        <v>SK LIAPOR - WITTE Karlovy Vary z.s. "B"</v>
      </c>
      <c r="F31" s="396"/>
      <c r="G31" s="396"/>
      <c r="H31" s="396"/>
      <c r="I31" s="396"/>
      <c r="J31" s="396"/>
      <c r="K31" s="396"/>
      <c r="L31" s="396"/>
      <c r="M31" s="396"/>
      <c r="N31" s="396"/>
      <c r="O31" s="170">
        <v>0</v>
      </c>
      <c r="P31" s="169" t="s">
        <v>5</v>
      </c>
      <c r="Q31" s="169">
        <v>2</v>
      </c>
      <c r="R31" s="6" t="s">
        <v>11</v>
      </c>
      <c r="S31" s="157"/>
      <c r="T31" s="44"/>
      <c r="U31" s="45"/>
    </row>
    <row r="32" spans="1:22" ht="15" customHeight="1">
      <c r="A32" s="394"/>
      <c r="B32" s="396"/>
      <c r="C32" s="396"/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168">
        <v>11</v>
      </c>
      <c r="P32" s="169" t="s">
        <v>5</v>
      </c>
      <c r="Q32" s="155">
        <v>20</v>
      </c>
      <c r="R32" s="6" t="s">
        <v>10</v>
      </c>
      <c r="S32" s="157"/>
      <c r="T32" s="42"/>
      <c r="U32" s="45"/>
    </row>
    <row r="33" spans="1:21" ht="15" customHeight="1">
      <c r="A33" s="394">
        <v>3</v>
      </c>
      <c r="B33" s="396" t="str">
        <f>B7</f>
        <v>Městský nohejbalový klub Modřice, z.s. "A"</v>
      </c>
      <c r="C33" s="396"/>
      <c r="D33" s="396" t="s">
        <v>5</v>
      </c>
      <c r="E33" s="396" t="str">
        <f>B15</f>
        <v>TJ SLAVOJ Český Brod "B"</v>
      </c>
      <c r="F33" s="396"/>
      <c r="G33" s="396"/>
      <c r="H33" s="396"/>
      <c r="I33" s="396"/>
      <c r="J33" s="396"/>
      <c r="K33" s="396"/>
      <c r="L33" s="396"/>
      <c r="M33" s="396"/>
      <c r="N33" s="396"/>
      <c r="O33" s="170">
        <v>2</v>
      </c>
      <c r="P33" s="169" t="s">
        <v>5</v>
      </c>
      <c r="Q33" s="169">
        <v>1</v>
      </c>
      <c r="R33" s="6" t="s">
        <v>11</v>
      </c>
      <c r="S33" s="157"/>
      <c r="T33" s="44"/>
      <c r="U33" s="45"/>
    </row>
    <row r="34" spans="1:21" ht="15" customHeight="1">
      <c r="A34" s="394"/>
      <c r="B34" s="396"/>
      <c r="C34" s="396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168">
        <v>26</v>
      </c>
      <c r="P34" s="169" t="s">
        <v>5</v>
      </c>
      <c r="Q34" s="155">
        <v>21</v>
      </c>
      <c r="R34" s="6" t="s">
        <v>10</v>
      </c>
      <c r="S34" s="157"/>
      <c r="T34" s="42"/>
      <c r="U34" s="45"/>
    </row>
    <row r="35" spans="1:21" ht="15" customHeight="1">
      <c r="A35" s="394">
        <v>4</v>
      </c>
      <c r="B35" s="396" t="str">
        <f>B23</f>
        <v>SK LIAPOR - WITTE Karlovy Vary z.s. "B"</v>
      </c>
      <c r="C35" s="396"/>
      <c r="D35" s="396" t="s">
        <v>5</v>
      </c>
      <c r="E35" s="396" t="str">
        <f>B11</f>
        <v>TJ Dynamo České Budějovice z.s.</v>
      </c>
      <c r="F35" s="396"/>
      <c r="G35" s="396"/>
      <c r="H35" s="396"/>
      <c r="I35" s="396"/>
      <c r="J35" s="396"/>
      <c r="K35" s="396"/>
      <c r="L35" s="396"/>
      <c r="M35" s="396"/>
      <c r="N35" s="396"/>
      <c r="O35" s="170">
        <v>2</v>
      </c>
      <c r="P35" s="169" t="s">
        <v>5</v>
      </c>
      <c r="Q35" s="169">
        <v>1</v>
      </c>
      <c r="R35" s="6" t="s">
        <v>11</v>
      </c>
      <c r="S35" s="157"/>
      <c r="T35" s="44"/>
      <c r="U35" s="45"/>
    </row>
    <row r="36" spans="1:21" ht="15" customHeight="1">
      <c r="A36" s="394"/>
      <c r="B36" s="396"/>
      <c r="C36" s="396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168">
        <v>26</v>
      </c>
      <c r="P36" s="169" t="s">
        <v>5</v>
      </c>
      <c r="Q36" s="155">
        <v>26</v>
      </c>
      <c r="R36" s="6" t="s">
        <v>10</v>
      </c>
      <c r="S36" s="157"/>
      <c r="T36" s="42"/>
      <c r="U36" s="45"/>
    </row>
    <row r="37" spans="1:21" ht="15" customHeight="1">
      <c r="A37" s="394">
        <v>5</v>
      </c>
      <c r="B37" s="396" t="str">
        <f>B7</f>
        <v>Městský nohejbalový klub Modřice, z.s. "A"</v>
      </c>
      <c r="C37" s="396"/>
      <c r="D37" s="396" t="s">
        <v>5</v>
      </c>
      <c r="E37" s="396" t="str">
        <f>B19</f>
        <v>T.J. SOKOL Holice "B"</v>
      </c>
      <c r="F37" s="396"/>
      <c r="G37" s="396"/>
      <c r="H37" s="396"/>
      <c r="I37" s="396"/>
      <c r="J37" s="396"/>
      <c r="K37" s="396"/>
      <c r="L37" s="396"/>
      <c r="M37" s="396"/>
      <c r="N37" s="396"/>
      <c r="O37" s="170">
        <v>2</v>
      </c>
      <c r="P37" s="169" t="s">
        <v>5</v>
      </c>
      <c r="Q37" s="169">
        <v>0</v>
      </c>
      <c r="R37" s="6" t="s">
        <v>11</v>
      </c>
      <c r="S37" s="157"/>
      <c r="T37" s="44"/>
      <c r="U37" s="45"/>
    </row>
    <row r="38" spans="1:21" ht="15" customHeight="1">
      <c r="A38" s="394"/>
      <c r="B38" s="396"/>
      <c r="C38" s="396"/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168">
        <v>20</v>
      </c>
      <c r="P38" s="169" t="s">
        <v>5</v>
      </c>
      <c r="Q38" s="155">
        <v>7</v>
      </c>
      <c r="R38" s="6" t="s">
        <v>10</v>
      </c>
      <c r="S38" s="157"/>
      <c r="T38" s="42"/>
      <c r="U38" s="45"/>
    </row>
    <row r="39" spans="1:21" ht="15" customHeight="1">
      <c r="A39" s="394">
        <v>6</v>
      </c>
      <c r="B39" s="396" t="str">
        <f>B15</f>
        <v>TJ SLAVOJ Český Brod "B"</v>
      </c>
      <c r="C39" s="396"/>
      <c r="D39" s="396" t="s">
        <v>5</v>
      </c>
      <c r="E39" s="396" t="str">
        <f>B23</f>
        <v>SK LIAPOR - WITTE Karlovy Vary z.s. "B"</v>
      </c>
      <c r="F39" s="396"/>
      <c r="G39" s="396"/>
      <c r="H39" s="396"/>
      <c r="I39" s="396"/>
      <c r="J39" s="396"/>
      <c r="K39" s="396"/>
      <c r="L39" s="396"/>
      <c r="M39" s="396"/>
      <c r="N39" s="396"/>
      <c r="O39" s="170">
        <v>1</v>
      </c>
      <c r="P39" s="169" t="s">
        <v>5</v>
      </c>
      <c r="Q39" s="169">
        <v>2</v>
      </c>
      <c r="R39" s="6" t="s">
        <v>11</v>
      </c>
      <c r="S39" s="157"/>
      <c r="T39" s="44"/>
      <c r="U39" s="45"/>
    </row>
    <row r="40" spans="1:21" ht="15" customHeight="1">
      <c r="A40" s="394"/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168">
        <v>27</v>
      </c>
      <c r="P40" s="169" t="s">
        <v>5</v>
      </c>
      <c r="Q40" s="155">
        <v>28</v>
      </c>
      <c r="R40" s="6" t="s">
        <v>10</v>
      </c>
      <c r="S40" s="157"/>
      <c r="T40" s="42"/>
      <c r="U40" s="45"/>
    </row>
    <row r="41" spans="1:21" ht="15.75">
      <c r="A41" s="394">
        <v>7</v>
      </c>
      <c r="B41" s="396" t="str">
        <f>B11</f>
        <v>TJ Dynamo České Budějovice z.s.</v>
      </c>
      <c r="C41" s="396"/>
      <c r="D41" s="396" t="s">
        <v>5</v>
      </c>
      <c r="E41" s="396" t="str">
        <f>B19</f>
        <v>T.J. SOKOL Holice "B"</v>
      </c>
      <c r="F41" s="396"/>
      <c r="G41" s="396"/>
      <c r="H41" s="396"/>
      <c r="I41" s="396"/>
      <c r="J41" s="396"/>
      <c r="K41" s="396"/>
      <c r="L41" s="396"/>
      <c r="M41" s="396"/>
      <c r="N41" s="396"/>
      <c r="O41" s="170">
        <v>2</v>
      </c>
      <c r="P41" s="169" t="s">
        <v>5</v>
      </c>
      <c r="Q41" s="169">
        <v>0</v>
      </c>
      <c r="R41" s="6" t="s">
        <v>11</v>
      </c>
      <c r="S41" s="157"/>
      <c r="T41" s="44"/>
      <c r="U41" s="45"/>
    </row>
    <row r="42" spans="1:21" ht="15.75">
      <c r="A42" s="394"/>
      <c r="B42" s="396"/>
      <c r="C42" s="396"/>
      <c r="D42" s="396"/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168">
        <v>20</v>
      </c>
      <c r="P42" s="169" t="s">
        <v>5</v>
      </c>
      <c r="Q42" s="155">
        <v>11</v>
      </c>
      <c r="R42" s="6" t="s">
        <v>10</v>
      </c>
      <c r="S42" s="157"/>
      <c r="T42" s="42"/>
      <c r="U42" s="45"/>
    </row>
    <row r="43" spans="1:21" ht="14.45" customHeight="1">
      <c r="A43" s="394">
        <v>8</v>
      </c>
      <c r="B43" s="396" t="str">
        <f>B23</f>
        <v>SK LIAPOR - WITTE Karlovy Vary z.s. "B"</v>
      </c>
      <c r="C43" s="396"/>
      <c r="D43" s="396" t="s">
        <v>5</v>
      </c>
      <c r="E43" s="396" t="str">
        <f>B7</f>
        <v>Městský nohejbalový klub Modřice, z.s. "A"</v>
      </c>
      <c r="F43" s="396"/>
      <c r="G43" s="396"/>
      <c r="H43" s="396"/>
      <c r="I43" s="396"/>
      <c r="J43" s="396"/>
      <c r="K43" s="396"/>
      <c r="L43" s="396"/>
      <c r="M43" s="396"/>
      <c r="N43" s="396"/>
      <c r="O43" s="170">
        <v>0</v>
      </c>
      <c r="P43" s="169" t="s">
        <v>5</v>
      </c>
      <c r="Q43" s="169">
        <v>2</v>
      </c>
      <c r="R43" s="6" t="s">
        <v>11</v>
      </c>
      <c r="S43" s="157"/>
      <c r="T43" s="44"/>
      <c r="U43" s="45"/>
    </row>
    <row r="44" spans="1:21" ht="14.45" customHeight="1">
      <c r="A44" s="394"/>
      <c r="B44" s="396"/>
      <c r="C44" s="396"/>
      <c r="D44" s="396"/>
      <c r="E44" s="396"/>
      <c r="F44" s="396"/>
      <c r="G44" s="396"/>
      <c r="H44" s="396"/>
      <c r="I44" s="396"/>
      <c r="J44" s="396"/>
      <c r="K44" s="396"/>
      <c r="L44" s="396"/>
      <c r="M44" s="396"/>
      <c r="N44" s="396"/>
      <c r="O44" s="168">
        <v>12</v>
      </c>
      <c r="P44" s="169" t="s">
        <v>5</v>
      </c>
      <c r="Q44" s="155">
        <v>20</v>
      </c>
      <c r="R44" s="6" t="s">
        <v>10</v>
      </c>
      <c r="S44" s="157"/>
      <c r="T44" s="42"/>
      <c r="U44" s="45"/>
    </row>
    <row r="45" spans="1:21" ht="15.75">
      <c r="A45" s="394">
        <v>9</v>
      </c>
      <c r="B45" s="396" t="str">
        <f>B19</f>
        <v>T.J. SOKOL Holice "B"</v>
      </c>
      <c r="C45" s="396"/>
      <c r="D45" s="396" t="s">
        <v>5</v>
      </c>
      <c r="E45" s="396" t="str">
        <f>B15</f>
        <v>TJ SLAVOJ Český Brod "B"</v>
      </c>
      <c r="F45" s="396"/>
      <c r="G45" s="396"/>
      <c r="H45" s="396"/>
      <c r="I45" s="396"/>
      <c r="J45" s="396"/>
      <c r="K45" s="396"/>
      <c r="L45" s="396"/>
      <c r="M45" s="396"/>
      <c r="N45" s="396"/>
      <c r="O45" s="170">
        <v>0</v>
      </c>
      <c r="P45" s="169" t="s">
        <v>5</v>
      </c>
      <c r="Q45" s="169">
        <v>2</v>
      </c>
      <c r="R45" s="6" t="s">
        <v>11</v>
      </c>
      <c r="S45" s="157"/>
      <c r="T45" s="44"/>
      <c r="U45" s="45"/>
    </row>
    <row r="46" spans="1:21" ht="15.75">
      <c r="A46" s="394"/>
      <c r="B46" s="396"/>
      <c r="C46" s="396"/>
      <c r="D46" s="396"/>
      <c r="E46" s="396"/>
      <c r="F46" s="396"/>
      <c r="G46" s="396"/>
      <c r="H46" s="396"/>
      <c r="I46" s="396"/>
      <c r="J46" s="396"/>
      <c r="K46" s="396"/>
      <c r="L46" s="396"/>
      <c r="M46" s="396"/>
      <c r="N46" s="396"/>
      <c r="O46" s="168">
        <v>11</v>
      </c>
      <c r="P46" s="169" t="s">
        <v>5</v>
      </c>
      <c r="Q46" s="155">
        <v>20</v>
      </c>
      <c r="R46" s="6" t="s">
        <v>10</v>
      </c>
      <c r="S46" s="157"/>
      <c r="T46" s="42"/>
      <c r="U46" s="45"/>
    </row>
    <row r="47" spans="1:21" ht="15.75">
      <c r="A47" s="394">
        <v>10</v>
      </c>
      <c r="B47" s="396" t="str">
        <f>B11</f>
        <v>TJ Dynamo České Budějovice z.s.</v>
      </c>
      <c r="C47" s="396"/>
      <c r="D47" s="396" t="s">
        <v>5</v>
      </c>
      <c r="E47" s="396" t="str">
        <f>B7</f>
        <v>Městský nohejbalový klub Modřice, z.s. "A"</v>
      </c>
      <c r="F47" s="396"/>
      <c r="G47" s="396"/>
      <c r="H47" s="396"/>
      <c r="I47" s="396"/>
      <c r="J47" s="396"/>
      <c r="K47" s="396"/>
      <c r="L47" s="396"/>
      <c r="M47" s="396"/>
      <c r="N47" s="396"/>
      <c r="O47" s="48">
        <v>0</v>
      </c>
      <c r="P47" s="49" t="s">
        <v>5</v>
      </c>
      <c r="Q47" s="49">
        <v>2</v>
      </c>
      <c r="R47" s="6" t="s">
        <v>11</v>
      </c>
      <c r="S47" s="157"/>
      <c r="T47" s="44"/>
      <c r="U47" s="45"/>
    </row>
    <row r="48" spans="1:21" ht="15.75">
      <c r="A48" s="394"/>
      <c r="B48" s="396"/>
      <c r="C48" s="396"/>
      <c r="D48" s="396"/>
      <c r="E48" s="396"/>
      <c r="F48" s="396"/>
      <c r="G48" s="396"/>
      <c r="H48" s="396"/>
      <c r="I48" s="396"/>
      <c r="J48" s="396"/>
      <c r="K48" s="396"/>
      <c r="L48" s="396"/>
      <c r="M48" s="396"/>
      <c r="N48" s="396"/>
      <c r="O48" s="47">
        <v>10</v>
      </c>
      <c r="P48" s="49" t="s">
        <v>5</v>
      </c>
      <c r="Q48" s="38">
        <v>20</v>
      </c>
      <c r="R48" s="6" t="s">
        <v>10</v>
      </c>
      <c r="S48" s="157"/>
      <c r="T48" s="42"/>
      <c r="U48" s="45"/>
    </row>
    <row r="53" ht="15" customHeight="1"/>
    <row r="57" ht="14.45" customHeight="1"/>
    <row r="58" ht="14.45" customHeight="1"/>
    <row r="71" ht="15" customHeight="1"/>
    <row r="75" ht="14.45" customHeight="1"/>
    <row r="76" ht="14.45" customHeight="1"/>
    <row r="95" ht="14.45" customHeight="1"/>
    <row r="96" ht="14.45" customHeight="1"/>
  </sheetData>
  <mergeCells count="226">
    <mergeCell ref="C13:C14"/>
    <mergeCell ref="D13:D14"/>
    <mergeCell ref="E13:E14"/>
    <mergeCell ref="N9:N10"/>
    <mergeCell ref="F11:H14"/>
    <mergeCell ref="F7:F8"/>
    <mergeCell ref="G7:G8"/>
    <mergeCell ref="H7:H8"/>
    <mergeCell ref="A7:A10"/>
    <mergeCell ref="B7:B10"/>
    <mergeCell ref="C7:E10"/>
    <mergeCell ref="M13:M14"/>
    <mergeCell ref="A4:B6"/>
    <mergeCell ref="C5:E6"/>
    <mergeCell ref="F5:H6"/>
    <mergeCell ref="U11:U12"/>
    <mergeCell ref="U9:U10"/>
    <mergeCell ref="A11:A14"/>
    <mergeCell ref="B11:B14"/>
    <mergeCell ref="I5:K6"/>
    <mergeCell ref="L5:N6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I13:I14"/>
    <mergeCell ref="J13:J14"/>
    <mergeCell ref="K13:K14"/>
    <mergeCell ref="L13:L14"/>
    <mergeCell ref="U13:U14"/>
    <mergeCell ref="U7:U8"/>
    <mergeCell ref="I7:I8"/>
    <mergeCell ref="J7:J8"/>
    <mergeCell ref="K7:K8"/>
    <mergeCell ref="L7:L8"/>
    <mergeCell ref="M7:M8"/>
    <mergeCell ref="N7:N8"/>
    <mergeCell ref="I11:I12"/>
    <mergeCell ref="J11:J12"/>
    <mergeCell ref="K11:K12"/>
    <mergeCell ref="L11:L12"/>
    <mergeCell ref="M11:M12"/>
    <mergeCell ref="L9:L10"/>
    <mergeCell ref="M9:M10"/>
    <mergeCell ref="A15:A18"/>
    <mergeCell ref="C15:C16"/>
    <mergeCell ref="D15:D16"/>
    <mergeCell ref="E15:E16"/>
    <mergeCell ref="F15:F16"/>
    <mergeCell ref="U15:U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U17:U18"/>
    <mergeCell ref="M17:M18"/>
    <mergeCell ref="N17:N18"/>
    <mergeCell ref="G19:G20"/>
    <mergeCell ref="H19:H20"/>
    <mergeCell ref="I19:I20"/>
    <mergeCell ref="B15:B18"/>
    <mergeCell ref="B19:B22"/>
    <mergeCell ref="O17:O18"/>
    <mergeCell ref="P17:P18"/>
    <mergeCell ref="Q17:Q18"/>
    <mergeCell ref="O19:O20"/>
    <mergeCell ref="P19:P20"/>
    <mergeCell ref="Q19:Q20"/>
    <mergeCell ref="U19:U20"/>
    <mergeCell ref="T23:T24"/>
    <mergeCell ref="U21:U22"/>
    <mergeCell ref="R17:R18"/>
    <mergeCell ref="S17:S18"/>
    <mergeCell ref="T17:T18"/>
    <mergeCell ref="R19:R20"/>
    <mergeCell ref="B43:C44"/>
    <mergeCell ref="D43:D44"/>
    <mergeCell ref="E43:N44"/>
    <mergeCell ref="C21:C22"/>
    <mergeCell ref="D21:D22"/>
    <mergeCell ref="E21:E22"/>
    <mergeCell ref="F21:F22"/>
    <mergeCell ref="G21:G22"/>
    <mergeCell ref="E41:N42"/>
    <mergeCell ref="E35:N36"/>
    <mergeCell ref="F25:F26"/>
    <mergeCell ref="G25:G26"/>
    <mergeCell ref="B23:B26"/>
    <mergeCell ref="L23:L24"/>
    <mergeCell ref="T19:T20"/>
    <mergeCell ref="S25:S26"/>
    <mergeCell ref="T25:T26"/>
    <mergeCell ref="D33:D34"/>
    <mergeCell ref="E33:N34"/>
    <mergeCell ref="H21:H22"/>
    <mergeCell ref="A47:A48"/>
    <mergeCell ref="A37:A38"/>
    <mergeCell ref="A33:A34"/>
    <mergeCell ref="B33:C34"/>
    <mergeCell ref="L17:L18"/>
    <mergeCell ref="N23:N24"/>
    <mergeCell ref="J19:J20"/>
    <mergeCell ref="K19:K20"/>
    <mergeCell ref="D29:D30"/>
    <mergeCell ref="E25:E26"/>
    <mergeCell ref="M23:M24"/>
    <mergeCell ref="I15:K18"/>
    <mergeCell ref="A35:A36"/>
    <mergeCell ref="B35:C36"/>
    <mergeCell ref="D35:D36"/>
    <mergeCell ref="A19:A22"/>
    <mergeCell ref="C19:C20"/>
    <mergeCell ref="D19:D20"/>
    <mergeCell ref="E19:E20"/>
    <mergeCell ref="F19:F20"/>
    <mergeCell ref="B37:C38"/>
    <mergeCell ref="D37:D38"/>
    <mergeCell ref="E37:N38"/>
    <mergeCell ref="I21:I22"/>
    <mergeCell ref="B47:C48"/>
    <mergeCell ref="D47:D48"/>
    <mergeCell ref="E47:N48"/>
    <mergeCell ref="A45:A46"/>
    <mergeCell ref="A43:A44"/>
    <mergeCell ref="O5:Q6"/>
    <mergeCell ref="O7:O8"/>
    <mergeCell ref="P7:P8"/>
    <mergeCell ref="Q7:Q8"/>
    <mergeCell ref="O9:O10"/>
    <mergeCell ref="P9:P10"/>
    <mergeCell ref="Q9:Q10"/>
    <mergeCell ref="O11:O12"/>
    <mergeCell ref="P11:P12"/>
    <mergeCell ref="Q11:Q12"/>
    <mergeCell ref="O13:O14"/>
    <mergeCell ref="P13:P14"/>
    <mergeCell ref="Q13:Q14"/>
    <mergeCell ref="O15:O16"/>
    <mergeCell ref="P15:P16"/>
    <mergeCell ref="Q15:Q16"/>
    <mergeCell ref="B45:C46"/>
    <mergeCell ref="D45:D46"/>
    <mergeCell ref="E45:N46"/>
    <mergeCell ref="U23:U24"/>
    <mergeCell ref="C25:C26"/>
    <mergeCell ref="D25:D26"/>
    <mergeCell ref="A39:A40"/>
    <mergeCell ref="B39:C40"/>
    <mergeCell ref="D39:D40"/>
    <mergeCell ref="E39:N40"/>
    <mergeCell ref="A41:A42"/>
    <mergeCell ref="B41:C42"/>
    <mergeCell ref="D41:D42"/>
    <mergeCell ref="A31:A32"/>
    <mergeCell ref="B31:C32"/>
    <mergeCell ref="D31:D32"/>
    <mergeCell ref="E31:N32"/>
    <mergeCell ref="U25:U26"/>
    <mergeCell ref="O23:Q26"/>
    <mergeCell ref="S23:S24"/>
    <mergeCell ref="A23:A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S7:S8"/>
    <mergeCell ref="T7:T8"/>
    <mergeCell ref="S9:S10"/>
    <mergeCell ref="T9:T10"/>
    <mergeCell ref="S11:S12"/>
    <mergeCell ref="T11:T12"/>
    <mergeCell ref="S13:S14"/>
    <mergeCell ref="T13:T14"/>
    <mergeCell ref="T21:T22"/>
    <mergeCell ref="S15:S16"/>
    <mergeCell ref="S19:S20"/>
    <mergeCell ref="S21:S22"/>
    <mergeCell ref="T15:T16"/>
    <mergeCell ref="J21:J22"/>
    <mergeCell ref="K21:K22"/>
    <mergeCell ref="O21:O22"/>
    <mergeCell ref="P21:P22"/>
    <mergeCell ref="Q21:Q22"/>
    <mergeCell ref="A2:U3"/>
    <mergeCell ref="C4:U4"/>
    <mergeCell ref="R5:T5"/>
    <mergeCell ref="R6:T6"/>
    <mergeCell ref="L19:N22"/>
    <mergeCell ref="A28:R28"/>
    <mergeCell ref="A29:A30"/>
    <mergeCell ref="B29:C30"/>
    <mergeCell ref="E29:N30"/>
    <mergeCell ref="R7:R8"/>
    <mergeCell ref="R9:R10"/>
    <mergeCell ref="R11:R12"/>
    <mergeCell ref="R13:R14"/>
    <mergeCell ref="R15:R16"/>
    <mergeCell ref="R21:R22"/>
    <mergeCell ref="R23:R24"/>
    <mergeCell ref="R25:R26"/>
    <mergeCell ref="L25:L26"/>
    <mergeCell ref="M25:M26"/>
    <mergeCell ref="N25:N26"/>
    <mergeCell ref="H25:H26"/>
    <mergeCell ref="I25:I26"/>
    <mergeCell ref="J25:J26"/>
    <mergeCell ref="K25:K26"/>
  </mergeCells>
  <pageMargins left="0.51181102362204722" right="0.31496062992125984" top="0.78740157480314965" bottom="0.78740157480314965" header="0.31496062992125984" footer="0.31496062992125984"/>
  <pageSetup paperSize="9" scale="11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BE92"/>
  <sheetViews>
    <sheetView showGridLines="0" zoomScaleNormal="100" workbookViewId="0">
      <selection activeCell="L19" sqref="L19:N22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/>
    <row r="2" spans="1:29">
      <c r="A2" s="297" t="str">
        <f>'Nasazení do skupin'!B1</f>
        <v>12. GALA MČR mladších žáků dvojice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9"/>
      <c r="M2" s="299"/>
      <c r="N2" s="299"/>
      <c r="O2" s="298"/>
      <c r="P2" s="298"/>
      <c r="Q2" s="298"/>
      <c r="R2" s="298"/>
      <c r="S2" s="298"/>
      <c r="T2" s="298"/>
      <c r="U2" s="300"/>
    </row>
    <row r="3" spans="1:29" ht="15.75" thickBot="1">
      <c r="A3" s="301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3"/>
    </row>
    <row r="4" spans="1:29" ht="32.25" customHeight="1" thickBot="1">
      <c r="A4" s="313" t="s">
        <v>6</v>
      </c>
      <c r="B4" s="314"/>
      <c r="C4" s="304" t="str">
        <f>'Nasazení do skupin'!B2</f>
        <v>Karlovy Vary 18.5.2019</v>
      </c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6"/>
    </row>
    <row r="5" spans="1:29">
      <c r="A5" s="315"/>
      <c r="B5" s="316"/>
      <c r="C5" s="298">
        <v>1</v>
      </c>
      <c r="D5" s="298"/>
      <c r="E5" s="300"/>
      <c r="F5" s="297">
        <v>2</v>
      </c>
      <c r="G5" s="298"/>
      <c r="H5" s="300"/>
      <c r="I5" s="297">
        <v>3</v>
      </c>
      <c r="J5" s="298"/>
      <c r="K5" s="300"/>
      <c r="L5" s="297">
        <v>4</v>
      </c>
      <c r="M5" s="298"/>
      <c r="N5" s="300"/>
      <c r="O5" s="297">
        <v>5</v>
      </c>
      <c r="P5" s="298"/>
      <c r="Q5" s="300"/>
      <c r="R5" s="307" t="s">
        <v>1</v>
      </c>
      <c r="S5" s="308"/>
      <c r="T5" s="309"/>
      <c r="U5" s="163" t="s">
        <v>2</v>
      </c>
    </row>
    <row r="6" spans="1:29" ht="15.75" thickBot="1">
      <c r="A6" s="317"/>
      <c r="B6" s="318"/>
      <c r="C6" s="331"/>
      <c r="D6" s="331"/>
      <c r="E6" s="332"/>
      <c r="F6" s="301"/>
      <c r="G6" s="302"/>
      <c r="H6" s="303"/>
      <c r="I6" s="301"/>
      <c r="J6" s="302"/>
      <c r="K6" s="303"/>
      <c r="L6" s="301"/>
      <c r="M6" s="302"/>
      <c r="N6" s="303"/>
      <c r="O6" s="301"/>
      <c r="P6" s="302"/>
      <c r="Q6" s="303"/>
      <c r="R6" s="310" t="s">
        <v>3</v>
      </c>
      <c r="S6" s="311"/>
      <c r="T6" s="312"/>
      <c r="U6" s="164" t="s">
        <v>4</v>
      </c>
    </row>
    <row r="7" spans="1:29" ht="15" customHeight="1">
      <c r="A7" s="319">
        <v>1</v>
      </c>
      <c r="B7" s="322" t="str">
        <f>'Nasazení do skupin'!B9</f>
        <v>SK LIAPOR - WITTE Karlovy Vary z.s. "A"</v>
      </c>
      <c r="C7" s="333"/>
      <c r="D7" s="334"/>
      <c r="E7" s="335"/>
      <c r="F7" s="327"/>
      <c r="G7" s="329"/>
      <c r="H7" s="342"/>
      <c r="I7" s="327"/>
      <c r="J7" s="329"/>
      <c r="K7" s="342"/>
      <c r="L7" s="156"/>
      <c r="M7" s="156"/>
      <c r="N7" s="156"/>
      <c r="O7" s="327"/>
      <c r="P7" s="329"/>
      <c r="Q7" s="342"/>
      <c r="R7" s="295"/>
      <c r="S7" s="285"/>
      <c r="T7" s="287"/>
      <c r="U7" s="289"/>
      <c r="AB7" s="42"/>
    </row>
    <row r="8" spans="1:29" ht="15.75" customHeight="1" thickBot="1">
      <c r="A8" s="320"/>
      <c r="B8" s="323"/>
      <c r="C8" s="336"/>
      <c r="D8" s="337"/>
      <c r="E8" s="338"/>
      <c r="F8" s="328"/>
      <c r="G8" s="330"/>
      <c r="H8" s="343"/>
      <c r="I8" s="328"/>
      <c r="J8" s="330"/>
      <c r="K8" s="343"/>
      <c r="L8" s="160"/>
      <c r="M8" s="160"/>
      <c r="N8" s="160"/>
      <c r="O8" s="328"/>
      <c r="P8" s="330"/>
      <c r="Q8" s="343"/>
      <c r="R8" s="296"/>
      <c r="S8" s="286"/>
      <c r="T8" s="288"/>
      <c r="U8" s="290"/>
    </row>
    <row r="9" spans="1:29" ht="15" customHeight="1">
      <c r="A9" s="320"/>
      <c r="B9" s="323"/>
      <c r="C9" s="336"/>
      <c r="D9" s="337"/>
      <c r="E9" s="338"/>
      <c r="F9" s="325"/>
      <c r="G9" s="346"/>
      <c r="H9" s="344"/>
      <c r="I9" s="325"/>
      <c r="J9" s="346"/>
      <c r="K9" s="344"/>
      <c r="L9" s="161"/>
      <c r="M9" s="161"/>
      <c r="N9" s="161"/>
      <c r="O9" s="325"/>
      <c r="P9" s="346"/>
      <c r="Q9" s="344"/>
      <c r="R9" s="279"/>
      <c r="S9" s="281"/>
      <c r="T9" s="283"/>
      <c r="U9" s="293"/>
      <c r="AA9" s="42"/>
      <c r="AB9" s="42"/>
      <c r="AC9" s="42"/>
    </row>
    <row r="10" spans="1:29" ht="15.75" customHeight="1" thickBot="1">
      <c r="A10" s="321"/>
      <c r="B10" s="324"/>
      <c r="C10" s="339"/>
      <c r="D10" s="340"/>
      <c r="E10" s="341"/>
      <c r="F10" s="325"/>
      <c r="G10" s="346"/>
      <c r="H10" s="344"/>
      <c r="I10" s="326"/>
      <c r="J10" s="347"/>
      <c r="K10" s="345"/>
      <c r="L10" s="162"/>
      <c r="M10" s="162"/>
      <c r="N10" s="162"/>
      <c r="O10" s="326"/>
      <c r="P10" s="347"/>
      <c r="Q10" s="345"/>
      <c r="R10" s="280"/>
      <c r="S10" s="282"/>
      <c r="T10" s="284"/>
      <c r="U10" s="294"/>
      <c r="AA10" s="42"/>
      <c r="AB10" s="42"/>
      <c r="AC10" s="42"/>
    </row>
    <row r="11" spans="1:29" ht="15" customHeight="1">
      <c r="A11" s="319">
        <v>2</v>
      </c>
      <c r="B11" s="322" t="str">
        <f>'Nasazení do skupin'!B10</f>
        <v>T.J. SOKOL Holice "A"</v>
      </c>
      <c r="C11" s="327"/>
      <c r="D11" s="329"/>
      <c r="E11" s="329"/>
      <c r="F11" s="376" t="s">
        <v>40</v>
      </c>
      <c r="G11" s="377"/>
      <c r="H11" s="378"/>
      <c r="I11" s="329"/>
      <c r="J11" s="329"/>
      <c r="K11" s="342"/>
      <c r="L11" s="156"/>
      <c r="M11" s="156"/>
      <c r="N11" s="156"/>
      <c r="O11" s="327"/>
      <c r="P11" s="329"/>
      <c r="Q11" s="342"/>
      <c r="R11" s="295"/>
      <c r="S11" s="285"/>
      <c r="T11" s="287"/>
      <c r="U11" s="289"/>
    </row>
    <row r="12" spans="1:29" ht="15.75" customHeight="1" thickBot="1">
      <c r="A12" s="320"/>
      <c r="B12" s="323"/>
      <c r="C12" s="328"/>
      <c r="D12" s="330"/>
      <c r="E12" s="330"/>
      <c r="F12" s="379"/>
      <c r="G12" s="380"/>
      <c r="H12" s="381"/>
      <c r="I12" s="330"/>
      <c r="J12" s="330"/>
      <c r="K12" s="343"/>
      <c r="L12" s="160"/>
      <c r="M12" s="160"/>
      <c r="N12" s="160"/>
      <c r="O12" s="328"/>
      <c r="P12" s="330"/>
      <c r="Q12" s="343"/>
      <c r="R12" s="296"/>
      <c r="S12" s="286"/>
      <c r="T12" s="288"/>
      <c r="U12" s="290"/>
    </row>
    <row r="13" spans="1:29" ht="15" customHeight="1">
      <c r="A13" s="320"/>
      <c r="B13" s="323"/>
      <c r="C13" s="325"/>
      <c r="D13" s="346"/>
      <c r="E13" s="346"/>
      <c r="F13" s="379"/>
      <c r="G13" s="380"/>
      <c r="H13" s="381"/>
      <c r="I13" s="346"/>
      <c r="J13" s="346"/>
      <c r="K13" s="344"/>
      <c r="L13" s="161"/>
      <c r="M13" s="161"/>
      <c r="N13" s="161"/>
      <c r="O13" s="325"/>
      <c r="P13" s="346"/>
      <c r="Q13" s="344"/>
      <c r="R13" s="279"/>
      <c r="S13" s="281"/>
      <c r="T13" s="283"/>
      <c r="U13" s="293"/>
    </row>
    <row r="14" spans="1:29" ht="15.75" customHeight="1" thickBot="1">
      <c r="A14" s="321"/>
      <c r="B14" s="324"/>
      <c r="C14" s="326"/>
      <c r="D14" s="347"/>
      <c r="E14" s="347"/>
      <c r="F14" s="382"/>
      <c r="G14" s="383"/>
      <c r="H14" s="384"/>
      <c r="I14" s="346"/>
      <c r="J14" s="346"/>
      <c r="K14" s="344"/>
      <c r="L14" s="161"/>
      <c r="M14" s="161"/>
      <c r="N14" s="161"/>
      <c r="O14" s="326"/>
      <c r="P14" s="347"/>
      <c r="Q14" s="345"/>
      <c r="R14" s="280"/>
      <c r="S14" s="282"/>
      <c r="T14" s="284"/>
      <c r="U14" s="294"/>
    </row>
    <row r="15" spans="1:29" ht="15" customHeight="1">
      <c r="A15" s="319">
        <v>3</v>
      </c>
      <c r="B15" s="322" t="str">
        <f>'Nasazení do skupin'!B11</f>
        <v>Sokol Dolní Počernice</v>
      </c>
      <c r="C15" s="327"/>
      <c r="D15" s="329"/>
      <c r="E15" s="342"/>
      <c r="F15" s="375"/>
      <c r="G15" s="359"/>
      <c r="H15" s="359"/>
      <c r="I15" s="366"/>
      <c r="J15" s="367"/>
      <c r="K15" s="368"/>
      <c r="L15" s="327"/>
      <c r="M15" s="329"/>
      <c r="N15" s="342"/>
      <c r="O15" s="362"/>
      <c r="P15" s="362"/>
      <c r="Q15" s="357"/>
      <c r="R15" s="295"/>
      <c r="S15" s="285"/>
      <c r="T15" s="287"/>
      <c r="U15" s="289"/>
    </row>
    <row r="16" spans="1:29" ht="15.75" customHeight="1" thickBot="1">
      <c r="A16" s="320"/>
      <c r="B16" s="323"/>
      <c r="C16" s="328"/>
      <c r="D16" s="330"/>
      <c r="E16" s="343"/>
      <c r="F16" s="328"/>
      <c r="G16" s="330"/>
      <c r="H16" s="330"/>
      <c r="I16" s="369"/>
      <c r="J16" s="370"/>
      <c r="K16" s="371"/>
      <c r="L16" s="328"/>
      <c r="M16" s="330"/>
      <c r="N16" s="343"/>
      <c r="O16" s="363"/>
      <c r="P16" s="363"/>
      <c r="Q16" s="358"/>
      <c r="R16" s="296"/>
      <c r="S16" s="286"/>
      <c r="T16" s="288"/>
      <c r="U16" s="290"/>
    </row>
    <row r="17" spans="1:31" ht="15" customHeight="1">
      <c r="A17" s="320"/>
      <c r="B17" s="323"/>
      <c r="C17" s="325"/>
      <c r="D17" s="346"/>
      <c r="E17" s="344"/>
      <c r="F17" s="325"/>
      <c r="G17" s="346"/>
      <c r="H17" s="346"/>
      <c r="I17" s="369"/>
      <c r="J17" s="370"/>
      <c r="K17" s="371"/>
      <c r="L17" s="325"/>
      <c r="M17" s="346"/>
      <c r="N17" s="344"/>
      <c r="O17" s="364"/>
      <c r="P17" s="364"/>
      <c r="Q17" s="360"/>
      <c r="R17" s="279"/>
      <c r="S17" s="281"/>
      <c r="T17" s="283"/>
      <c r="U17" s="293"/>
    </row>
    <row r="18" spans="1:31" ht="15.75" customHeight="1" thickBot="1">
      <c r="A18" s="321"/>
      <c r="B18" s="324"/>
      <c r="C18" s="326"/>
      <c r="D18" s="347"/>
      <c r="E18" s="345"/>
      <c r="F18" s="326"/>
      <c r="G18" s="347"/>
      <c r="H18" s="347"/>
      <c r="I18" s="372"/>
      <c r="J18" s="373"/>
      <c r="K18" s="374"/>
      <c r="L18" s="326"/>
      <c r="M18" s="347"/>
      <c r="N18" s="345"/>
      <c r="O18" s="365"/>
      <c r="P18" s="365"/>
      <c r="Q18" s="361"/>
      <c r="R18" s="280"/>
      <c r="S18" s="282"/>
      <c r="T18" s="284"/>
      <c r="U18" s="294"/>
    </row>
    <row r="19" spans="1:31" ht="15" customHeight="1">
      <c r="A19" s="319">
        <v>4</v>
      </c>
      <c r="B19" s="322" t="str">
        <f>'Nasazení do skupin'!B12</f>
        <v>Městský nohejbalový klub Modřice, z.s. "C"</v>
      </c>
      <c r="C19" s="327"/>
      <c r="D19" s="329"/>
      <c r="E19" s="342"/>
      <c r="F19" s="327"/>
      <c r="G19" s="329"/>
      <c r="H19" s="342"/>
      <c r="I19" s="375"/>
      <c r="J19" s="359"/>
      <c r="K19" s="359"/>
      <c r="L19" s="348">
        <v>2019</v>
      </c>
      <c r="M19" s="349"/>
      <c r="N19" s="350"/>
      <c r="O19" s="327"/>
      <c r="P19" s="329"/>
      <c r="Q19" s="342"/>
      <c r="R19" s="285"/>
      <c r="S19" s="285"/>
      <c r="T19" s="287"/>
      <c r="U19" s="289"/>
    </row>
    <row r="20" spans="1:31" ht="15.75" customHeight="1" thickBot="1">
      <c r="A20" s="320"/>
      <c r="B20" s="323"/>
      <c r="C20" s="328"/>
      <c r="D20" s="330"/>
      <c r="E20" s="343"/>
      <c r="F20" s="328"/>
      <c r="G20" s="330"/>
      <c r="H20" s="343"/>
      <c r="I20" s="328"/>
      <c r="J20" s="330"/>
      <c r="K20" s="330"/>
      <c r="L20" s="351"/>
      <c r="M20" s="352"/>
      <c r="N20" s="353"/>
      <c r="O20" s="328"/>
      <c r="P20" s="330"/>
      <c r="Q20" s="343"/>
      <c r="R20" s="286"/>
      <c r="S20" s="286"/>
      <c r="T20" s="288"/>
      <c r="U20" s="290"/>
    </row>
    <row r="21" spans="1:31" ht="15" customHeight="1">
      <c r="A21" s="320"/>
      <c r="B21" s="323"/>
      <c r="C21" s="325"/>
      <c r="D21" s="346"/>
      <c r="E21" s="344"/>
      <c r="F21" s="325"/>
      <c r="G21" s="346"/>
      <c r="H21" s="344"/>
      <c r="I21" s="325"/>
      <c r="J21" s="346"/>
      <c r="K21" s="346"/>
      <c r="L21" s="351"/>
      <c r="M21" s="352"/>
      <c r="N21" s="353"/>
      <c r="O21" s="325"/>
      <c r="P21" s="346"/>
      <c r="Q21" s="344"/>
      <c r="R21" s="291"/>
      <c r="S21" s="281"/>
      <c r="T21" s="283"/>
      <c r="U21" s="293"/>
    </row>
    <row r="22" spans="1:31" ht="15.75" customHeight="1" thickBot="1">
      <c r="A22" s="321"/>
      <c r="B22" s="324"/>
      <c r="C22" s="326"/>
      <c r="D22" s="347"/>
      <c r="E22" s="345"/>
      <c r="F22" s="326"/>
      <c r="G22" s="347"/>
      <c r="H22" s="345"/>
      <c r="I22" s="326"/>
      <c r="J22" s="347"/>
      <c r="K22" s="347"/>
      <c r="L22" s="354"/>
      <c r="M22" s="355"/>
      <c r="N22" s="356"/>
      <c r="O22" s="326"/>
      <c r="P22" s="347"/>
      <c r="Q22" s="345"/>
      <c r="R22" s="292"/>
      <c r="S22" s="282"/>
      <c r="T22" s="284"/>
      <c r="U22" s="294"/>
    </row>
    <row r="23" spans="1:31" ht="15" customHeight="1">
      <c r="A23" s="319">
        <v>5</v>
      </c>
      <c r="B23" s="322" t="str">
        <f>'Nasazení do skupin'!B13</f>
        <v>TJ Peklo nad Zdobnicí "B"</v>
      </c>
      <c r="C23" s="327"/>
      <c r="D23" s="329"/>
      <c r="E23" s="342"/>
      <c r="F23" s="327"/>
      <c r="G23" s="329"/>
      <c r="H23" s="342"/>
      <c r="I23" s="327"/>
      <c r="J23" s="329"/>
      <c r="K23" s="342"/>
      <c r="L23" s="156"/>
      <c r="M23" s="156"/>
      <c r="N23" s="156"/>
      <c r="O23" s="348"/>
      <c r="P23" s="349"/>
      <c r="Q23" s="350"/>
      <c r="R23" s="285"/>
      <c r="S23" s="285"/>
      <c r="T23" s="287"/>
      <c r="U23" s="289"/>
    </row>
    <row r="24" spans="1:31" ht="15.75" customHeight="1" thickBot="1">
      <c r="A24" s="320"/>
      <c r="B24" s="323"/>
      <c r="C24" s="328"/>
      <c r="D24" s="330"/>
      <c r="E24" s="343"/>
      <c r="F24" s="328"/>
      <c r="G24" s="330"/>
      <c r="H24" s="343"/>
      <c r="I24" s="328"/>
      <c r="J24" s="330"/>
      <c r="K24" s="343"/>
      <c r="L24" s="160"/>
      <c r="M24" s="160"/>
      <c r="N24" s="160"/>
      <c r="O24" s="351"/>
      <c r="P24" s="352"/>
      <c r="Q24" s="353"/>
      <c r="R24" s="286"/>
      <c r="S24" s="286"/>
      <c r="T24" s="288"/>
      <c r="U24" s="290"/>
    </row>
    <row r="25" spans="1:31" ht="15" customHeight="1">
      <c r="A25" s="320"/>
      <c r="B25" s="323"/>
      <c r="C25" s="325"/>
      <c r="D25" s="346"/>
      <c r="E25" s="344"/>
      <c r="F25" s="325"/>
      <c r="G25" s="346"/>
      <c r="H25" s="344"/>
      <c r="I25" s="325"/>
      <c r="J25" s="346"/>
      <c r="K25" s="344"/>
      <c r="L25" s="161"/>
      <c r="M25" s="161"/>
      <c r="N25" s="161"/>
      <c r="O25" s="351"/>
      <c r="P25" s="352"/>
      <c r="Q25" s="353"/>
      <c r="R25" s="291"/>
      <c r="S25" s="281"/>
      <c r="T25" s="283"/>
      <c r="U25" s="293"/>
    </row>
    <row r="26" spans="1:31" ht="15.75" customHeight="1" thickBot="1">
      <c r="A26" s="321"/>
      <c r="B26" s="324"/>
      <c r="C26" s="326"/>
      <c r="D26" s="347"/>
      <c r="E26" s="345"/>
      <c r="F26" s="326"/>
      <c r="G26" s="347"/>
      <c r="H26" s="345"/>
      <c r="I26" s="326"/>
      <c r="J26" s="347"/>
      <c r="K26" s="345"/>
      <c r="L26" s="162"/>
      <c r="M26" s="162"/>
      <c r="N26" s="162"/>
      <c r="O26" s="354"/>
      <c r="P26" s="355"/>
      <c r="Q26" s="356"/>
      <c r="R26" s="292"/>
      <c r="S26" s="282"/>
      <c r="T26" s="284"/>
      <c r="U26" s="294"/>
    </row>
    <row r="27" spans="1:31" ht="15" customHeight="1">
      <c r="A27" s="276"/>
      <c r="B27" s="275"/>
      <c r="C27" s="275"/>
      <c r="D27" s="278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43"/>
      <c r="S27" s="44"/>
      <c r="T27" s="44"/>
      <c r="U27" s="45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1:31" ht="15" customHeight="1">
      <c r="A28" s="276"/>
      <c r="B28" s="275"/>
      <c r="C28" s="275"/>
      <c r="D28" s="278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46"/>
      <c r="S28" s="44"/>
      <c r="T28" s="42"/>
      <c r="U28" s="45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pans="1:31" ht="13.15" customHeight="1">
      <c r="A29" s="276"/>
      <c r="B29" s="275"/>
      <c r="C29" s="275"/>
      <c r="D29" s="278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43"/>
      <c r="S29" s="44"/>
      <c r="T29" s="44"/>
      <c r="U29" s="45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pans="1:31" ht="13.15" customHeight="1">
      <c r="A30" s="276"/>
      <c r="B30" s="275"/>
      <c r="C30" s="275"/>
      <c r="D30" s="278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46"/>
      <c r="S30" s="44"/>
      <c r="T30" s="42"/>
      <c r="U30" s="45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pans="1:31" ht="15" customHeight="1">
      <c r="A31" s="276"/>
      <c r="B31" s="275"/>
      <c r="C31" s="275"/>
      <c r="D31" s="278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43"/>
      <c r="S31" s="44"/>
      <c r="T31" s="44"/>
      <c r="U31" s="45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pans="1:31" ht="21.75" customHeight="1">
      <c r="A32" s="276"/>
      <c r="B32" s="275"/>
      <c r="C32" s="275"/>
      <c r="D32" s="278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46"/>
      <c r="S32" s="44"/>
      <c r="T32" s="42"/>
      <c r="U32" s="45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pans="1:57" ht="15" customHeight="1">
      <c r="A33" s="276"/>
      <c r="B33" s="275"/>
      <c r="C33" s="275"/>
      <c r="D33" s="278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43"/>
      <c r="S33" s="44"/>
      <c r="T33" s="44"/>
      <c r="U33" s="45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pans="1:57" ht="15" customHeight="1">
      <c r="A34" s="276"/>
      <c r="B34" s="275"/>
      <c r="C34" s="275"/>
      <c r="D34" s="278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46"/>
      <c r="S34" s="44"/>
      <c r="T34" s="42"/>
      <c r="U34" s="45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pans="1:57" ht="15" customHeight="1">
      <c r="A35" s="276"/>
      <c r="B35" s="275"/>
      <c r="C35" s="275"/>
      <c r="D35" s="278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43"/>
      <c r="S35" s="44"/>
      <c r="T35" s="44"/>
      <c r="U35" s="45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pans="1:57" ht="15" customHeight="1">
      <c r="A36" s="276"/>
      <c r="B36" s="275"/>
      <c r="C36" s="275"/>
      <c r="D36" s="278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46"/>
      <c r="S36" s="44"/>
      <c r="T36" s="42"/>
      <c r="U36" s="45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1:57" ht="23.25">
      <c r="S37" s="277"/>
      <c r="T37" s="277"/>
      <c r="U37" s="165"/>
      <c r="W37" s="274"/>
      <c r="X37" s="274"/>
      <c r="Y37" s="274"/>
      <c r="Z37" s="274"/>
      <c r="AA37" s="274"/>
      <c r="AB37" s="274"/>
      <c r="AC37" s="274"/>
      <c r="AD37" s="274"/>
      <c r="AE37" s="274"/>
      <c r="AF37" s="274"/>
      <c r="AG37" s="274"/>
      <c r="AH37" s="274"/>
      <c r="AI37" s="274"/>
      <c r="AJ37" s="274"/>
      <c r="AK37" s="274"/>
      <c r="AL37" s="274"/>
      <c r="AM37" s="274"/>
      <c r="AN37" s="274"/>
      <c r="AO37" s="274"/>
      <c r="AP37" s="274"/>
      <c r="AQ37" s="274"/>
      <c r="AR37" s="274"/>
      <c r="AS37" s="274"/>
      <c r="AT37" s="274"/>
      <c r="AU37" s="274"/>
      <c r="AV37" s="274"/>
      <c r="AW37" s="274"/>
      <c r="AX37" s="274"/>
      <c r="AY37" s="274"/>
      <c r="AZ37" s="274"/>
      <c r="BA37" s="274"/>
      <c r="BB37" s="274"/>
      <c r="BC37" s="274"/>
      <c r="BD37" s="274"/>
      <c r="BE37" s="274"/>
    </row>
    <row r="39" spans="1:57">
      <c r="W39" s="274"/>
      <c r="X39" s="274"/>
      <c r="Y39" s="274"/>
      <c r="Z39" s="274"/>
      <c r="AA39" s="274"/>
      <c r="AB39" s="274"/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74"/>
      <c r="AP39" s="274"/>
      <c r="AQ39" s="274"/>
      <c r="AR39" s="274"/>
      <c r="AS39" s="274"/>
      <c r="AT39" s="274"/>
      <c r="AU39" s="274"/>
      <c r="AV39" s="274"/>
      <c r="AW39" s="274"/>
      <c r="AX39" s="274"/>
      <c r="AY39" s="274"/>
      <c r="AZ39" s="274"/>
      <c r="BA39" s="274"/>
      <c r="BB39" s="274"/>
      <c r="BC39" s="274"/>
      <c r="BD39" s="274"/>
      <c r="BE39" s="274"/>
    </row>
    <row r="40" spans="1:57"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  <c r="AN40" s="274"/>
      <c r="AO40" s="274"/>
      <c r="AP40" s="274"/>
      <c r="AQ40" s="274"/>
      <c r="AR40" s="274"/>
      <c r="AS40" s="274"/>
      <c r="AT40" s="274"/>
      <c r="AU40" s="274"/>
      <c r="AV40" s="274"/>
      <c r="AW40" s="274"/>
      <c r="AX40" s="274"/>
      <c r="AY40" s="274"/>
      <c r="AZ40" s="274"/>
      <c r="BA40" s="274"/>
      <c r="BB40" s="274"/>
      <c r="BC40" s="274"/>
      <c r="BD40" s="274"/>
      <c r="BE40" s="274"/>
    </row>
    <row r="41" spans="1:57" ht="20.25">
      <c r="W41" s="273"/>
      <c r="X41" s="273"/>
      <c r="Y41" s="273"/>
      <c r="Z41" s="273"/>
      <c r="AA41" s="273"/>
      <c r="AB41" s="273"/>
      <c r="AC41" s="273"/>
      <c r="AD41" s="270"/>
      <c r="AE41" s="270"/>
      <c r="AF41" s="270"/>
      <c r="AG41" s="270"/>
      <c r="AH41" s="270"/>
      <c r="AI41" s="270"/>
      <c r="AJ41" s="1"/>
      <c r="AK41" s="1"/>
      <c r="AL41" s="273"/>
      <c r="AM41" s="273"/>
      <c r="AN41" s="273"/>
      <c r="AO41" s="273"/>
      <c r="AP41" s="273"/>
      <c r="AQ41" s="273"/>
      <c r="AR41" s="5"/>
      <c r="AS41" s="4"/>
      <c r="AT41" s="4"/>
      <c r="AU41" s="4"/>
      <c r="AV41" s="4"/>
      <c r="AW41" s="4"/>
      <c r="AX41" s="273"/>
      <c r="AY41" s="273"/>
      <c r="AZ41" s="273"/>
      <c r="BA41" s="273"/>
      <c r="BB41" s="1"/>
      <c r="BC41" s="1"/>
      <c r="BD41" s="1"/>
      <c r="BE41" s="1"/>
    </row>
    <row r="43" spans="1:57" ht="20.25">
      <c r="W43" s="270"/>
      <c r="X43" s="270"/>
      <c r="Y43" s="270"/>
      <c r="Z43" s="270"/>
      <c r="AA43" s="270"/>
      <c r="AB43" s="270"/>
      <c r="AC43" s="270"/>
      <c r="AD43" s="271"/>
      <c r="AE43" s="271"/>
      <c r="AF43" s="271"/>
      <c r="AG43" s="271"/>
      <c r="AH43" s="271"/>
      <c r="AI43" s="271"/>
      <c r="AJ43" s="271"/>
      <c r="AK43" s="271"/>
      <c r="AL43" s="271"/>
      <c r="AM43" s="271"/>
      <c r="AN43" s="1"/>
      <c r="AO43" s="270"/>
      <c r="AP43" s="270"/>
      <c r="AQ43" s="270"/>
      <c r="AR43" s="270"/>
      <c r="AS43" s="270"/>
      <c r="AT43" s="270"/>
      <c r="AU43" s="270"/>
      <c r="AV43" s="271"/>
      <c r="AW43" s="271"/>
      <c r="AX43" s="271"/>
      <c r="AY43" s="271"/>
      <c r="AZ43" s="271"/>
      <c r="BA43" s="271"/>
      <c r="BB43" s="271"/>
      <c r="BC43" s="271"/>
      <c r="BD43" s="271"/>
      <c r="BE43" s="271"/>
    </row>
    <row r="46" spans="1:57" ht="15.75">
      <c r="W46" s="272"/>
      <c r="X46" s="272"/>
      <c r="Y46" s="272"/>
      <c r="Z46" s="272"/>
      <c r="AA46" s="272"/>
      <c r="AB46" s="272"/>
      <c r="AC46" s="2"/>
      <c r="AD46" s="272"/>
      <c r="AE46" s="272"/>
      <c r="AF46" s="2"/>
      <c r="AG46" s="2"/>
      <c r="AH46" s="2"/>
      <c r="AI46" s="272"/>
      <c r="AJ46" s="272"/>
      <c r="AK46" s="272"/>
      <c r="AL46" s="272"/>
      <c r="AM46" s="272"/>
      <c r="AN46" s="272"/>
      <c r="AO46" s="2"/>
      <c r="AP46" s="2"/>
      <c r="AQ46" s="2"/>
      <c r="AR46" s="2"/>
      <c r="AS46" s="2"/>
      <c r="AT46" s="2"/>
      <c r="AU46" s="272"/>
      <c r="AV46" s="272"/>
      <c r="AW46" s="272"/>
      <c r="AX46" s="272"/>
      <c r="AY46" s="272"/>
      <c r="AZ46" s="272"/>
      <c r="BA46" s="2"/>
      <c r="BB46" s="2"/>
      <c r="BC46" s="2"/>
      <c r="BD46" s="2"/>
      <c r="BE46" s="2"/>
    </row>
    <row r="49" spans="23:57" ht="15" customHeight="1"/>
    <row r="53" spans="23:57">
      <c r="W53" s="273"/>
      <c r="X53" s="273"/>
      <c r="Y53" s="273"/>
      <c r="Z53" s="273"/>
      <c r="AA53" s="273"/>
      <c r="AB53" s="273"/>
      <c r="AC53" s="273"/>
      <c r="AD53" s="273"/>
      <c r="AE53" s="273"/>
      <c r="AF53" s="273"/>
      <c r="AG53" s="273"/>
      <c r="AH53" s="273"/>
      <c r="AI53" s="273"/>
      <c r="AJ53" s="273"/>
      <c r="AK53" s="273"/>
      <c r="AL53" s="273"/>
      <c r="AM53" s="273"/>
      <c r="AN53" s="273"/>
      <c r="AO53" s="273"/>
      <c r="AP53" s="273"/>
      <c r="AQ53" s="273"/>
      <c r="AR53" s="273"/>
      <c r="AS53" s="273"/>
      <c r="AT53" s="273"/>
      <c r="AU53" s="273"/>
      <c r="AV53" s="273"/>
      <c r="AW53" s="273"/>
      <c r="AX53" s="273"/>
      <c r="AY53" s="273"/>
      <c r="AZ53" s="273"/>
      <c r="BA53" s="273"/>
      <c r="BB53" s="273"/>
      <c r="BC53" s="273"/>
      <c r="BD53" s="273"/>
      <c r="BE53" s="273"/>
    </row>
    <row r="54" spans="23:57">
      <c r="W54" s="273"/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  <c r="AH54" s="273"/>
      <c r="AI54" s="273"/>
      <c r="AJ54" s="273"/>
      <c r="AK54" s="273"/>
      <c r="AL54" s="273"/>
      <c r="AM54" s="273"/>
      <c r="AN54" s="273"/>
      <c r="AO54" s="273"/>
      <c r="AP54" s="273"/>
      <c r="AQ54" s="273"/>
      <c r="AR54" s="273"/>
      <c r="AS54" s="273"/>
      <c r="AT54" s="273"/>
      <c r="AU54" s="273"/>
      <c r="AV54" s="273"/>
      <c r="AW54" s="273"/>
      <c r="AX54" s="273"/>
      <c r="AY54" s="273"/>
      <c r="AZ54" s="273"/>
      <c r="BA54" s="273"/>
      <c r="BB54" s="273"/>
      <c r="BC54" s="273"/>
      <c r="BD54" s="273"/>
      <c r="BE54" s="273"/>
    </row>
    <row r="58" spans="23:57" ht="23.25">
      <c r="W58" s="274"/>
      <c r="X58" s="274"/>
      <c r="Y58" s="274"/>
      <c r="Z58" s="274"/>
      <c r="AA58" s="274"/>
      <c r="AB58" s="274"/>
      <c r="AC58" s="274"/>
      <c r="AD58" s="274"/>
      <c r="AE58" s="274"/>
      <c r="AF58" s="274"/>
      <c r="AG58" s="274"/>
      <c r="AH58" s="274"/>
      <c r="AI58" s="274"/>
      <c r="AJ58" s="274"/>
      <c r="AK58" s="274"/>
      <c r="AL58" s="274"/>
      <c r="AM58" s="274"/>
      <c r="AN58" s="274"/>
      <c r="AO58" s="274"/>
      <c r="AP58" s="274"/>
      <c r="AQ58" s="274"/>
      <c r="AR58" s="274"/>
      <c r="AS58" s="274"/>
      <c r="AT58" s="274"/>
      <c r="AU58" s="274"/>
      <c r="AV58" s="274"/>
      <c r="AW58" s="274"/>
      <c r="AX58" s="274"/>
      <c r="AY58" s="274"/>
      <c r="AZ58" s="274"/>
      <c r="BA58" s="274"/>
      <c r="BB58" s="274"/>
      <c r="BC58" s="274"/>
      <c r="BD58" s="274"/>
      <c r="BE58" s="274"/>
    </row>
    <row r="59" spans="23:57" ht="20.25">
      <c r="W59" s="273"/>
      <c r="X59" s="273"/>
      <c r="Y59" s="273"/>
      <c r="Z59" s="273"/>
      <c r="AA59" s="273"/>
      <c r="AB59" s="273"/>
      <c r="AC59" s="273"/>
      <c r="AD59" s="270"/>
      <c r="AE59" s="270"/>
      <c r="AF59" s="270"/>
      <c r="AG59" s="270"/>
      <c r="AH59" s="270"/>
      <c r="AI59" s="270"/>
      <c r="AJ59" s="1"/>
      <c r="AK59" s="1"/>
      <c r="AL59" s="273"/>
      <c r="AM59" s="273"/>
      <c r="AN59" s="273"/>
      <c r="AO59" s="273"/>
      <c r="AP59" s="273"/>
      <c r="AQ59" s="273"/>
      <c r="AR59" s="5"/>
      <c r="AS59" s="4"/>
      <c r="AT59" s="4"/>
      <c r="AU59" s="4"/>
      <c r="AV59" s="4"/>
      <c r="AW59" s="4"/>
      <c r="AX59" s="273"/>
      <c r="AY59" s="273"/>
      <c r="AZ59" s="273"/>
      <c r="BA59" s="273"/>
      <c r="BB59" s="1"/>
      <c r="BC59" s="1"/>
      <c r="BD59" s="1"/>
      <c r="BE59" s="1"/>
    </row>
    <row r="61" spans="23:57" ht="20.25">
      <c r="W61" s="270"/>
      <c r="X61" s="270"/>
      <c r="Y61" s="270"/>
      <c r="Z61" s="270"/>
      <c r="AA61" s="270"/>
      <c r="AB61" s="270"/>
      <c r="AC61" s="270"/>
      <c r="AD61" s="271"/>
      <c r="AE61" s="271"/>
      <c r="AF61" s="271"/>
      <c r="AG61" s="271"/>
      <c r="AH61" s="271"/>
      <c r="AI61" s="271"/>
      <c r="AJ61" s="271"/>
      <c r="AK61" s="271"/>
      <c r="AL61" s="271"/>
      <c r="AM61" s="271"/>
      <c r="AN61" s="1"/>
      <c r="AO61" s="270"/>
      <c r="AP61" s="270"/>
      <c r="AQ61" s="270"/>
      <c r="AR61" s="270"/>
      <c r="AS61" s="270"/>
      <c r="AT61" s="270"/>
      <c r="AU61" s="270"/>
      <c r="AV61" s="271"/>
      <c r="AW61" s="271"/>
      <c r="AX61" s="271"/>
      <c r="AY61" s="271"/>
      <c r="AZ61" s="271"/>
      <c r="BA61" s="271"/>
      <c r="BB61" s="271"/>
      <c r="BC61" s="271"/>
      <c r="BD61" s="271"/>
      <c r="BE61" s="271"/>
    </row>
    <row r="64" spans="23:57" ht="15.75">
      <c r="W64" s="272"/>
      <c r="X64" s="272"/>
      <c r="Y64" s="272"/>
      <c r="Z64" s="272"/>
      <c r="AA64" s="272"/>
      <c r="AB64" s="272"/>
      <c r="AC64" s="2"/>
      <c r="AD64" s="272"/>
      <c r="AE64" s="272"/>
      <c r="AF64" s="2"/>
      <c r="AG64" s="2"/>
      <c r="AH64" s="2"/>
      <c r="AI64" s="272"/>
      <c r="AJ64" s="272"/>
      <c r="AK64" s="272"/>
      <c r="AL64" s="272"/>
      <c r="AM64" s="272"/>
      <c r="AN64" s="272"/>
      <c r="AO64" s="2"/>
      <c r="AP64" s="2"/>
      <c r="AQ64" s="2"/>
      <c r="AR64" s="2"/>
      <c r="AS64" s="2"/>
      <c r="AT64" s="2"/>
      <c r="AU64" s="272"/>
      <c r="AV64" s="272"/>
      <c r="AW64" s="272"/>
      <c r="AX64" s="272"/>
      <c r="AY64" s="272"/>
      <c r="AZ64" s="272"/>
      <c r="BA64" s="2"/>
      <c r="BB64" s="2"/>
      <c r="BC64" s="2"/>
      <c r="BD64" s="2"/>
      <c r="BE64" s="2"/>
    </row>
    <row r="67" spans="23:57" ht="15" customHeight="1"/>
    <row r="71" spans="23:57"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273"/>
      <c r="AV71" s="273"/>
      <c r="AW71" s="273"/>
      <c r="AX71" s="273"/>
      <c r="AY71" s="273"/>
      <c r="AZ71" s="273"/>
      <c r="BA71" s="273"/>
      <c r="BB71" s="273"/>
      <c r="BC71" s="273"/>
      <c r="BD71" s="273"/>
      <c r="BE71" s="273"/>
    </row>
    <row r="72" spans="23:57"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</row>
    <row r="76" spans="23:57" ht="23.25"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</row>
    <row r="78" spans="23:57" ht="23.25"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</row>
    <row r="79" spans="23:57" ht="20.25">
      <c r="W79" s="273"/>
      <c r="X79" s="273"/>
      <c r="Y79" s="273"/>
      <c r="Z79" s="273"/>
      <c r="AA79" s="273"/>
      <c r="AB79" s="273"/>
      <c r="AC79" s="273"/>
      <c r="AD79" s="270"/>
      <c r="AE79" s="270"/>
      <c r="AF79" s="270"/>
      <c r="AG79" s="270"/>
      <c r="AH79" s="270"/>
      <c r="AI79" s="270"/>
      <c r="AJ79" s="1"/>
      <c r="AK79" s="1"/>
      <c r="AL79" s="273"/>
      <c r="AM79" s="273"/>
      <c r="AN79" s="273"/>
      <c r="AO79" s="273"/>
      <c r="AP79" s="273"/>
      <c r="AQ79" s="273"/>
      <c r="AR79" s="5"/>
      <c r="AS79" s="4"/>
      <c r="AT79" s="4"/>
      <c r="AU79" s="4"/>
      <c r="AV79" s="4"/>
      <c r="AW79" s="4"/>
      <c r="AX79" s="273"/>
      <c r="AY79" s="273"/>
      <c r="AZ79" s="273"/>
      <c r="BA79" s="273"/>
      <c r="BB79" s="1"/>
      <c r="BC79" s="1"/>
      <c r="BD79" s="1"/>
      <c r="BE79" s="1"/>
    </row>
    <row r="81" spans="23:57" ht="20.25">
      <c r="W81" s="270"/>
      <c r="X81" s="270"/>
      <c r="Y81" s="270"/>
      <c r="Z81" s="270"/>
      <c r="AA81" s="270"/>
      <c r="AB81" s="270"/>
      <c r="AC81" s="270"/>
      <c r="AD81" s="271"/>
      <c r="AE81" s="271"/>
      <c r="AF81" s="271"/>
      <c r="AG81" s="271"/>
      <c r="AH81" s="271"/>
      <c r="AI81" s="271"/>
      <c r="AJ81" s="271"/>
      <c r="AK81" s="271"/>
      <c r="AL81" s="271"/>
      <c r="AM81" s="271"/>
      <c r="AN81" s="1"/>
      <c r="AO81" s="270"/>
      <c r="AP81" s="270"/>
      <c r="AQ81" s="270"/>
      <c r="AR81" s="270"/>
      <c r="AS81" s="270"/>
      <c r="AT81" s="270"/>
      <c r="AU81" s="270"/>
      <c r="AV81" s="271"/>
      <c r="AW81" s="271"/>
      <c r="AX81" s="271"/>
      <c r="AY81" s="271"/>
      <c r="AZ81" s="271"/>
      <c r="BA81" s="271"/>
      <c r="BB81" s="271"/>
      <c r="BC81" s="271"/>
      <c r="BD81" s="271"/>
      <c r="BE81" s="271"/>
    </row>
    <row r="84" spans="23:57" ht="15.75">
      <c r="W84" s="272"/>
      <c r="X84" s="272"/>
      <c r="Y84" s="272"/>
      <c r="Z84" s="272"/>
      <c r="AA84" s="272"/>
      <c r="AB84" s="272"/>
      <c r="AC84" s="2"/>
      <c r="AD84" s="272"/>
      <c r="AE84" s="272"/>
      <c r="AF84" s="2"/>
      <c r="AG84" s="2"/>
      <c r="AH84" s="2"/>
      <c r="AI84" s="272"/>
      <c r="AJ84" s="272"/>
      <c r="AK84" s="272"/>
      <c r="AL84" s="272"/>
      <c r="AM84" s="272"/>
      <c r="AN84" s="272"/>
      <c r="AO84" s="2"/>
      <c r="AP84" s="2"/>
      <c r="AQ84" s="2"/>
      <c r="AR84" s="2"/>
      <c r="AS84" s="2"/>
      <c r="AT84" s="2"/>
      <c r="AU84" s="272"/>
      <c r="AV84" s="272"/>
      <c r="AW84" s="272"/>
      <c r="AX84" s="272"/>
      <c r="AY84" s="272"/>
      <c r="AZ84" s="272"/>
      <c r="BA84" s="2"/>
      <c r="BB84" s="2"/>
      <c r="BC84" s="2"/>
      <c r="BD84" s="2"/>
      <c r="BE84" s="2"/>
    </row>
    <row r="91" spans="23:57"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73"/>
      <c r="AY91" s="273"/>
      <c r="AZ91" s="273"/>
      <c r="BA91" s="273"/>
      <c r="BB91" s="273"/>
      <c r="BC91" s="273"/>
      <c r="BD91" s="273"/>
      <c r="BE91" s="273"/>
    </row>
    <row r="92" spans="23:57"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73"/>
      <c r="AY92" s="273"/>
      <c r="AZ92" s="273"/>
      <c r="BA92" s="273"/>
      <c r="BB92" s="273"/>
      <c r="BC92" s="273"/>
      <c r="BD92" s="273"/>
      <c r="BE92" s="273"/>
    </row>
  </sheetData>
  <mergeCells count="232">
    <mergeCell ref="R9:R10"/>
    <mergeCell ref="C5:E6"/>
    <mergeCell ref="F5:H6"/>
    <mergeCell ref="I5:K6"/>
    <mergeCell ref="L5:N6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G7:G8"/>
    <mergeCell ref="H7:H8"/>
    <mergeCell ref="F9:F10"/>
    <mergeCell ref="G9:G10"/>
    <mergeCell ref="F7:F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B11:B14"/>
    <mergeCell ref="C13:C14"/>
    <mergeCell ref="D13:D14"/>
    <mergeCell ref="A15:A18"/>
    <mergeCell ref="B15:B18"/>
    <mergeCell ref="C17:C18"/>
    <mergeCell ref="D17:D18"/>
    <mergeCell ref="E17:E18"/>
    <mergeCell ref="F17:F18"/>
    <mergeCell ref="G17:G18"/>
    <mergeCell ref="L15:L16"/>
    <mergeCell ref="M15:M16"/>
    <mergeCell ref="H17:H18"/>
    <mergeCell ref="L17:L18"/>
    <mergeCell ref="M17:M18"/>
    <mergeCell ref="H15:H16"/>
    <mergeCell ref="I15:K18"/>
    <mergeCell ref="E35:Q36"/>
    <mergeCell ref="S37:T37"/>
    <mergeCell ref="Q13:Q14"/>
    <mergeCell ref="R13:R14"/>
    <mergeCell ref="Q11:Q12"/>
    <mergeCell ref="R11:R12"/>
    <mergeCell ref="E13:E14"/>
    <mergeCell ref="I13:I14"/>
    <mergeCell ref="J13:J14"/>
    <mergeCell ref="K13:K14"/>
    <mergeCell ref="K11:K12"/>
    <mergeCell ref="O13:O14"/>
    <mergeCell ref="P13:P14"/>
    <mergeCell ref="N15:N16"/>
    <mergeCell ref="N17:N18"/>
    <mergeCell ref="Q15:Q16"/>
    <mergeCell ref="R15:R16"/>
    <mergeCell ref="R17:R18"/>
    <mergeCell ref="S23:S24"/>
    <mergeCell ref="T23:T24"/>
    <mergeCell ref="R21:R22"/>
    <mergeCell ref="E15:E16"/>
    <mergeCell ref="G15:G16"/>
    <mergeCell ref="O17:O18"/>
    <mergeCell ref="C21:C22"/>
    <mergeCell ref="Q17:Q18"/>
    <mergeCell ref="R19:R20"/>
    <mergeCell ref="F15:F16"/>
    <mergeCell ref="D29:D30"/>
    <mergeCell ref="J23:J24"/>
    <mergeCell ref="K23:K24"/>
    <mergeCell ref="O23:Q26"/>
    <mergeCell ref="R23:R24"/>
    <mergeCell ref="G19:G20"/>
    <mergeCell ref="H19:H20"/>
    <mergeCell ref="O19:O20"/>
    <mergeCell ref="P19:P20"/>
    <mergeCell ref="C15:C16"/>
    <mergeCell ref="D15:D16"/>
    <mergeCell ref="P17:P18"/>
    <mergeCell ref="H21:H22"/>
    <mergeCell ref="O15:O16"/>
    <mergeCell ref="P15:P16"/>
    <mergeCell ref="U23:U24"/>
    <mergeCell ref="J25:J26"/>
    <mergeCell ref="K25:K26"/>
    <mergeCell ref="R25:R26"/>
    <mergeCell ref="S25:S26"/>
    <mergeCell ref="T25:T26"/>
    <mergeCell ref="D25:D26"/>
    <mergeCell ref="G23:G24"/>
    <mergeCell ref="H23:H24"/>
    <mergeCell ref="I23:I24"/>
    <mergeCell ref="G25:G26"/>
    <mergeCell ref="H25:H26"/>
    <mergeCell ref="I25:I26"/>
    <mergeCell ref="U25:U26"/>
    <mergeCell ref="A27:A28"/>
    <mergeCell ref="B27:C28"/>
    <mergeCell ref="D27:D28"/>
    <mergeCell ref="W58:BE58"/>
    <mergeCell ref="W59:AC59"/>
    <mergeCell ref="AD59:AI59"/>
    <mergeCell ref="AL59:AQ59"/>
    <mergeCell ref="AX59:BA59"/>
    <mergeCell ref="Q21:Q22"/>
    <mergeCell ref="I21:I22"/>
    <mergeCell ref="J21:J22"/>
    <mergeCell ref="K21:K22"/>
    <mergeCell ref="O21:O22"/>
    <mergeCell ref="P21:P22"/>
    <mergeCell ref="A19:A22"/>
    <mergeCell ref="I19:I20"/>
    <mergeCell ref="J19:J20"/>
    <mergeCell ref="K19:K20"/>
    <mergeCell ref="L19:N22"/>
    <mergeCell ref="Q19:Q20"/>
    <mergeCell ref="D21:D22"/>
    <mergeCell ref="E21:E22"/>
    <mergeCell ref="F21:F22"/>
    <mergeCell ref="G21:G22"/>
    <mergeCell ref="B19:B22"/>
    <mergeCell ref="C19:C20"/>
    <mergeCell ref="D19:D20"/>
    <mergeCell ref="E19:E20"/>
    <mergeCell ref="F19:F20"/>
    <mergeCell ref="A31:A32"/>
    <mergeCell ref="B31:C32"/>
    <mergeCell ref="D31:D32"/>
    <mergeCell ref="A33:A34"/>
    <mergeCell ref="B33:C34"/>
    <mergeCell ref="D33:D34"/>
    <mergeCell ref="A23:A26"/>
    <mergeCell ref="B23:B26"/>
    <mergeCell ref="C23:C24"/>
    <mergeCell ref="D23:D24"/>
    <mergeCell ref="E23:E24"/>
    <mergeCell ref="F23:F24"/>
    <mergeCell ref="C25:C26"/>
    <mergeCell ref="E25:E26"/>
    <mergeCell ref="F25:F26"/>
    <mergeCell ref="E27:Q28"/>
    <mergeCell ref="E29:Q30"/>
    <mergeCell ref="E31:Q32"/>
    <mergeCell ref="E33:Q34"/>
    <mergeCell ref="A35:A36"/>
    <mergeCell ref="B35:C36"/>
    <mergeCell ref="D35:D36"/>
    <mergeCell ref="A29:A30"/>
    <mergeCell ref="B29:C30"/>
    <mergeCell ref="A2:U3"/>
    <mergeCell ref="C4:U4"/>
    <mergeCell ref="O5:Q6"/>
    <mergeCell ref="R5:T5"/>
    <mergeCell ref="R6:T6"/>
    <mergeCell ref="S7:S8"/>
    <mergeCell ref="T7:T8"/>
    <mergeCell ref="U7:U8"/>
    <mergeCell ref="S9:S10"/>
    <mergeCell ref="T9:T10"/>
    <mergeCell ref="U9:U10"/>
    <mergeCell ref="A4:B6"/>
    <mergeCell ref="A7:A10"/>
    <mergeCell ref="C7:E10"/>
    <mergeCell ref="B7:B10"/>
    <mergeCell ref="O7:O8"/>
    <mergeCell ref="P7:P8"/>
    <mergeCell ref="Q7:Q8"/>
    <mergeCell ref="R7:R8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W37:BE37"/>
    <mergeCell ref="W39:BE40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W53:BE54"/>
    <mergeCell ref="W84:AB84"/>
    <mergeCell ref="AD84:AE84"/>
    <mergeCell ref="AI84:AN84"/>
    <mergeCell ref="AU84:AZ84"/>
    <mergeCell ref="W76:BE76"/>
    <mergeCell ref="W61:AC61"/>
    <mergeCell ref="AD61:AM61"/>
    <mergeCell ref="W64:AB64"/>
    <mergeCell ref="AD64:AE64"/>
    <mergeCell ref="AI64:AN64"/>
    <mergeCell ref="AU64:AZ64"/>
    <mergeCell ref="W71:BE72"/>
    <mergeCell ref="AO61:AU61"/>
    <mergeCell ref="AV61:BE61"/>
    <mergeCell ref="W91:BE92"/>
    <mergeCell ref="W78:BE78"/>
    <mergeCell ref="W79:AC79"/>
    <mergeCell ref="AD79:AI79"/>
    <mergeCell ref="AL79:AQ79"/>
    <mergeCell ref="AX79:BA79"/>
    <mergeCell ref="W81:AC81"/>
    <mergeCell ref="AD81:AM81"/>
    <mergeCell ref="AO81:AU81"/>
    <mergeCell ref="AV81:BE81"/>
  </mergeCells>
  <pageMargins left="0.59055118110236227" right="0" top="0.78740157480314965" bottom="0.78740157480314965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V96"/>
  <sheetViews>
    <sheetView showGridLines="0" topLeftCell="A10" zoomScaleNormal="100" workbookViewId="0">
      <selection activeCell="U30" sqref="U30"/>
    </sheetView>
  </sheetViews>
  <sheetFormatPr defaultRowHeight="1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/>
    <row r="2" spans="1:21" ht="14.45" customHeight="1">
      <c r="A2" s="385" t="str">
        <f>'Nasazení do skupin'!B1</f>
        <v>12. GALA MČR mladších žáků dvojice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386"/>
    </row>
    <row r="3" spans="1:21" ht="15" customHeight="1" thickBot="1">
      <c r="A3" s="301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3"/>
    </row>
    <row r="4" spans="1:21" ht="32.25" customHeight="1" thickBot="1">
      <c r="A4" s="441" t="s">
        <v>6</v>
      </c>
      <c r="B4" s="442"/>
      <c r="C4" s="304" t="str">
        <f>'Nasazení do skupin'!B2</f>
        <v>Karlovy Vary 18.5.2019</v>
      </c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6"/>
    </row>
    <row r="5" spans="1:21" ht="14.45" customHeight="1">
      <c r="A5" s="315"/>
      <c r="B5" s="316"/>
      <c r="C5" s="298">
        <v>1</v>
      </c>
      <c r="D5" s="298"/>
      <c r="E5" s="386"/>
      <c r="F5" s="385">
        <v>2</v>
      </c>
      <c r="G5" s="298"/>
      <c r="H5" s="386"/>
      <c r="I5" s="385">
        <v>3</v>
      </c>
      <c r="J5" s="298"/>
      <c r="K5" s="386"/>
      <c r="L5" s="385">
        <v>4</v>
      </c>
      <c r="M5" s="298"/>
      <c r="N5" s="386"/>
      <c r="O5" s="385">
        <v>5</v>
      </c>
      <c r="P5" s="298"/>
      <c r="Q5" s="386"/>
      <c r="R5" s="387" t="s">
        <v>1</v>
      </c>
      <c r="S5" s="388"/>
      <c r="T5" s="389"/>
      <c r="U5" s="227" t="s">
        <v>2</v>
      </c>
    </row>
    <row r="6" spans="1:21" ht="15" customHeight="1" thickBot="1">
      <c r="A6" s="317"/>
      <c r="B6" s="318"/>
      <c r="C6" s="331"/>
      <c r="D6" s="331"/>
      <c r="E6" s="332"/>
      <c r="F6" s="301"/>
      <c r="G6" s="302"/>
      <c r="H6" s="303"/>
      <c r="I6" s="301"/>
      <c r="J6" s="302"/>
      <c r="K6" s="303"/>
      <c r="L6" s="301"/>
      <c r="M6" s="302"/>
      <c r="N6" s="303"/>
      <c r="O6" s="301"/>
      <c r="P6" s="302"/>
      <c r="Q6" s="303"/>
      <c r="R6" s="310" t="s">
        <v>3</v>
      </c>
      <c r="S6" s="311"/>
      <c r="T6" s="312"/>
      <c r="U6" s="226" t="s">
        <v>4</v>
      </c>
    </row>
    <row r="7" spans="1:21" ht="15" customHeight="1">
      <c r="A7" s="431">
        <v>1</v>
      </c>
      <c r="B7" s="439" t="str">
        <f>'Nasazení do skupin'!B9</f>
        <v>SK LIAPOR - WITTE Karlovy Vary z.s. "A"</v>
      </c>
      <c r="C7" s="443"/>
      <c r="D7" s="334"/>
      <c r="E7" s="444"/>
      <c r="F7" s="407">
        <f>E11</f>
        <v>2</v>
      </c>
      <c r="G7" s="409" t="s">
        <v>5</v>
      </c>
      <c r="H7" s="411">
        <f>C11</f>
        <v>1</v>
      </c>
      <c r="I7" s="407">
        <f>O33</f>
        <v>2</v>
      </c>
      <c r="J7" s="409" t="s">
        <v>5</v>
      </c>
      <c r="K7" s="411">
        <f>Q33</f>
        <v>0</v>
      </c>
      <c r="L7" s="407">
        <f>O37</f>
        <v>2</v>
      </c>
      <c r="M7" s="409" t="s">
        <v>5</v>
      </c>
      <c r="N7" s="411">
        <f>Q37</f>
        <v>0</v>
      </c>
      <c r="O7" s="407">
        <f>E23</f>
        <v>2</v>
      </c>
      <c r="P7" s="409" t="s">
        <v>5</v>
      </c>
      <c r="Q7" s="411">
        <f>C23</f>
        <v>0</v>
      </c>
      <c r="R7" s="397">
        <f>F7+I7+L7+O7</f>
        <v>8</v>
      </c>
      <c r="S7" s="413" t="s">
        <v>5</v>
      </c>
      <c r="T7" s="415">
        <f>H7+K7+N7+Q7</f>
        <v>1</v>
      </c>
      <c r="U7" s="425">
        <v>8</v>
      </c>
    </row>
    <row r="8" spans="1:21" ht="15.75" customHeight="1" thickBot="1">
      <c r="A8" s="320"/>
      <c r="B8" s="323"/>
      <c r="C8" s="336"/>
      <c r="D8" s="337"/>
      <c r="E8" s="338"/>
      <c r="F8" s="408"/>
      <c r="G8" s="410"/>
      <c r="H8" s="412"/>
      <c r="I8" s="408"/>
      <c r="J8" s="410"/>
      <c r="K8" s="412"/>
      <c r="L8" s="408"/>
      <c r="M8" s="410"/>
      <c r="N8" s="412"/>
      <c r="O8" s="408"/>
      <c r="P8" s="410"/>
      <c r="Q8" s="412"/>
      <c r="R8" s="398"/>
      <c r="S8" s="414"/>
      <c r="T8" s="416"/>
      <c r="U8" s="426"/>
    </row>
    <row r="9" spans="1:21" ht="15" customHeight="1">
      <c r="A9" s="320"/>
      <c r="B9" s="323"/>
      <c r="C9" s="336"/>
      <c r="D9" s="337"/>
      <c r="E9" s="338"/>
      <c r="F9" s="401">
        <f>E13</f>
        <v>27</v>
      </c>
      <c r="G9" s="403" t="s">
        <v>5</v>
      </c>
      <c r="H9" s="405">
        <f>C13</f>
        <v>25</v>
      </c>
      <c r="I9" s="401">
        <f>O34</f>
        <v>20</v>
      </c>
      <c r="J9" s="403" t="s">
        <v>5</v>
      </c>
      <c r="K9" s="405">
        <f>Q34</f>
        <v>9</v>
      </c>
      <c r="L9" s="401">
        <f>O38</f>
        <v>20</v>
      </c>
      <c r="M9" s="403" t="s">
        <v>5</v>
      </c>
      <c r="N9" s="405">
        <f>Q38</f>
        <v>6</v>
      </c>
      <c r="O9" s="401">
        <f>E25</f>
        <v>20</v>
      </c>
      <c r="P9" s="403" t="s">
        <v>5</v>
      </c>
      <c r="Q9" s="405">
        <f>C25</f>
        <v>3</v>
      </c>
      <c r="R9" s="399">
        <f>F9+I9+L9+O9</f>
        <v>87</v>
      </c>
      <c r="S9" s="417" t="s">
        <v>5</v>
      </c>
      <c r="T9" s="419">
        <f>H9+K9+N9+Q9</f>
        <v>43</v>
      </c>
      <c r="U9" s="427">
        <v>1</v>
      </c>
    </row>
    <row r="10" spans="1:21" ht="15.75" customHeight="1" thickBot="1">
      <c r="A10" s="321"/>
      <c r="B10" s="324"/>
      <c r="C10" s="339"/>
      <c r="D10" s="340"/>
      <c r="E10" s="341"/>
      <c r="F10" s="401"/>
      <c r="G10" s="403"/>
      <c r="H10" s="405"/>
      <c r="I10" s="402"/>
      <c r="J10" s="404"/>
      <c r="K10" s="406"/>
      <c r="L10" s="402"/>
      <c r="M10" s="404"/>
      <c r="N10" s="406"/>
      <c r="O10" s="402"/>
      <c r="P10" s="404"/>
      <c r="Q10" s="406"/>
      <c r="R10" s="400"/>
      <c r="S10" s="418"/>
      <c r="T10" s="420"/>
      <c r="U10" s="428"/>
    </row>
    <row r="11" spans="1:21" ht="15" customHeight="1">
      <c r="A11" s="431">
        <v>2</v>
      </c>
      <c r="B11" s="439" t="str">
        <f>'Nasazení do skupin'!B10</f>
        <v>T.J. SOKOL Holice "A"</v>
      </c>
      <c r="C11" s="407">
        <f>O47</f>
        <v>1</v>
      </c>
      <c r="D11" s="409" t="s">
        <v>5</v>
      </c>
      <c r="E11" s="409">
        <f>Q47</f>
        <v>2</v>
      </c>
      <c r="F11" s="376" t="s">
        <v>40</v>
      </c>
      <c r="G11" s="377"/>
      <c r="H11" s="378"/>
      <c r="I11" s="409">
        <f>H15</f>
        <v>2</v>
      </c>
      <c r="J11" s="409" t="s">
        <v>5</v>
      </c>
      <c r="K11" s="411">
        <f>F15</f>
        <v>0</v>
      </c>
      <c r="L11" s="407">
        <f>O41</f>
        <v>2</v>
      </c>
      <c r="M11" s="409" t="s">
        <v>5</v>
      </c>
      <c r="N11" s="411">
        <f>Q41</f>
        <v>0</v>
      </c>
      <c r="O11" s="407">
        <f>H23</f>
        <v>2</v>
      </c>
      <c r="P11" s="409" t="s">
        <v>5</v>
      </c>
      <c r="Q11" s="411">
        <f>F23</f>
        <v>0</v>
      </c>
      <c r="R11" s="397">
        <f>C11+I11+L11+O11</f>
        <v>7</v>
      </c>
      <c r="S11" s="413" t="s">
        <v>5</v>
      </c>
      <c r="T11" s="415">
        <f>E11+K11+N11+Q11</f>
        <v>2</v>
      </c>
      <c r="U11" s="425">
        <v>6</v>
      </c>
    </row>
    <row r="12" spans="1:21" ht="15.75" customHeight="1" thickBot="1">
      <c r="A12" s="320"/>
      <c r="B12" s="323"/>
      <c r="C12" s="408"/>
      <c r="D12" s="410"/>
      <c r="E12" s="410"/>
      <c r="F12" s="379"/>
      <c r="G12" s="380"/>
      <c r="H12" s="381"/>
      <c r="I12" s="410"/>
      <c r="J12" s="410"/>
      <c r="K12" s="412"/>
      <c r="L12" s="408"/>
      <c r="M12" s="410"/>
      <c r="N12" s="412"/>
      <c r="O12" s="408"/>
      <c r="P12" s="410"/>
      <c r="Q12" s="412"/>
      <c r="R12" s="398"/>
      <c r="S12" s="414"/>
      <c r="T12" s="416"/>
      <c r="U12" s="426"/>
    </row>
    <row r="13" spans="1:21" ht="15" customHeight="1">
      <c r="A13" s="320"/>
      <c r="B13" s="323"/>
      <c r="C13" s="401">
        <f>O48</f>
        <v>25</v>
      </c>
      <c r="D13" s="403" t="s">
        <v>5</v>
      </c>
      <c r="E13" s="403">
        <f>Q48</f>
        <v>27</v>
      </c>
      <c r="F13" s="379"/>
      <c r="G13" s="380"/>
      <c r="H13" s="381"/>
      <c r="I13" s="403">
        <f>H17</f>
        <v>20</v>
      </c>
      <c r="J13" s="403" t="s">
        <v>5</v>
      </c>
      <c r="K13" s="405">
        <f>F17</f>
        <v>9</v>
      </c>
      <c r="L13" s="401">
        <f>O42</f>
        <v>20</v>
      </c>
      <c r="M13" s="403" t="s">
        <v>5</v>
      </c>
      <c r="N13" s="405">
        <f>Q42</f>
        <v>11</v>
      </c>
      <c r="O13" s="401">
        <f>H25</f>
        <v>20</v>
      </c>
      <c r="P13" s="403" t="s">
        <v>5</v>
      </c>
      <c r="Q13" s="405">
        <f>F25</f>
        <v>10</v>
      </c>
      <c r="R13" s="399">
        <f>C13+I13+L13+O13</f>
        <v>85</v>
      </c>
      <c r="S13" s="417" t="s">
        <v>5</v>
      </c>
      <c r="T13" s="419">
        <f>E13+K13+N13+Q13</f>
        <v>57</v>
      </c>
      <c r="U13" s="427">
        <v>2</v>
      </c>
    </row>
    <row r="14" spans="1:21" ht="15.75" customHeight="1" thickBot="1">
      <c r="A14" s="321"/>
      <c r="B14" s="324"/>
      <c r="C14" s="402"/>
      <c r="D14" s="404"/>
      <c r="E14" s="404"/>
      <c r="F14" s="382"/>
      <c r="G14" s="383"/>
      <c r="H14" s="384"/>
      <c r="I14" s="403"/>
      <c r="J14" s="403"/>
      <c r="K14" s="405"/>
      <c r="L14" s="402"/>
      <c r="M14" s="404"/>
      <c r="N14" s="406"/>
      <c r="O14" s="402"/>
      <c r="P14" s="404"/>
      <c r="Q14" s="406"/>
      <c r="R14" s="400"/>
      <c r="S14" s="418"/>
      <c r="T14" s="420"/>
      <c r="U14" s="428"/>
    </row>
    <row r="15" spans="1:21" ht="15" customHeight="1">
      <c r="A15" s="431">
        <v>3</v>
      </c>
      <c r="B15" s="439" t="str">
        <f>'Nasazení do skupin'!B11</f>
        <v>Sokol Dolní Počernice</v>
      </c>
      <c r="C15" s="407">
        <f>K7</f>
        <v>0</v>
      </c>
      <c r="D15" s="409" t="s">
        <v>5</v>
      </c>
      <c r="E15" s="411">
        <f>I7</f>
        <v>2</v>
      </c>
      <c r="F15" s="440">
        <f>O29</f>
        <v>0</v>
      </c>
      <c r="G15" s="436" t="s">
        <v>5</v>
      </c>
      <c r="H15" s="436">
        <f>Q29</f>
        <v>2</v>
      </c>
      <c r="I15" s="437"/>
      <c r="J15" s="367"/>
      <c r="K15" s="438"/>
      <c r="L15" s="432">
        <f>K19</f>
        <v>0</v>
      </c>
      <c r="M15" s="432" t="s">
        <v>5</v>
      </c>
      <c r="N15" s="434">
        <f>I19</f>
        <v>2</v>
      </c>
      <c r="O15" s="432">
        <f>O39</f>
        <v>0</v>
      </c>
      <c r="P15" s="432" t="s">
        <v>5</v>
      </c>
      <c r="Q15" s="434">
        <f>Q39</f>
        <v>2</v>
      </c>
      <c r="R15" s="397">
        <f>C15+F15+L15+O15</f>
        <v>0</v>
      </c>
      <c r="S15" s="413" t="s">
        <v>5</v>
      </c>
      <c r="T15" s="415">
        <f>H15+E15+N15+Q15</f>
        <v>8</v>
      </c>
      <c r="U15" s="425">
        <v>0</v>
      </c>
    </row>
    <row r="16" spans="1:21" ht="15.75" customHeight="1" thickBot="1">
      <c r="A16" s="320"/>
      <c r="B16" s="323"/>
      <c r="C16" s="408"/>
      <c r="D16" s="410"/>
      <c r="E16" s="412"/>
      <c r="F16" s="408"/>
      <c r="G16" s="410"/>
      <c r="H16" s="410"/>
      <c r="I16" s="369"/>
      <c r="J16" s="370"/>
      <c r="K16" s="371"/>
      <c r="L16" s="433"/>
      <c r="M16" s="433"/>
      <c r="N16" s="435"/>
      <c r="O16" s="433"/>
      <c r="P16" s="433"/>
      <c r="Q16" s="435"/>
      <c r="R16" s="398"/>
      <c r="S16" s="414"/>
      <c r="T16" s="416"/>
      <c r="U16" s="426"/>
    </row>
    <row r="17" spans="1:22" ht="15" customHeight="1">
      <c r="A17" s="320"/>
      <c r="B17" s="323"/>
      <c r="C17" s="401">
        <f>K9</f>
        <v>9</v>
      </c>
      <c r="D17" s="403" t="s">
        <v>5</v>
      </c>
      <c r="E17" s="405">
        <f>I9</f>
        <v>20</v>
      </c>
      <c r="F17" s="401">
        <f>O30</f>
        <v>9</v>
      </c>
      <c r="G17" s="403" t="s">
        <v>5</v>
      </c>
      <c r="H17" s="403">
        <f>Q30</f>
        <v>20</v>
      </c>
      <c r="I17" s="369"/>
      <c r="J17" s="370"/>
      <c r="K17" s="371"/>
      <c r="L17" s="421">
        <f>K21</f>
        <v>9</v>
      </c>
      <c r="M17" s="421" t="s">
        <v>5</v>
      </c>
      <c r="N17" s="423">
        <f>I21</f>
        <v>20</v>
      </c>
      <c r="O17" s="421">
        <f>O40</f>
        <v>9</v>
      </c>
      <c r="P17" s="421" t="s">
        <v>5</v>
      </c>
      <c r="Q17" s="423">
        <f>Q40</f>
        <v>20</v>
      </c>
      <c r="R17" s="399">
        <f>F17+C17+L17+O17</f>
        <v>36</v>
      </c>
      <c r="S17" s="417" t="s">
        <v>5</v>
      </c>
      <c r="T17" s="419">
        <f>H17+E17+N17+Q17</f>
        <v>80</v>
      </c>
      <c r="U17" s="427">
        <v>5</v>
      </c>
    </row>
    <row r="18" spans="1:22" ht="15.75" customHeight="1" thickBot="1">
      <c r="A18" s="321"/>
      <c r="B18" s="324"/>
      <c r="C18" s="402"/>
      <c r="D18" s="404"/>
      <c r="E18" s="406"/>
      <c r="F18" s="402"/>
      <c r="G18" s="404"/>
      <c r="H18" s="404"/>
      <c r="I18" s="372"/>
      <c r="J18" s="373"/>
      <c r="K18" s="374"/>
      <c r="L18" s="422"/>
      <c r="M18" s="422"/>
      <c r="N18" s="424"/>
      <c r="O18" s="422"/>
      <c r="P18" s="422"/>
      <c r="Q18" s="424"/>
      <c r="R18" s="400"/>
      <c r="S18" s="418"/>
      <c r="T18" s="420"/>
      <c r="U18" s="428"/>
    </row>
    <row r="19" spans="1:22" ht="15" customHeight="1">
      <c r="A19" s="431">
        <v>4</v>
      </c>
      <c r="B19" s="439" t="str">
        <f>'Nasazení do skupin'!B12</f>
        <v>Městský nohejbalový klub Modřice, z.s. "C"</v>
      </c>
      <c r="C19" s="407">
        <f>N7</f>
        <v>0</v>
      </c>
      <c r="D19" s="409" t="s">
        <v>5</v>
      </c>
      <c r="E19" s="411">
        <f>L7</f>
        <v>2</v>
      </c>
      <c r="F19" s="407">
        <f>N11</f>
        <v>0</v>
      </c>
      <c r="G19" s="409" t="s">
        <v>5</v>
      </c>
      <c r="H19" s="411">
        <f>L11</f>
        <v>2</v>
      </c>
      <c r="I19" s="440">
        <f>O45</f>
        <v>2</v>
      </c>
      <c r="J19" s="436" t="s">
        <v>5</v>
      </c>
      <c r="K19" s="436">
        <f>Q45</f>
        <v>0</v>
      </c>
      <c r="L19" s="348">
        <v>2019</v>
      </c>
      <c r="M19" s="349"/>
      <c r="N19" s="350"/>
      <c r="O19" s="432">
        <f>O31</f>
        <v>2</v>
      </c>
      <c r="P19" s="432" t="s">
        <v>5</v>
      </c>
      <c r="Q19" s="434">
        <f>Q31</f>
        <v>0</v>
      </c>
      <c r="R19" s="397">
        <f>F19+I19+C19+O19</f>
        <v>4</v>
      </c>
      <c r="S19" s="413" t="s">
        <v>5</v>
      </c>
      <c r="T19" s="415">
        <f>H19+K19+E19+Q19</f>
        <v>4</v>
      </c>
      <c r="U19" s="425">
        <v>4</v>
      </c>
    </row>
    <row r="20" spans="1:22" ht="15.75" customHeight="1" thickBot="1">
      <c r="A20" s="320"/>
      <c r="B20" s="323"/>
      <c r="C20" s="408"/>
      <c r="D20" s="410"/>
      <c r="E20" s="412"/>
      <c r="F20" s="408"/>
      <c r="G20" s="410"/>
      <c r="H20" s="412"/>
      <c r="I20" s="408"/>
      <c r="J20" s="410"/>
      <c r="K20" s="410"/>
      <c r="L20" s="351"/>
      <c r="M20" s="352"/>
      <c r="N20" s="353"/>
      <c r="O20" s="433"/>
      <c r="P20" s="433"/>
      <c r="Q20" s="435"/>
      <c r="R20" s="398"/>
      <c r="S20" s="414"/>
      <c r="T20" s="416"/>
      <c r="U20" s="426"/>
    </row>
    <row r="21" spans="1:22" ht="15" customHeight="1">
      <c r="A21" s="320"/>
      <c r="B21" s="323"/>
      <c r="C21" s="401">
        <f>N9</f>
        <v>6</v>
      </c>
      <c r="D21" s="403" t="s">
        <v>5</v>
      </c>
      <c r="E21" s="405">
        <f>L9</f>
        <v>20</v>
      </c>
      <c r="F21" s="401">
        <f>N13</f>
        <v>11</v>
      </c>
      <c r="G21" s="403" t="s">
        <v>5</v>
      </c>
      <c r="H21" s="405">
        <f>L13</f>
        <v>20</v>
      </c>
      <c r="I21" s="401">
        <f>O46</f>
        <v>20</v>
      </c>
      <c r="J21" s="403" t="s">
        <v>5</v>
      </c>
      <c r="K21" s="403">
        <f>Q46</f>
        <v>9</v>
      </c>
      <c r="L21" s="351"/>
      <c r="M21" s="352"/>
      <c r="N21" s="353"/>
      <c r="O21" s="421">
        <f>O32</f>
        <v>20</v>
      </c>
      <c r="P21" s="421" t="s">
        <v>5</v>
      </c>
      <c r="Q21" s="423">
        <f>Q32</f>
        <v>5</v>
      </c>
      <c r="R21" s="399">
        <f>F21+I21+C21+O21</f>
        <v>57</v>
      </c>
      <c r="S21" s="417" t="s">
        <v>5</v>
      </c>
      <c r="T21" s="419">
        <f>H21+K21+E21+Q21</f>
        <v>54</v>
      </c>
      <c r="U21" s="427">
        <v>3</v>
      </c>
    </row>
    <row r="22" spans="1:22" ht="15.75" customHeight="1" thickBot="1">
      <c r="A22" s="321"/>
      <c r="B22" s="324"/>
      <c r="C22" s="402"/>
      <c r="D22" s="404"/>
      <c r="E22" s="406"/>
      <c r="F22" s="402"/>
      <c r="G22" s="404"/>
      <c r="H22" s="406"/>
      <c r="I22" s="402"/>
      <c r="J22" s="404"/>
      <c r="K22" s="404"/>
      <c r="L22" s="354"/>
      <c r="M22" s="355"/>
      <c r="N22" s="356"/>
      <c r="O22" s="422"/>
      <c r="P22" s="422"/>
      <c r="Q22" s="424"/>
      <c r="R22" s="400"/>
      <c r="S22" s="418"/>
      <c r="T22" s="420"/>
      <c r="U22" s="428"/>
    </row>
    <row r="23" spans="1:22" ht="15.75" customHeight="1">
      <c r="A23" s="431">
        <v>5</v>
      </c>
      <c r="B23" s="439" t="str">
        <f>'Nasazení do skupin'!B13</f>
        <v>TJ Peklo nad Zdobnicí "B"</v>
      </c>
      <c r="C23" s="407">
        <f>O43</f>
        <v>0</v>
      </c>
      <c r="D23" s="409" t="s">
        <v>5</v>
      </c>
      <c r="E23" s="411">
        <f>Q43</f>
        <v>2</v>
      </c>
      <c r="F23" s="407">
        <f>O35</f>
        <v>0</v>
      </c>
      <c r="G23" s="409" t="s">
        <v>5</v>
      </c>
      <c r="H23" s="411">
        <f>Q35</f>
        <v>2</v>
      </c>
      <c r="I23" s="407">
        <f>Q15</f>
        <v>2</v>
      </c>
      <c r="J23" s="409" t="s">
        <v>5</v>
      </c>
      <c r="K23" s="411">
        <f>O15</f>
        <v>0</v>
      </c>
      <c r="L23" s="407">
        <f>Q19</f>
        <v>0</v>
      </c>
      <c r="M23" s="409" t="s">
        <v>5</v>
      </c>
      <c r="N23" s="411">
        <f>O19</f>
        <v>2</v>
      </c>
      <c r="O23" s="429"/>
      <c r="P23" s="349"/>
      <c r="Q23" s="430"/>
      <c r="R23" s="397">
        <f>F23+I23+L23+C23</f>
        <v>2</v>
      </c>
      <c r="S23" s="413" t="s">
        <v>5</v>
      </c>
      <c r="T23" s="415">
        <f>H23+K23+N23+E23</f>
        <v>6</v>
      </c>
      <c r="U23" s="425">
        <v>2</v>
      </c>
    </row>
    <row r="24" spans="1:22" ht="15.75" customHeight="1" thickBot="1">
      <c r="A24" s="320"/>
      <c r="B24" s="323"/>
      <c r="C24" s="408"/>
      <c r="D24" s="410"/>
      <c r="E24" s="412"/>
      <c r="F24" s="408"/>
      <c r="G24" s="410"/>
      <c r="H24" s="412"/>
      <c r="I24" s="408"/>
      <c r="J24" s="410"/>
      <c r="K24" s="412"/>
      <c r="L24" s="408"/>
      <c r="M24" s="410"/>
      <c r="N24" s="412"/>
      <c r="O24" s="351"/>
      <c r="P24" s="352"/>
      <c r="Q24" s="353"/>
      <c r="R24" s="398"/>
      <c r="S24" s="414"/>
      <c r="T24" s="416"/>
      <c r="U24" s="426"/>
    </row>
    <row r="25" spans="1:22" ht="15.75" customHeight="1">
      <c r="A25" s="320"/>
      <c r="B25" s="323"/>
      <c r="C25" s="401">
        <f>O44</f>
        <v>3</v>
      </c>
      <c r="D25" s="403" t="s">
        <v>5</v>
      </c>
      <c r="E25" s="405">
        <f>Q44</f>
        <v>20</v>
      </c>
      <c r="F25" s="401">
        <f>O36</f>
        <v>10</v>
      </c>
      <c r="G25" s="403" t="s">
        <v>5</v>
      </c>
      <c r="H25" s="405">
        <f>Q36</f>
        <v>20</v>
      </c>
      <c r="I25" s="401">
        <f>Q17</f>
        <v>20</v>
      </c>
      <c r="J25" s="403" t="s">
        <v>5</v>
      </c>
      <c r="K25" s="405">
        <f>O17</f>
        <v>9</v>
      </c>
      <c r="L25" s="401">
        <f>Q21</f>
        <v>5</v>
      </c>
      <c r="M25" s="403" t="s">
        <v>5</v>
      </c>
      <c r="N25" s="405">
        <f>O21</f>
        <v>20</v>
      </c>
      <c r="O25" s="351"/>
      <c r="P25" s="352"/>
      <c r="Q25" s="353"/>
      <c r="R25" s="399">
        <f>F25+I25+L25+C25</f>
        <v>38</v>
      </c>
      <c r="S25" s="417" t="s">
        <v>5</v>
      </c>
      <c r="T25" s="419">
        <f>H25+K25+N25+E25</f>
        <v>69</v>
      </c>
      <c r="U25" s="427">
        <v>4</v>
      </c>
    </row>
    <row r="26" spans="1:22" ht="15.75" customHeight="1" thickBot="1">
      <c r="A26" s="321"/>
      <c r="B26" s="324"/>
      <c r="C26" s="402"/>
      <c r="D26" s="404"/>
      <c r="E26" s="406"/>
      <c r="F26" s="402"/>
      <c r="G26" s="404"/>
      <c r="H26" s="406"/>
      <c r="I26" s="402"/>
      <c r="J26" s="404"/>
      <c r="K26" s="406"/>
      <c r="L26" s="402"/>
      <c r="M26" s="404"/>
      <c r="N26" s="406"/>
      <c r="O26" s="354"/>
      <c r="P26" s="355"/>
      <c r="Q26" s="356"/>
      <c r="R26" s="400"/>
      <c r="S26" s="418"/>
      <c r="T26" s="420"/>
      <c r="U26" s="428"/>
    </row>
    <row r="28" spans="1:22" ht="24.95" customHeight="1">
      <c r="A28" s="390" t="s">
        <v>12</v>
      </c>
      <c r="B28" s="391"/>
      <c r="C28" s="391"/>
      <c r="D28" s="391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1"/>
      <c r="R28" s="392"/>
      <c r="S28" s="159"/>
      <c r="T28" s="228"/>
      <c r="U28" s="228"/>
    </row>
    <row r="29" spans="1:22" ht="15" customHeight="1">
      <c r="A29" s="393">
        <v>1</v>
      </c>
      <c r="B29" s="395" t="str">
        <f>B15</f>
        <v>Sokol Dolní Počernice</v>
      </c>
      <c r="C29" s="395"/>
      <c r="D29" s="395" t="s">
        <v>5</v>
      </c>
      <c r="E29" s="395" t="str">
        <f>B11</f>
        <v>T.J. SOKOL Holice "A"</v>
      </c>
      <c r="F29" s="395"/>
      <c r="G29" s="395"/>
      <c r="H29" s="395"/>
      <c r="I29" s="395"/>
      <c r="J29" s="395"/>
      <c r="K29" s="395"/>
      <c r="L29" s="395"/>
      <c r="M29" s="395"/>
      <c r="N29" s="395"/>
      <c r="O29" s="166">
        <v>0</v>
      </c>
      <c r="P29" s="167" t="s">
        <v>5</v>
      </c>
      <c r="Q29" s="167">
        <v>2</v>
      </c>
      <c r="R29" s="158" t="s">
        <v>11</v>
      </c>
      <c r="S29" s="157"/>
      <c r="T29" s="44"/>
      <c r="U29" s="45"/>
      <c r="V29" s="3"/>
    </row>
    <row r="30" spans="1:22" ht="15" customHeight="1">
      <c r="A30" s="394"/>
      <c r="B30" s="396"/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168">
        <v>9</v>
      </c>
      <c r="P30" s="169" t="s">
        <v>5</v>
      </c>
      <c r="Q30" s="155">
        <v>20</v>
      </c>
      <c r="R30" s="6" t="s">
        <v>10</v>
      </c>
      <c r="S30" s="157"/>
      <c r="T30" s="42"/>
      <c r="U30" s="45"/>
      <c r="V30" s="3"/>
    </row>
    <row r="31" spans="1:22" ht="15" customHeight="1">
      <c r="A31" s="394">
        <v>2</v>
      </c>
      <c r="B31" s="396" t="str">
        <f>B19</f>
        <v>Městský nohejbalový klub Modřice, z.s. "C"</v>
      </c>
      <c r="C31" s="396"/>
      <c r="D31" s="396" t="s">
        <v>5</v>
      </c>
      <c r="E31" s="396" t="str">
        <f>B23</f>
        <v>TJ Peklo nad Zdobnicí "B"</v>
      </c>
      <c r="F31" s="396"/>
      <c r="G31" s="396"/>
      <c r="H31" s="396"/>
      <c r="I31" s="396"/>
      <c r="J31" s="396"/>
      <c r="K31" s="396"/>
      <c r="L31" s="396"/>
      <c r="M31" s="396"/>
      <c r="N31" s="396"/>
      <c r="O31" s="170">
        <v>2</v>
      </c>
      <c r="P31" s="169" t="s">
        <v>5</v>
      </c>
      <c r="Q31" s="169">
        <v>0</v>
      </c>
      <c r="R31" s="6" t="s">
        <v>11</v>
      </c>
      <c r="S31" s="157"/>
      <c r="T31" s="44"/>
      <c r="U31" s="45"/>
    </row>
    <row r="32" spans="1:22" ht="15" customHeight="1">
      <c r="A32" s="394"/>
      <c r="B32" s="396"/>
      <c r="C32" s="396"/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168">
        <v>20</v>
      </c>
      <c r="P32" s="169" t="s">
        <v>5</v>
      </c>
      <c r="Q32" s="155">
        <v>5</v>
      </c>
      <c r="R32" s="6" t="s">
        <v>10</v>
      </c>
      <c r="S32" s="157"/>
      <c r="T32" s="42"/>
      <c r="U32" s="45"/>
    </row>
    <row r="33" spans="1:21" ht="15" customHeight="1">
      <c r="A33" s="394">
        <v>3</v>
      </c>
      <c r="B33" s="396" t="str">
        <f>B7</f>
        <v>SK LIAPOR - WITTE Karlovy Vary z.s. "A"</v>
      </c>
      <c r="C33" s="396"/>
      <c r="D33" s="396" t="s">
        <v>5</v>
      </c>
      <c r="E33" s="396" t="str">
        <f>B15</f>
        <v>Sokol Dolní Počernice</v>
      </c>
      <c r="F33" s="396"/>
      <c r="G33" s="396"/>
      <c r="H33" s="396"/>
      <c r="I33" s="396"/>
      <c r="J33" s="396"/>
      <c r="K33" s="396"/>
      <c r="L33" s="396"/>
      <c r="M33" s="396"/>
      <c r="N33" s="396"/>
      <c r="O33" s="170">
        <v>2</v>
      </c>
      <c r="P33" s="169" t="s">
        <v>5</v>
      </c>
      <c r="Q33" s="169">
        <v>0</v>
      </c>
      <c r="R33" s="6" t="s">
        <v>11</v>
      </c>
      <c r="S33" s="157"/>
      <c r="T33" s="44"/>
      <c r="U33" s="45"/>
    </row>
    <row r="34" spans="1:21" ht="15" customHeight="1">
      <c r="A34" s="394"/>
      <c r="B34" s="396"/>
      <c r="C34" s="396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168">
        <v>20</v>
      </c>
      <c r="P34" s="169" t="s">
        <v>5</v>
      </c>
      <c r="Q34" s="155">
        <v>9</v>
      </c>
      <c r="R34" s="6" t="s">
        <v>10</v>
      </c>
      <c r="S34" s="157"/>
      <c r="T34" s="42"/>
      <c r="U34" s="45"/>
    </row>
    <row r="35" spans="1:21" ht="15" customHeight="1">
      <c r="A35" s="394">
        <v>4</v>
      </c>
      <c r="B35" s="396" t="str">
        <f>B23</f>
        <v>TJ Peklo nad Zdobnicí "B"</v>
      </c>
      <c r="C35" s="396"/>
      <c r="D35" s="396" t="s">
        <v>5</v>
      </c>
      <c r="E35" s="396" t="str">
        <f>B11</f>
        <v>T.J. SOKOL Holice "A"</v>
      </c>
      <c r="F35" s="396"/>
      <c r="G35" s="396"/>
      <c r="H35" s="396"/>
      <c r="I35" s="396"/>
      <c r="J35" s="396"/>
      <c r="K35" s="396"/>
      <c r="L35" s="396"/>
      <c r="M35" s="396"/>
      <c r="N35" s="396"/>
      <c r="O35" s="170">
        <v>0</v>
      </c>
      <c r="P35" s="169" t="s">
        <v>5</v>
      </c>
      <c r="Q35" s="169">
        <v>2</v>
      </c>
      <c r="R35" s="6" t="s">
        <v>11</v>
      </c>
      <c r="S35" s="157"/>
      <c r="T35" s="44"/>
      <c r="U35" s="45"/>
    </row>
    <row r="36" spans="1:21" ht="15" customHeight="1">
      <c r="A36" s="394"/>
      <c r="B36" s="396"/>
      <c r="C36" s="396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168">
        <v>10</v>
      </c>
      <c r="P36" s="169" t="s">
        <v>5</v>
      </c>
      <c r="Q36" s="155">
        <v>20</v>
      </c>
      <c r="R36" s="6" t="s">
        <v>10</v>
      </c>
      <c r="S36" s="157"/>
      <c r="T36" s="42"/>
      <c r="U36" s="45"/>
    </row>
    <row r="37" spans="1:21" ht="15" customHeight="1">
      <c r="A37" s="394">
        <v>5</v>
      </c>
      <c r="B37" s="396" t="str">
        <f>B7</f>
        <v>SK LIAPOR - WITTE Karlovy Vary z.s. "A"</v>
      </c>
      <c r="C37" s="396"/>
      <c r="D37" s="396" t="s">
        <v>5</v>
      </c>
      <c r="E37" s="396" t="str">
        <f>B19</f>
        <v>Městský nohejbalový klub Modřice, z.s. "C"</v>
      </c>
      <c r="F37" s="396"/>
      <c r="G37" s="396"/>
      <c r="H37" s="396"/>
      <c r="I37" s="396"/>
      <c r="J37" s="396"/>
      <c r="K37" s="396"/>
      <c r="L37" s="396"/>
      <c r="M37" s="396"/>
      <c r="N37" s="396"/>
      <c r="O37" s="170">
        <v>2</v>
      </c>
      <c r="P37" s="169" t="s">
        <v>5</v>
      </c>
      <c r="Q37" s="169">
        <v>0</v>
      </c>
      <c r="R37" s="6" t="s">
        <v>11</v>
      </c>
      <c r="S37" s="157"/>
      <c r="T37" s="44"/>
      <c r="U37" s="45"/>
    </row>
    <row r="38" spans="1:21" ht="15" customHeight="1">
      <c r="A38" s="394"/>
      <c r="B38" s="396"/>
      <c r="C38" s="396"/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168">
        <v>20</v>
      </c>
      <c r="P38" s="169" t="s">
        <v>5</v>
      </c>
      <c r="Q38" s="155">
        <v>6</v>
      </c>
      <c r="R38" s="6" t="s">
        <v>10</v>
      </c>
      <c r="S38" s="157"/>
      <c r="T38" s="42"/>
      <c r="U38" s="45"/>
    </row>
    <row r="39" spans="1:21" ht="15" customHeight="1">
      <c r="A39" s="394">
        <v>6</v>
      </c>
      <c r="B39" s="396" t="str">
        <f>B15</f>
        <v>Sokol Dolní Počernice</v>
      </c>
      <c r="C39" s="396"/>
      <c r="D39" s="396" t="s">
        <v>5</v>
      </c>
      <c r="E39" s="396" t="str">
        <f>B23</f>
        <v>TJ Peklo nad Zdobnicí "B"</v>
      </c>
      <c r="F39" s="396"/>
      <c r="G39" s="396"/>
      <c r="H39" s="396"/>
      <c r="I39" s="396"/>
      <c r="J39" s="396"/>
      <c r="K39" s="396"/>
      <c r="L39" s="396"/>
      <c r="M39" s="396"/>
      <c r="N39" s="396"/>
      <c r="O39" s="170">
        <v>0</v>
      </c>
      <c r="P39" s="169" t="s">
        <v>5</v>
      </c>
      <c r="Q39" s="169">
        <v>2</v>
      </c>
      <c r="R39" s="6" t="s">
        <v>11</v>
      </c>
      <c r="S39" s="157"/>
      <c r="T39" s="44"/>
      <c r="U39" s="45"/>
    </row>
    <row r="40" spans="1:21" ht="15" customHeight="1">
      <c r="A40" s="394"/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168">
        <v>9</v>
      </c>
      <c r="P40" s="169" t="s">
        <v>5</v>
      </c>
      <c r="Q40" s="155">
        <v>20</v>
      </c>
      <c r="R40" s="6" t="s">
        <v>10</v>
      </c>
      <c r="S40" s="157"/>
      <c r="T40" s="42"/>
      <c r="U40" s="45"/>
    </row>
    <row r="41" spans="1:21" ht="15.75">
      <c r="A41" s="394">
        <v>7</v>
      </c>
      <c r="B41" s="396" t="str">
        <f>B11</f>
        <v>T.J. SOKOL Holice "A"</v>
      </c>
      <c r="C41" s="396"/>
      <c r="D41" s="396" t="s">
        <v>5</v>
      </c>
      <c r="E41" s="396" t="str">
        <f>B19</f>
        <v>Městský nohejbalový klub Modřice, z.s. "C"</v>
      </c>
      <c r="F41" s="396"/>
      <c r="G41" s="396"/>
      <c r="H41" s="396"/>
      <c r="I41" s="396"/>
      <c r="J41" s="396"/>
      <c r="K41" s="396"/>
      <c r="L41" s="396"/>
      <c r="M41" s="396"/>
      <c r="N41" s="396"/>
      <c r="O41" s="170">
        <v>2</v>
      </c>
      <c r="P41" s="169" t="s">
        <v>5</v>
      </c>
      <c r="Q41" s="169">
        <v>0</v>
      </c>
      <c r="R41" s="6" t="s">
        <v>11</v>
      </c>
      <c r="S41" s="157"/>
      <c r="T41" s="44"/>
      <c r="U41" s="45"/>
    </row>
    <row r="42" spans="1:21" ht="15.75">
      <c r="A42" s="394"/>
      <c r="B42" s="396"/>
      <c r="C42" s="396"/>
      <c r="D42" s="396"/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168">
        <v>20</v>
      </c>
      <c r="P42" s="169" t="s">
        <v>5</v>
      </c>
      <c r="Q42" s="155">
        <v>11</v>
      </c>
      <c r="R42" s="6" t="s">
        <v>10</v>
      </c>
      <c r="S42" s="157"/>
      <c r="T42" s="42"/>
      <c r="U42" s="45"/>
    </row>
    <row r="43" spans="1:21" ht="14.45" customHeight="1">
      <c r="A43" s="394">
        <v>8</v>
      </c>
      <c r="B43" s="396" t="str">
        <f>B23</f>
        <v>TJ Peklo nad Zdobnicí "B"</v>
      </c>
      <c r="C43" s="396"/>
      <c r="D43" s="396" t="s">
        <v>5</v>
      </c>
      <c r="E43" s="396" t="str">
        <f>B7</f>
        <v>SK LIAPOR - WITTE Karlovy Vary z.s. "A"</v>
      </c>
      <c r="F43" s="396"/>
      <c r="G43" s="396"/>
      <c r="H43" s="396"/>
      <c r="I43" s="396"/>
      <c r="J43" s="396"/>
      <c r="K43" s="396"/>
      <c r="L43" s="396"/>
      <c r="M43" s="396"/>
      <c r="N43" s="396"/>
      <c r="O43" s="170">
        <v>0</v>
      </c>
      <c r="P43" s="169" t="s">
        <v>5</v>
      </c>
      <c r="Q43" s="169">
        <v>2</v>
      </c>
      <c r="R43" s="6" t="s">
        <v>11</v>
      </c>
      <c r="S43" s="157"/>
      <c r="T43" s="44"/>
      <c r="U43" s="45"/>
    </row>
    <row r="44" spans="1:21" ht="14.45" customHeight="1">
      <c r="A44" s="394"/>
      <c r="B44" s="396"/>
      <c r="C44" s="396"/>
      <c r="D44" s="396"/>
      <c r="E44" s="396"/>
      <c r="F44" s="396"/>
      <c r="G44" s="396"/>
      <c r="H44" s="396"/>
      <c r="I44" s="396"/>
      <c r="J44" s="396"/>
      <c r="K44" s="396"/>
      <c r="L44" s="396"/>
      <c r="M44" s="396"/>
      <c r="N44" s="396"/>
      <c r="O44" s="168">
        <v>3</v>
      </c>
      <c r="P44" s="169" t="s">
        <v>5</v>
      </c>
      <c r="Q44" s="155">
        <v>20</v>
      </c>
      <c r="R44" s="6" t="s">
        <v>10</v>
      </c>
      <c r="S44" s="157"/>
      <c r="T44" s="42"/>
      <c r="U44" s="45"/>
    </row>
    <row r="45" spans="1:21" ht="15.75">
      <c r="A45" s="394">
        <v>9</v>
      </c>
      <c r="B45" s="396" t="str">
        <f>B19</f>
        <v>Městský nohejbalový klub Modřice, z.s. "C"</v>
      </c>
      <c r="C45" s="396"/>
      <c r="D45" s="396" t="s">
        <v>5</v>
      </c>
      <c r="E45" s="396" t="str">
        <f>B15</f>
        <v>Sokol Dolní Počernice</v>
      </c>
      <c r="F45" s="396"/>
      <c r="G45" s="396"/>
      <c r="H45" s="396"/>
      <c r="I45" s="396"/>
      <c r="J45" s="396"/>
      <c r="K45" s="396"/>
      <c r="L45" s="396"/>
      <c r="M45" s="396"/>
      <c r="N45" s="396"/>
      <c r="O45" s="170">
        <v>2</v>
      </c>
      <c r="P45" s="169" t="s">
        <v>5</v>
      </c>
      <c r="Q45" s="169">
        <v>0</v>
      </c>
      <c r="R45" s="6" t="s">
        <v>11</v>
      </c>
      <c r="S45" s="157"/>
      <c r="T45" s="44"/>
      <c r="U45" s="45"/>
    </row>
    <row r="46" spans="1:21" ht="15.75">
      <c r="A46" s="394"/>
      <c r="B46" s="396"/>
      <c r="C46" s="396"/>
      <c r="D46" s="396"/>
      <c r="E46" s="396"/>
      <c r="F46" s="396"/>
      <c r="G46" s="396"/>
      <c r="H46" s="396"/>
      <c r="I46" s="396"/>
      <c r="J46" s="396"/>
      <c r="K46" s="396"/>
      <c r="L46" s="396"/>
      <c r="M46" s="396"/>
      <c r="N46" s="396"/>
      <c r="O46" s="168">
        <v>20</v>
      </c>
      <c r="P46" s="169" t="s">
        <v>5</v>
      </c>
      <c r="Q46" s="155">
        <v>9</v>
      </c>
      <c r="R46" s="6" t="s">
        <v>10</v>
      </c>
      <c r="S46" s="157"/>
      <c r="T46" s="42"/>
      <c r="U46" s="45"/>
    </row>
    <row r="47" spans="1:21" ht="15.75">
      <c r="A47" s="394">
        <v>10</v>
      </c>
      <c r="B47" s="396" t="str">
        <f>B11</f>
        <v>T.J. SOKOL Holice "A"</v>
      </c>
      <c r="C47" s="396"/>
      <c r="D47" s="396" t="s">
        <v>5</v>
      </c>
      <c r="E47" s="396" t="str">
        <f>B7</f>
        <v>SK LIAPOR - WITTE Karlovy Vary z.s. "A"</v>
      </c>
      <c r="F47" s="396"/>
      <c r="G47" s="396"/>
      <c r="H47" s="396"/>
      <c r="I47" s="396"/>
      <c r="J47" s="396"/>
      <c r="K47" s="396"/>
      <c r="L47" s="396"/>
      <c r="M47" s="396"/>
      <c r="N47" s="396"/>
      <c r="O47" s="48">
        <v>1</v>
      </c>
      <c r="P47" s="49" t="s">
        <v>5</v>
      </c>
      <c r="Q47" s="49">
        <v>2</v>
      </c>
      <c r="R47" s="6" t="s">
        <v>11</v>
      </c>
      <c r="S47" s="157"/>
      <c r="T47" s="44"/>
      <c r="U47" s="45"/>
    </row>
    <row r="48" spans="1:21" ht="15.75">
      <c r="A48" s="394"/>
      <c r="B48" s="396"/>
      <c r="C48" s="396"/>
      <c r="D48" s="396"/>
      <c r="E48" s="396"/>
      <c r="F48" s="396"/>
      <c r="G48" s="396"/>
      <c r="H48" s="396"/>
      <c r="I48" s="396"/>
      <c r="J48" s="396"/>
      <c r="K48" s="396"/>
      <c r="L48" s="396"/>
      <c r="M48" s="396"/>
      <c r="N48" s="396"/>
      <c r="O48" s="47">
        <v>25</v>
      </c>
      <c r="P48" s="49" t="s">
        <v>5</v>
      </c>
      <c r="Q48" s="38">
        <v>27</v>
      </c>
      <c r="R48" s="6" t="s">
        <v>10</v>
      </c>
      <c r="S48" s="157"/>
      <c r="T48" s="42"/>
      <c r="U48" s="45"/>
    </row>
    <row r="53" ht="15" customHeight="1"/>
    <row r="57" ht="14.45" customHeight="1"/>
    <row r="58" ht="14.45" customHeight="1"/>
    <row r="71" ht="15" customHeight="1"/>
    <row r="75" ht="14.45" customHeight="1"/>
    <row r="76" ht="14.45" customHeight="1"/>
    <row r="95" ht="14.45" customHeight="1"/>
    <row r="96" ht="14.45" customHeight="1"/>
  </sheetData>
  <mergeCells count="226"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J9:J10"/>
    <mergeCell ref="K9:K10"/>
    <mergeCell ref="L9:L10"/>
    <mergeCell ref="M9:M10"/>
    <mergeCell ref="N9:N10"/>
    <mergeCell ref="Q13:Q14"/>
    <mergeCell ref="J11:J12"/>
    <mergeCell ref="K11:K12"/>
    <mergeCell ref="L11:L12"/>
    <mergeCell ref="M11:M12"/>
    <mergeCell ref="N11:N12"/>
    <mergeCell ref="O11:O12"/>
    <mergeCell ref="P11:P12"/>
    <mergeCell ref="Q11:Q12"/>
    <mergeCell ref="A7:A10"/>
    <mergeCell ref="B7:B10"/>
    <mergeCell ref="R9:R10"/>
    <mergeCell ref="P9:P10"/>
    <mergeCell ref="Q9:Q10"/>
    <mergeCell ref="C7:E10"/>
    <mergeCell ref="A4:B6"/>
    <mergeCell ref="A2:U3"/>
    <mergeCell ref="C4:U4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U7:U8"/>
    <mergeCell ref="U9:U10"/>
    <mergeCell ref="F9:F10"/>
    <mergeCell ref="G9:G10"/>
    <mergeCell ref="H9:H10"/>
    <mergeCell ref="I9:I10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R11:R12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R17:R18"/>
    <mergeCell ref="I15:K18"/>
    <mergeCell ref="P13:P14"/>
    <mergeCell ref="F11:H14"/>
    <mergeCell ref="I11:I12"/>
    <mergeCell ref="N13:N14"/>
    <mergeCell ref="O13:O14"/>
    <mergeCell ref="D25:D26"/>
    <mergeCell ref="M23:M24"/>
    <mergeCell ref="N23:N24"/>
    <mergeCell ref="A19:A22"/>
    <mergeCell ref="C19:C20"/>
    <mergeCell ref="D19:D20"/>
    <mergeCell ref="E19:E20"/>
    <mergeCell ref="F19:F20"/>
    <mergeCell ref="O19:O20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I19:I20"/>
    <mergeCell ref="J19:J20"/>
    <mergeCell ref="K19:K20"/>
    <mergeCell ref="I21:I22"/>
    <mergeCell ref="J21:J22"/>
    <mergeCell ref="K21:K22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O5:Q6"/>
    <mergeCell ref="R5:T5"/>
    <mergeCell ref="R6:T6"/>
    <mergeCell ref="S7:S8"/>
    <mergeCell ref="T7:T8"/>
    <mergeCell ref="S9:S10"/>
    <mergeCell ref="T9:T10"/>
    <mergeCell ref="O7:O8"/>
    <mergeCell ref="P7:P8"/>
    <mergeCell ref="Q7:Q8"/>
    <mergeCell ref="R7:R8"/>
    <mergeCell ref="O9:O10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1:S12"/>
    <mergeCell ref="T11:T12"/>
    <mergeCell ref="S25:S26"/>
    <mergeCell ref="T25:T26"/>
    <mergeCell ref="U19:U20"/>
    <mergeCell ref="S21:S22"/>
    <mergeCell ref="T21:T22"/>
    <mergeCell ref="U21:U22"/>
    <mergeCell ref="O23:Q26"/>
    <mergeCell ref="R23:R24"/>
    <mergeCell ref="S23:S24"/>
    <mergeCell ref="T23:T24"/>
    <mergeCell ref="U23:U24"/>
    <mergeCell ref="U25:U26"/>
    <mergeCell ref="S19:S20"/>
    <mergeCell ref="T19:T20"/>
    <mergeCell ref="P19:P20"/>
    <mergeCell ref="J23:J24"/>
    <mergeCell ref="K23:K24"/>
    <mergeCell ref="L23:L24"/>
    <mergeCell ref="A28:R28"/>
    <mergeCell ref="A37:A38"/>
    <mergeCell ref="B37:C38"/>
    <mergeCell ref="D37:D38"/>
    <mergeCell ref="E37:N38"/>
    <mergeCell ref="I25:I26"/>
    <mergeCell ref="J25:J26"/>
    <mergeCell ref="K25:K26"/>
    <mergeCell ref="L25:L26"/>
    <mergeCell ref="M25:M26"/>
    <mergeCell ref="N25:N26"/>
    <mergeCell ref="R25:R26"/>
    <mergeCell ref="A29:A30"/>
    <mergeCell ref="B29:C30"/>
    <mergeCell ref="D29:D30"/>
    <mergeCell ref="E29:N30"/>
    <mergeCell ref="C25:C26"/>
    <mergeCell ref="E25:E26"/>
    <mergeCell ref="F25:F26"/>
    <mergeCell ref="G25:G26"/>
    <mergeCell ref="H25:H26"/>
    <mergeCell ref="A39:A40"/>
    <mergeCell ref="B39:C40"/>
    <mergeCell ref="D39:D40"/>
    <mergeCell ref="E39:N40"/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</mergeCells>
  <pageMargins left="0.51181102362204722" right="0.31496062992125984" top="0.78740157480314965" bottom="0.78740157480314965" header="0.31496062992125984" footer="0.31496062992125984"/>
  <pageSetup paperSize="9" scale="11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B140"/>
  <sheetViews>
    <sheetView showGridLines="0" zoomScaleNormal="100" workbookViewId="0">
      <selection activeCell="L19" sqref="L19:N22"/>
    </sheetView>
  </sheetViews>
  <sheetFormatPr defaultRowHeight="1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 ht="15" customHeight="1">
      <c r="A2" s="385" t="str">
        <f>'Nasazení do skupin'!B1</f>
        <v>12. GALA MČR mladších žáků dvojice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386"/>
    </row>
    <row r="3" spans="1:26" ht="15.75" customHeight="1" thickBot="1">
      <c r="A3" s="301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3"/>
    </row>
    <row r="4" spans="1:26" ht="32.25" customHeight="1" thickBot="1">
      <c r="A4" s="441" t="s">
        <v>9</v>
      </c>
      <c r="B4" s="442"/>
      <c r="C4" s="304" t="str">
        <f>'Nasazení do skupin'!B2</f>
        <v>Karlovy Vary 18.5.2019</v>
      </c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6"/>
    </row>
    <row r="5" spans="1:26" ht="15" customHeight="1">
      <c r="A5" s="315"/>
      <c r="B5" s="316"/>
      <c r="C5" s="385">
        <v>1</v>
      </c>
      <c r="D5" s="447"/>
      <c r="E5" s="386"/>
      <c r="F5" s="385">
        <v>2</v>
      </c>
      <c r="G5" s="447"/>
      <c r="H5" s="386"/>
      <c r="I5" s="385">
        <v>3</v>
      </c>
      <c r="J5" s="447"/>
      <c r="K5" s="386"/>
      <c r="L5" s="385">
        <v>4</v>
      </c>
      <c r="M5" s="447"/>
      <c r="N5" s="386"/>
      <c r="O5" s="387" t="s">
        <v>1</v>
      </c>
      <c r="P5" s="388"/>
      <c r="Q5" s="389"/>
      <c r="R5" s="210" t="s">
        <v>2</v>
      </c>
    </row>
    <row r="6" spans="1:26" ht="15.75" customHeight="1" thickBot="1">
      <c r="A6" s="317"/>
      <c r="B6" s="318"/>
      <c r="C6" s="448"/>
      <c r="D6" s="331"/>
      <c r="E6" s="332"/>
      <c r="F6" s="301"/>
      <c r="G6" s="302"/>
      <c r="H6" s="303"/>
      <c r="I6" s="301"/>
      <c r="J6" s="302"/>
      <c r="K6" s="303"/>
      <c r="L6" s="301"/>
      <c r="M6" s="302"/>
      <c r="N6" s="303"/>
      <c r="O6" s="310" t="s">
        <v>3</v>
      </c>
      <c r="P6" s="311"/>
      <c r="Q6" s="312"/>
      <c r="R6" s="208" t="s">
        <v>4</v>
      </c>
    </row>
    <row r="7" spans="1:26" ht="15" customHeight="1">
      <c r="A7" s="431">
        <v>1</v>
      </c>
      <c r="B7" s="439" t="str">
        <f>'Nasazení do skupin'!B14</f>
        <v>UNITOP SKP Žďár nad Sázavou "A"</v>
      </c>
      <c r="C7" s="437"/>
      <c r="D7" s="452"/>
      <c r="E7" s="438"/>
      <c r="F7" s="450"/>
      <c r="G7" s="450"/>
      <c r="H7" s="451"/>
      <c r="I7" s="449"/>
      <c r="J7" s="450"/>
      <c r="K7" s="451"/>
      <c r="L7" s="449"/>
      <c r="M7" s="450"/>
      <c r="N7" s="451"/>
      <c r="O7" s="455"/>
      <c r="P7" s="453"/>
      <c r="Q7" s="445"/>
      <c r="R7" s="446"/>
      <c r="Y7" s="42"/>
    </row>
    <row r="8" spans="1:26" ht="15.75" customHeight="1" thickBot="1">
      <c r="A8" s="320"/>
      <c r="B8" s="323"/>
      <c r="C8" s="369"/>
      <c r="D8" s="370"/>
      <c r="E8" s="371"/>
      <c r="F8" s="330"/>
      <c r="G8" s="330"/>
      <c r="H8" s="343"/>
      <c r="I8" s="328"/>
      <c r="J8" s="330"/>
      <c r="K8" s="343"/>
      <c r="L8" s="328"/>
      <c r="M8" s="330"/>
      <c r="N8" s="343"/>
      <c r="O8" s="296"/>
      <c r="P8" s="286"/>
      <c r="Q8" s="288"/>
      <c r="R8" s="290"/>
    </row>
    <row r="9" spans="1:26" ht="15" customHeight="1">
      <c r="A9" s="320"/>
      <c r="B9" s="323"/>
      <c r="C9" s="369"/>
      <c r="D9" s="370"/>
      <c r="E9" s="371"/>
      <c r="F9" s="346"/>
      <c r="G9" s="346"/>
      <c r="H9" s="344"/>
      <c r="I9" s="325"/>
      <c r="J9" s="346"/>
      <c r="K9" s="344"/>
      <c r="L9" s="325"/>
      <c r="M9" s="346"/>
      <c r="N9" s="344"/>
      <c r="O9" s="279"/>
      <c r="P9" s="281"/>
      <c r="Q9" s="283"/>
      <c r="R9" s="456"/>
      <c r="X9" s="42"/>
      <c r="Y9" s="42"/>
      <c r="Z9" s="42"/>
    </row>
    <row r="10" spans="1:26" ht="15.75" customHeight="1" thickBot="1">
      <c r="A10" s="321"/>
      <c r="B10" s="324"/>
      <c r="C10" s="372"/>
      <c r="D10" s="373"/>
      <c r="E10" s="374"/>
      <c r="F10" s="346"/>
      <c r="G10" s="346"/>
      <c r="H10" s="344"/>
      <c r="I10" s="326"/>
      <c r="J10" s="347"/>
      <c r="K10" s="345"/>
      <c r="L10" s="326"/>
      <c r="M10" s="347"/>
      <c r="N10" s="345"/>
      <c r="O10" s="280"/>
      <c r="P10" s="282"/>
      <c r="Q10" s="284"/>
      <c r="R10" s="294"/>
      <c r="X10" s="42"/>
      <c r="Y10" s="42"/>
      <c r="Z10" s="42"/>
    </row>
    <row r="11" spans="1:26" ht="15" customHeight="1">
      <c r="A11" s="431">
        <v>2</v>
      </c>
      <c r="B11" s="439" t="str">
        <f>'Nasazení do skupin'!B15</f>
        <v>TJ Peklo nad Zdobnicí "A"</v>
      </c>
      <c r="C11" s="375"/>
      <c r="D11" s="359"/>
      <c r="E11" s="359"/>
      <c r="F11" s="376" t="s">
        <v>40</v>
      </c>
      <c r="G11" s="377"/>
      <c r="H11" s="378"/>
      <c r="I11" s="450"/>
      <c r="J11" s="450"/>
      <c r="K11" s="451"/>
      <c r="L11" s="449"/>
      <c r="M11" s="450"/>
      <c r="N11" s="451"/>
      <c r="O11" s="455"/>
      <c r="P11" s="453"/>
      <c r="Q11" s="445"/>
      <c r="R11" s="446"/>
    </row>
    <row r="12" spans="1:26" ht="15.75" customHeight="1" thickBot="1">
      <c r="A12" s="320"/>
      <c r="B12" s="323"/>
      <c r="C12" s="328"/>
      <c r="D12" s="330"/>
      <c r="E12" s="330"/>
      <c r="F12" s="379"/>
      <c r="G12" s="380"/>
      <c r="H12" s="381"/>
      <c r="I12" s="330"/>
      <c r="J12" s="330"/>
      <c r="K12" s="343"/>
      <c r="L12" s="328"/>
      <c r="M12" s="330"/>
      <c r="N12" s="343"/>
      <c r="O12" s="296"/>
      <c r="P12" s="286"/>
      <c r="Q12" s="288"/>
      <c r="R12" s="290"/>
    </row>
    <row r="13" spans="1:26" ht="15" customHeight="1">
      <c r="A13" s="320"/>
      <c r="B13" s="323"/>
      <c r="C13" s="325"/>
      <c r="D13" s="346"/>
      <c r="E13" s="346"/>
      <c r="F13" s="379"/>
      <c r="G13" s="380"/>
      <c r="H13" s="381"/>
      <c r="I13" s="346"/>
      <c r="J13" s="346"/>
      <c r="K13" s="344"/>
      <c r="L13" s="325"/>
      <c r="M13" s="346"/>
      <c r="N13" s="344"/>
      <c r="O13" s="279"/>
      <c r="P13" s="281"/>
      <c r="Q13" s="283"/>
      <c r="R13" s="456"/>
    </row>
    <row r="14" spans="1:26" ht="15.75" customHeight="1" thickBot="1">
      <c r="A14" s="321"/>
      <c r="B14" s="324"/>
      <c r="C14" s="326"/>
      <c r="D14" s="347"/>
      <c r="E14" s="347"/>
      <c r="F14" s="382"/>
      <c r="G14" s="383"/>
      <c r="H14" s="384"/>
      <c r="I14" s="346"/>
      <c r="J14" s="346"/>
      <c r="K14" s="344"/>
      <c r="L14" s="326"/>
      <c r="M14" s="347"/>
      <c r="N14" s="345"/>
      <c r="O14" s="280"/>
      <c r="P14" s="282"/>
      <c r="Q14" s="284"/>
      <c r="R14" s="294"/>
    </row>
    <row r="15" spans="1:26" ht="15" customHeight="1">
      <c r="A15" s="431">
        <v>3</v>
      </c>
      <c r="B15" s="439" t="str">
        <f>'Nasazení do skupin'!B16</f>
        <v>Tělovýchovná jednota Radomyšl, z.s.</v>
      </c>
      <c r="C15" s="449"/>
      <c r="D15" s="450"/>
      <c r="E15" s="451"/>
      <c r="F15" s="375"/>
      <c r="G15" s="359"/>
      <c r="H15" s="359"/>
      <c r="I15" s="457"/>
      <c r="J15" s="458"/>
      <c r="K15" s="459"/>
      <c r="L15" s="466"/>
      <c r="M15" s="466"/>
      <c r="N15" s="467"/>
      <c r="O15" s="455"/>
      <c r="P15" s="453"/>
      <c r="Q15" s="445"/>
      <c r="R15" s="446"/>
    </row>
    <row r="16" spans="1:26" ht="15.75" customHeight="1" thickBot="1">
      <c r="A16" s="320"/>
      <c r="B16" s="323"/>
      <c r="C16" s="328"/>
      <c r="D16" s="330"/>
      <c r="E16" s="343"/>
      <c r="F16" s="328"/>
      <c r="G16" s="330"/>
      <c r="H16" s="330"/>
      <c r="I16" s="460"/>
      <c r="J16" s="461"/>
      <c r="K16" s="462"/>
      <c r="L16" s="363"/>
      <c r="M16" s="363"/>
      <c r="N16" s="358"/>
      <c r="O16" s="296"/>
      <c r="P16" s="286"/>
      <c r="Q16" s="288"/>
      <c r="R16" s="290"/>
    </row>
    <row r="17" spans="1:28" ht="15" customHeight="1">
      <c r="A17" s="320"/>
      <c r="B17" s="323"/>
      <c r="C17" s="325"/>
      <c r="D17" s="346"/>
      <c r="E17" s="344"/>
      <c r="F17" s="325"/>
      <c r="G17" s="346"/>
      <c r="H17" s="346"/>
      <c r="I17" s="460"/>
      <c r="J17" s="461"/>
      <c r="K17" s="462"/>
      <c r="L17" s="364"/>
      <c r="M17" s="364"/>
      <c r="N17" s="360"/>
      <c r="O17" s="279"/>
      <c r="P17" s="281"/>
      <c r="Q17" s="283"/>
      <c r="R17" s="456"/>
    </row>
    <row r="18" spans="1:28" ht="15.75" customHeight="1" thickBot="1">
      <c r="A18" s="321"/>
      <c r="B18" s="324"/>
      <c r="C18" s="326"/>
      <c r="D18" s="347"/>
      <c r="E18" s="345"/>
      <c r="F18" s="326"/>
      <c r="G18" s="347"/>
      <c r="H18" s="347"/>
      <c r="I18" s="463"/>
      <c r="J18" s="464"/>
      <c r="K18" s="465"/>
      <c r="L18" s="365"/>
      <c r="M18" s="365"/>
      <c r="N18" s="361"/>
      <c r="O18" s="280"/>
      <c r="P18" s="282"/>
      <c r="Q18" s="284"/>
      <c r="R18" s="294"/>
    </row>
    <row r="19" spans="1:28" ht="15" customHeight="1">
      <c r="A19" s="431">
        <v>4</v>
      </c>
      <c r="B19" s="439" t="str">
        <f>'Nasazení do skupin'!B17</f>
        <v>Městský nohejbalový klub Modřice, z.s. "D"</v>
      </c>
      <c r="C19" s="449"/>
      <c r="D19" s="450"/>
      <c r="E19" s="451"/>
      <c r="F19" s="449"/>
      <c r="G19" s="450"/>
      <c r="H19" s="451"/>
      <c r="I19" s="375"/>
      <c r="J19" s="359"/>
      <c r="K19" s="359"/>
      <c r="L19" s="348">
        <v>2019</v>
      </c>
      <c r="M19" s="349"/>
      <c r="N19" s="350"/>
      <c r="O19" s="453"/>
      <c r="P19" s="453"/>
      <c r="Q19" s="445"/>
      <c r="R19" s="446"/>
    </row>
    <row r="20" spans="1:28" ht="15.75" customHeight="1" thickBot="1">
      <c r="A20" s="320"/>
      <c r="B20" s="323"/>
      <c r="C20" s="328"/>
      <c r="D20" s="330"/>
      <c r="E20" s="343"/>
      <c r="F20" s="328"/>
      <c r="G20" s="330"/>
      <c r="H20" s="343"/>
      <c r="I20" s="328"/>
      <c r="J20" s="330"/>
      <c r="K20" s="330"/>
      <c r="L20" s="351"/>
      <c r="M20" s="352"/>
      <c r="N20" s="353"/>
      <c r="O20" s="286"/>
      <c r="P20" s="286"/>
      <c r="Q20" s="288"/>
      <c r="R20" s="290"/>
    </row>
    <row r="21" spans="1:28" ht="15" customHeight="1">
      <c r="A21" s="320"/>
      <c r="B21" s="323"/>
      <c r="C21" s="325"/>
      <c r="D21" s="346"/>
      <c r="E21" s="344"/>
      <c r="F21" s="325"/>
      <c r="G21" s="346"/>
      <c r="H21" s="344"/>
      <c r="I21" s="325"/>
      <c r="J21" s="346"/>
      <c r="K21" s="346"/>
      <c r="L21" s="351"/>
      <c r="M21" s="352"/>
      <c r="N21" s="353"/>
      <c r="O21" s="291"/>
      <c r="P21" s="281"/>
      <c r="Q21" s="283"/>
      <c r="R21" s="456"/>
    </row>
    <row r="22" spans="1:28" ht="15.75" customHeight="1" thickBot="1">
      <c r="A22" s="321"/>
      <c r="B22" s="324"/>
      <c r="C22" s="326"/>
      <c r="D22" s="347"/>
      <c r="E22" s="345"/>
      <c r="F22" s="326"/>
      <c r="G22" s="347"/>
      <c r="H22" s="345"/>
      <c r="I22" s="326"/>
      <c r="J22" s="347"/>
      <c r="K22" s="347"/>
      <c r="L22" s="354"/>
      <c r="M22" s="355"/>
      <c r="N22" s="356"/>
      <c r="O22" s="292"/>
      <c r="P22" s="282"/>
      <c r="Q22" s="284"/>
      <c r="R22" s="294"/>
    </row>
    <row r="24" spans="1:28" ht="24.95" customHeight="1">
      <c r="A24" s="454"/>
      <c r="B24" s="454"/>
      <c r="C24" s="454"/>
      <c r="D24" s="454"/>
      <c r="E24" s="454"/>
      <c r="F24" s="454"/>
      <c r="G24" s="454"/>
      <c r="H24" s="454"/>
      <c r="I24" s="454"/>
      <c r="J24" s="454"/>
      <c r="K24" s="454"/>
      <c r="L24" s="454"/>
      <c r="M24" s="454"/>
      <c r="N24" s="454"/>
      <c r="O24" s="454"/>
      <c r="P24" s="454"/>
      <c r="Q24" s="454"/>
      <c r="R24" s="454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ht="15" customHeight="1">
      <c r="A25" s="276"/>
      <c r="B25" s="275"/>
      <c r="C25" s="275"/>
      <c r="D25" s="278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43"/>
      <c r="P25" s="44"/>
      <c r="Q25" s="44"/>
      <c r="R25" s="45"/>
      <c r="S25" s="212"/>
      <c r="T25" s="42"/>
      <c r="U25" s="42"/>
      <c r="V25" s="42"/>
      <c r="W25" s="42"/>
      <c r="X25" s="42"/>
      <c r="Y25" s="42"/>
      <c r="Z25" s="42"/>
      <c r="AA25" s="42"/>
      <c r="AB25" s="42"/>
    </row>
    <row r="26" spans="1:28" ht="15" customHeight="1">
      <c r="A26" s="276"/>
      <c r="B26" s="275"/>
      <c r="C26" s="275"/>
      <c r="D26" s="278"/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46"/>
      <c r="P26" s="44"/>
      <c r="Q26" s="42"/>
      <c r="R26" s="45"/>
      <c r="S26" s="212"/>
      <c r="T26" s="42"/>
      <c r="U26" s="42"/>
      <c r="V26" s="42"/>
      <c r="W26" s="42"/>
      <c r="X26" s="42"/>
      <c r="Y26" s="42"/>
      <c r="Z26" s="42"/>
      <c r="AA26" s="42"/>
      <c r="AB26" s="42"/>
    </row>
    <row r="27" spans="1:28" ht="15" customHeight="1">
      <c r="A27" s="276"/>
      <c r="B27" s="275"/>
      <c r="C27" s="275"/>
      <c r="D27" s="278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43"/>
      <c r="P27" s="44"/>
      <c r="Q27" s="44"/>
      <c r="R27" s="45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1:28" ht="15" customHeight="1">
      <c r="A28" s="276"/>
      <c r="B28" s="275"/>
      <c r="C28" s="275"/>
      <c r="D28" s="278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46"/>
      <c r="P28" s="44"/>
      <c r="Q28" s="42"/>
      <c r="R28" s="45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1:28" ht="13.15" customHeight="1">
      <c r="A29" s="276"/>
      <c r="B29" s="275"/>
      <c r="C29" s="275"/>
      <c r="D29" s="278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43"/>
      <c r="P29" s="44"/>
      <c r="Q29" s="44"/>
      <c r="R29" s="45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1:28" ht="13.15" customHeight="1">
      <c r="A30" s="276"/>
      <c r="B30" s="275"/>
      <c r="C30" s="275"/>
      <c r="D30" s="278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46"/>
      <c r="P30" s="44"/>
      <c r="Q30" s="42"/>
      <c r="R30" s="45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1" spans="1:28" ht="15" customHeight="1">
      <c r="A31" s="276"/>
      <c r="B31" s="275"/>
      <c r="C31" s="275"/>
      <c r="D31" s="278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43"/>
      <c r="P31" s="44"/>
      <c r="Q31" s="44"/>
      <c r="R31" s="45"/>
      <c r="S31" s="42"/>
      <c r="T31" s="42"/>
      <c r="U31" s="42"/>
      <c r="V31" s="42"/>
      <c r="W31" s="42"/>
      <c r="X31" s="42"/>
      <c r="Y31" s="42"/>
      <c r="Z31" s="42"/>
      <c r="AA31" s="42"/>
      <c r="AB31" s="42"/>
    </row>
    <row r="32" spans="1:28" ht="15.75" customHeight="1">
      <c r="A32" s="276"/>
      <c r="B32" s="275"/>
      <c r="C32" s="275"/>
      <c r="D32" s="278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46"/>
      <c r="P32" s="44"/>
      <c r="Q32" s="42"/>
      <c r="R32" s="45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1:54" ht="15" customHeight="1">
      <c r="A33" s="276"/>
      <c r="B33" s="275"/>
      <c r="C33" s="275"/>
      <c r="D33" s="278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43"/>
      <c r="P33" s="44"/>
      <c r="Q33" s="44"/>
      <c r="R33" s="45"/>
      <c r="S33" s="42"/>
      <c r="T33" s="42"/>
      <c r="U33" s="42"/>
      <c r="V33" s="42"/>
      <c r="W33" s="42"/>
      <c r="X33" s="42"/>
      <c r="Y33" s="42"/>
      <c r="Z33" s="42"/>
      <c r="AA33" s="42"/>
      <c r="AB33" s="42"/>
    </row>
    <row r="34" spans="1:54" ht="15" customHeight="1">
      <c r="A34" s="276"/>
      <c r="B34" s="275"/>
      <c r="C34" s="275"/>
      <c r="D34" s="278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46"/>
      <c r="P34" s="44"/>
      <c r="Q34" s="42"/>
      <c r="R34" s="45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1:54" ht="15" customHeight="1">
      <c r="A35" s="276"/>
      <c r="B35" s="275"/>
      <c r="C35" s="275"/>
      <c r="D35" s="278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43"/>
      <c r="P35" s="44"/>
      <c r="Q35" s="44"/>
      <c r="R35" s="45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1:54" ht="15" customHeight="1">
      <c r="A36" s="276"/>
      <c r="B36" s="275"/>
      <c r="C36" s="275"/>
      <c r="D36" s="278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46"/>
      <c r="P36" s="44"/>
      <c r="Q36" s="42"/>
      <c r="R36" s="45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1:54" ht="23.25">
      <c r="P37" s="277"/>
      <c r="Q37" s="277"/>
      <c r="R37" s="207"/>
      <c r="T37" s="274"/>
      <c r="U37" s="274"/>
      <c r="V37" s="274"/>
      <c r="W37" s="274"/>
      <c r="X37" s="274"/>
      <c r="Y37" s="274"/>
      <c r="Z37" s="274"/>
      <c r="AA37" s="274"/>
      <c r="AB37" s="274"/>
      <c r="AC37" s="274"/>
      <c r="AD37" s="274"/>
      <c r="AE37" s="274"/>
      <c r="AF37" s="274"/>
      <c r="AG37" s="274"/>
      <c r="AH37" s="274"/>
      <c r="AI37" s="274"/>
      <c r="AJ37" s="274"/>
      <c r="AK37" s="274"/>
      <c r="AL37" s="274"/>
      <c r="AM37" s="274"/>
      <c r="AN37" s="274"/>
      <c r="AO37" s="274"/>
      <c r="AP37" s="274"/>
      <c r="AQ37" s="274"/>
      <c r="AR37" s="274"/>
      <c r="AS37" s="274"/>
      <c r="AT37" s="274"/>
      <c r="AU37" s="274"/>
      <c r="AV37" s="274"/>
      <c r="AW37" s="274"/>
      <c r="AX37" s="274"/>
      <c r="AY37" s="274"/>
      <c r="AZ37" s="274"/>
      <c r="BA37" s="274"/>
      <c r="BB37" s="274"/>
    </row>
    <row r="38" spans="1:54" ht="20.25">
      <c r="T38" s="273"/>
      <c r="U38" s="273"/>
      <c r="V38" s="273"/>
      <c r="W38" s="273"/>
      <c r="X38" s="273"/>
      <c r="Y38" s="273"/>
      <c r="Z38" s="273"/>
      <c r="AA38" s="270"/>
      <c r="AB38" s="270"/>
      <c r="AC38" s="270"/>
      <c r="AD38" s="270"/>
      <c r="AE38" s="270"/>
      <c r="AF38" s="270"/>
      <c r="AH38" s="1"/>
      <c r="AI38" s="273"/>
      <c r="AJ38" s="273"/>
      <c r="AK38" s="273"/>
      <c r="AL38" s="273"/>
      <c r="AM38" s="273"/>
      <c r="AN38" s="273"/>
      <c r="AO38" s="5"/>
      <c r="AP38" s="4"/>
      <c r="AQ38" s="4"/>
      <c r="AR38" s="4"/>
      <c r="AS38" s="4"/>
      <c r="AT38" s="4"/>
      <c r="AU38" s="273"/>
      <c r="AV38" s="273"/>
      <c r="AW38" s="273"/>
      <c r="AX38" s="273"/>
      <c r="AY38" s="1"/>
      <c r="AZ38" s="1"/>
      <c r="BA38" s="1"/>
      <c r="BB38" s="1"/>
    </row>
    <row r="40" spans="1:54" ht="20.25">
      <c r="T40" s="270"/>
      <c r="U40" s="270"/>
      <c r="V40" s="270"/>
      <c r="W40" s="270"/>
      <c r="X40" s="270"/>
      <c r="Y40" s="270"/>
      <c r="Z40" s="270"/>
      <c r="AA40" s="271"/>
      <c r="AB40" s="271"/>
      <c r="AC40" s="271"/>
      <c r="AD40" s="271"/>
      <c r="AE40" s="271"/>
      <c r="AF40" s="271"/>
      <c r="AG40" s="271"/>
      <c r="AH40" s="271"/>
      <c r="AI40" s="271"/>
      <c r="AJ40" s="271"/>
      <c r="AK40" s="1"/>
      <c r="AL40" s="270"/>
      <c r="AM40" s="270"/>
      <c r="AN40" s="270"/>
      <c r="AO40" s="270"/>
      <c r="AP40" s="270"/>
      <c r="AQ40" s="270"/>
      <c r="AR40" s="270"/>
      <c r="AS40" s="271"/>
      <c r="AT40" s="271"/>
      <c r="AU40" s="271"/>
      <c r="AV40" s="271"/>
      <c r="AW40" s="271"/>
      <c r="AX40" s="271"/>
      <c r="AY40" s="271"/>
      <c r="AZ40" s="271"/>
      <c r="BA40" s="271"/>
      <c r="BB40" s="271"/>
    </row>
    <row r="43" spans="1:54" ht="15.75">
      <c r="T43" s="272"/>
      <c r="U43" s="272"/>
      <c r="V43" s="272"/>
      <c r="W43" s="272"/>
      <c r="X43" s="272"/>
      <c r="Y43" s="272"/>
      <c r="Z43" s="2"/>
      <c r="AA43" s="272"/>
      <c r="AB43" s="272"/>
      <c r="AC43" s="2"/>
      <c r="AD43" s="2"/>
      <c r="AE43" s="2"/>
      <c r="AF43" s="272"/>
      <c r="AG43" s="272"/>
      <c r="AH43" s="272"/>
      <c r="AI43" s="272"/>
      <c r="AJ43" s="272"/>
      <c r="AK43" s="272"/>
      <c r="AL43" s="2"/>
      <c r="AM43" s="2"/>
      <c r="AN43" s="2"/>
      <c r="AO43" s="2"/>
      <c r="AP43" s="2"/>
      <c r="AQ43" s="2"/>
      <c r="AR43" s="272"/>
      <c r="AS43" s="272"/>
      <c r="AT43" s="272"/>
      <c r="AU43" s="272"/>
      <c r="AV43" s="272"/>
      <c r="AW43" s="272"/>
      <c r="AX43" s="2"/>
      <c r="AY43" s="2"/>
      <c r="AZ43" s="2"/>
      <c r="BA43" s="2"/>
      <c r="BB43" s="2"/>
    </row>
    <row r="44" spans="1:54" ht="15" customHeight="1"/>
    <row r="50" spans="20:54"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3"/>
      <c r="AJ50" s="273"/>
      <c r="AK50" s="273"/>
      <c r="AL50" s="273"/>
      <c r="AM50" s="273"/>
      <c r="AN50" s="273"/>
      <c r="AO50" s="273"/>
      <c r="AP50" s="273"/>
      <c r="AQ50" s="273"/>
      <c r="AR50" s="273"/>
      <c r="AS50" s="273"/>
      <c r="AT50" s="273"/>
      <c r="AU50" s="273"/>
      <c r="AV50" s="273"/>
      <c r="AW50" s="273"/>
      <c r="AX50" s="273"/>
      <c r="AY50" s="273"/>
      <c r="AZ50" s="273"/>
      <c r="BA50" s="273"/>
      <c r="BB50" s="273"/>
    </row>
    <row r="51" spans="20:54"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</row>
    <row r="53" spans="20:54">
      <c r="T53" s="274"/>
      <c r="U53" s="274"/>
      <c r="V53" s="274"/>
      <c r="W53" s="274"/>
      <c r="X53" s="274"/>
      <c r="Y53" s="274"/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274"/>
      <c r="AK53" s="274"/>
      <c r="AL53" s="274"/>
      <c r="AM53" s="274"/>
      <c r="AN53" s="274"/>
      <c r="AO53" s="274"/>
      <c r="AP53" s="274"/>
      <c r="AQ53" s="274"/>
      <c r="AR53" s="274"/>
      <c r="AS53" s="274"/>
      <c r="AT53" s="274"/>
      <c r="AU53" s="274"/>
      <c r="AV53" s="274"/>
      <c r="AW53" s="274"/>
      <c r="AX53" s="274"/>
      <c r="AY53" s="274"/>
      <c r="AZ53" s="274"/>
      <c r="BA53" s="274"/>
      <c r="BB53" s="274"/>
    </row>
    <row r="54" spans="20:54">
      <c r="T54" s="274"/>
      <c r="U54" s="274"/>
      <c r="V54" s="274"/>
      <c r="W54" s="274"/>
      <c r="X54" s="274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74"/>
      <c r="AK54" s="274"/>
      <c r="AL54" s="274"/>
      <c r="AM54" s="274"/>
      <c r="AN54" s="274"/>
      <c r="AO54" s="274"/>
      <c r="AP54" s="274"/>
      <c r="AQ54" s="274"/>
      <c r="AR54" s="274"/>
      <c r="AS54" s="274"/>
      <c r="AT54" s="274"/>
      <c r="AU54" s="274"/>
      <c r="AV54" s="274"/>
      <c r="AW54" s="274"/>
      <c r="AX54" s="274"/>
      <c r="AY54" s="274"/>
      <c r="AZ54" s="274"/>
      <c r="BA54" s="274"/>
      <c r="BB54" s="274"/>
    </row>
    <row r="55" spans="20:54" ht="20.25">
      <c r="T55" s="273"/>
      <c r="U55" s="273"/>
      <c r="V55" s="273"/>
      <c r="W55" s="273"/>
      <c r="X55" s="273"/>
      <c r="Y55" s="273"/>
      <c r="Z55" s="273"/>
      <c r="AA55" s="270"/>
      <c r="AB55" s="270"/>
      <c r="AC55" s="270"/>
      <c r="AD55" s="270"/>
      <c r="AE55" s="270"/>
      <c r="AF55" s="270"/>
      <c r="AG55" s="1"/>
      <c r="AH55" s="1"/>
      <c r="AI55" s="273"/>
      <c r="AJ55" s="273"/>
      <c r="AK55" s="273"/>
      <c r="AL55" s="273"/>
      <c r="AM55" s="273"/>
      <c r="AN55" s="273"/>
      <c r="AO55" s="5"/>
      <c r="AP55" s="4"/>
      <c r="AQ55" s="4"/>
      <c r="AR55" s="4"/>
      <c r="AS55" s="4"/>
      <c r="AT55" s="4"/>
      <c r="AU55" s="273"/>
      <c r="AV55" s="273"/>
      <c r="AW55" s="273"/>
      <c r="AX55" s="273"/>
      <c r="AY55" s="1"/>
      <c r="AZ55" s="1"/>
      <c r="BA55" s="1"/>
      <c r="BB55" s="1"/>
    </row>
    <row r="57" spans="20:54" ht="20.25">
      <c r="T57" s="270"/>
      <c r="U57" s="270"/>
      <c r="V57" s="270"/>
      <c r="W57" s="270"/>
      <c r="X57" s="270"/>
      <c r="Y57" s="270"/>
      <c r="Z57" s="270"/>
      <c r="AA57" s="271"/>
      <c r="AB57" s="271"/>
      <c r="AC57" s="271"/>
      <c r="AD57" s="271"/>
      <c r="AE57" s="271"/>
      <c r="AF57" s="271"/>
      <c r="AG57" s="271"/>
      <c r="AH57" s="271"/>
      <c r="AI57" s="271"/>
      <c r="AJ57" s="271"/>
      <c r="AK57" s="1"/>
      <c r="AL57" s="270"/>
      <c r="AM57" s="270"/>
      <c r="AN57" s="270"/>
      <c r="AO57" s="270"/>
      <c r="AP57" s="270"/>
      <c r="AQ57" s="270"/>
      <c r="AR57" s="270"/>
      <c r="AS57" s="271"/>
      <c r="AT57" s="271"/>
      <c r="AU57" s="271"/>
      <c r="AV57" s="271"/>
      <c r="AW57" s="271"/>
      <c r="AX57" s="271"/>
      <c r="AY57" s="271"/>
      <c r="AZ57" s="271"/>
      <c r="BA57" s="271"/>
      <c r="BB57" s="271"/>
    </row>
    <row r="60" spans="20:54" ht="15.75">
      <c r="T60" s="272"/>
      <c r="U60" s="272"/>
      <c r="V60" s="272"/>
      <c r="W60" s="272"/>
      <c r="X60" s="272"/>
      <c r="Y60" s="272"/>
      <c r="Z60" s="2"/>
      <c r="AA60" s="272"/>
      <c r="AB60" s="272"/>
      <c r="AC60" s="2"/>
      <c r="AD60" s="2"/>
      <c r="AE60" s="2"/>
      <c r="AF60" s="272"/>
      <c r="AG60" s="272"/>
      <c r="AH60" s="272"/>
      <c r="AI60" s="272"/>
      <c r="AJ60" s="272"/>
      <c r="AK60" s="272"/>
      <c r="AL60" s="2"/>
      <c r="AM60" s="2"/>
      <c r="AN60" s="2"/>
      <c r="AO60" s="2"/>
      <c r="AP60" s="2"/>
      <c r="AQ60" s="2"/>
      <c r="AR60" s="272"/>
      <c r="AS60" s="272"/>
      <c r="AT60" s="272"/>
      <c r="AU60" s="272"/>
      <c r="AV60" s="272"/>
      <c r="AW60" s="272"/>
      <c r="AX60" s="2"/>
      <c r="AY60" s="2"/>
      <c r="AZ60" s="2"/>
      <c r="BA60" s="2"/>
      <c r="BB60" s="2"/>
    </row>
    <row r="62" spans="20:54" ht="15" customHeight="1"/>
    <row r="67" spans="20:54">
      <c r="T67" s="273"/>
      <c r="U67" s="273"/>
      <c r="V67" s="273"/>
      <c r="W67" s="273"/>
      <c r="X67" s="273"/>
      <c r="Y67" s="273"/>
      <c r="Z67" s="273"/>
      <c r="AA67" s="273"/>
      <c r="AB67" s="273"/>
      <c r="AC67" s="273"/>
      <c r="AD67" s="273"/>
      <c r="AE67" s="273"/>
      <c r="AF67" s="273"/>
      <c r="AG67" s="273"/>
      <c r="AH67" s="273"/>
      <c r="AI67" s="273"/>
      <c r="AJ67" s="273"/>
      <c r="AK67" s="273"/>
      <c r="AL67" s="273"/>
      <c r="AM67" s="273"/>
      <c r="AN67" s="273"/>
      <c r="AO67" s="273"/>
      <c r="AP67" s="273"/>
      <c r="AQ67" s="273"/>
      <c r="AR67" s="273"/>
      <c r="AS67" s="273"/>
      <c r="AT67" s="273"/>
      <c r="AU67" s="273"/>
      <c r="AV67" s="273"/>
      <c r="AW67" s="273"/>
      <c r="AX67" s="273"/>
      <c r="AY67" s="273"/>
      <c r="AZ67" s="273"/>
      <c r="BA67" s="273"/>
      <c r="BB67" s="273"/>
    </row>
    <row r="68" spans="20:54">
      <c r="T68" s="273"/>
      <c r="U68" s="273"/>
      <c r="V68" s="273"/>
      <c r="W68" s="273"/>
      <c r="X68" s="273"/>
      <c r="Y68" s="273"/>
      <c r="Z68" s="273"/>
      <c r="AA68" s="273"/>
      <c r="AB68" s="273"/>
      <c r="AC68" s="273"/>
      <c r="AD68" s="273"/>
      <c r="AE68" s="273"/>
      <c r="AF68" s="273"/>
      <c r="AG68" s="273"/>
      <c r="AH68" s="273"/>
      <c r="AI68" s="273"/>
      <c r="AJ68" s="273"/>
      <c r="AK68" s="273"/>
      <c r="AL68" s="273"/>
      <c r="AM68" s="273"/>
      <c r="AN68" s="273"/>
      <c r="AO68" s="273"/>
      <c r="AP68" s="273"/>
      <c r="AQ68" s="273"/>
      <c r="AR68" s="273"/>
      <c r="AS68" s="273"/>
      <c r="AT68" s="273"/>
      <c r="AU68" s="273"/>
      <c r="AV68" s="273"/>
      <c r="AW68" s="273"/>
      <c r="AX68" s="273"/>
      <c r="AY68" s="273"/>
      <c r="AZ68" s="273"/>
      <c r="BA68" s="273"/>
      <c r="BB68" s="273"/>
    </row>
    <row r="72" spans="20:54" ht="23.25"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</row>
    <row r="73" spans="20:54" ht="20.25">
      <c r="T73" s="273"/>
      <c r="U73" s="273"/>
      <c r="V73" s="273"/>
      <c r="W73" s="273"/>
      <c r="X73" s="273"/>
      <c r="Y73" s="273"/>
      <c r="Z73" s="273"/>
      <c r="AA73" s="270"/>
      <c r="AB73" s="270"/>
      <c r="AC73" s="270"/>
      <c r="AD73" s="270"/>
      <c r="AE73" s="270"/>
      <c r="AF73" s="270"/>
      <c r="AG73" s="1"/>
      <c r="AH73" s="1"/>
      <c r="AI73" s="273"/>
      <c r="AJ73" s="273"/>
      <c r="AK73" s="273"/>
      <c r="AL73" s="273"/>
      <c r="AM73" s="273"/>
      <c r="AN73" s="273"/>
      <c r="AO73" s="5"/>
      <c r="AP73" s="4"/>
      <c r="AQ73" s="4"/>
      <c r="AR73" s="4"/>
      <c r="AS73" s="4"/>
      <c r="AT73" s="4"/>
      <c r="AU73" s="273"/>
      <c r="AV73" s="273"/>
      <c r="AW73" s="273"/>
      <c r="AX73" s="273"/>
      <c r="AY73" s="1"/>
      <c r="AZ73" s="1"/>
      <c r="BA73" s="1"/>
      <c r="BB73" s="1"/>
    </row>
    <row r="75" spans="20:54" ht="20.25">
      <c r="T75" s="270"/>
      <c r="U75" s="270"/>
      <c r="V75" s="270"/>
      <c r="W75" s="270"/>
      <c r="X75" s="270"/>
      <c r="Y75" s="270"/>
      <c r="Z75" s="270"/>
      <c r="AA75" s="271"/>
      <c r="AB75" s="271"/>
      <c r="AC75" s="271"/>
      <c r="AD75" s="271"/>
      <c r="AE75" s="271"/>
      <c r="AF75" s="271"/>
      <c r="AG75" s="271"/>
      <c r="AH75" s="271"/>
      <c r="AI75" s="271"/>
      <c r="AJ75" s="271"/>
      <c r="AK75" s="1"/>
      <c r="AL75" s="270"/>
      <c r="AM75" s="270"/>
      <c r="AN75" s="270"/>
      <c r="AO75" s="270"/>
      <c r="AP75" s="270"/>
      <c r="AQ75" s="270"/>
      <c r="AR75" s="270"/>
      <c r="AS75" s="271"/>
      <c r="AT75" s="271"/>
      <c r="AU75" s="271"/>
      <c r="AV75" s="271"/>
      <c r="AW75" s="271"/>
      <c r="AX75" s="271"/>
      <c r="AY75" s="271"/>
      <c r="AZ75" s="271"/>
      <c r="BA75" s="271"/>
      <c r="BB75" s="271"/>
    </row>
    <row r="78" spans="20:54" ht="15.75">
      <c r="T78" s="272"/>
      <c r="U78" s="272"/>
      <c r="V78" s="272"/>
      <c r="W78" s="272"/>
      <c r="X78" s="272"/>
      <c r="Y78" s="272"/>
      <c r="Z78" s="2"/>
      <c r="AA78" s="272"/>
      <c r="AB78" s="272"/>
      <c r="AC78" s="2"/>
      <c r="AD78" s="2"/>
      <c r="AE78" s="2"/>
      <c r="AF78" s="272"/>
      <c r="AG78" s="272"/>
      <c r="AH78" s="272"/>
      <c r="AI78" s="272"/>
      <c r="AJ78" s="272"/>
      <c r="AK78" s="272"/>
      <c r="AL78" s="2"/>
      <c r="AM78" s="2"/>
      <c r="AN78" s="2"/>
      <c r="AO78" s="2"/>
      <c r="AP78" s="2"/>
      <c r="AQ78" s="2"/>
      <c r="AR78" s="272"/>
      <c r="AS78" s="272"/>
      <c r="AT78" s="272"/>
      <c r="AU78" s="272"/>
      <c r="AV78" s="272"/>
      <c r="AW78" s="272"/>
      <c r="AX78" s="2"/>
      <c r="AY78" s="2"/>
      <c r="AZ78" s="2"/>
      <c r="BA78" s="2"/>
      <c r="BB78" s="2"/>
    </row>
    <row r="80" spans="20:54" ht="15" customHeight="1"/>
    <row r="85" spans="20:54"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3"/>
      <c r="AF85" s="273"/>
      <c r="AG85" s="273"/>
      <c r="AH85" s="273"/>
      <c r="AI85" s="273"/>
      <c r="AJ85" s="273"/>
      <c r="AK85" s="273"/>
      <c r="AL85" s="273"/>
      <c r="AM85" s="273"/>
      <c r="AN85" s="273"/>
      <c r="AO85" s="273"/>
      <c r="AP85" s="273"/>
      <c r="AQ85" s="273"/>
      <c r="AR85" s="273"/>
      <c r="AS85" s="273"/>
      <c r="AT85" s="273"/>
      <c r="AU85" s="273"/>
      <c r="AV85" s="273"/>
      <c r="AW85" s="273"/>
      <c r="AX85" s="273"/>
      <c r="AY85" s="273"/>
      <c r="AZ85" s="273"/>
      <c r="BA85" s="273"/>
      <c r="BB85" s="273"/>
    </row>
    <row r="86" spans="20:54">
      <c r="T86" s="273"/>
      <c r="U86" s="273"/>
      <c r="V86" s="273"/>
      <c r="W86" s="273"/>
      <c r="X86" s="273"/>
      <c r="Y86" s="273"/>
      <c r="Z86" s="273"/>
      <c r="AA86" s="273"/>
      <c r="AB86" s="273"/>
      <c r="AC86" s="273"/>
      <c r="AD86" s="273"/>
      <c r="AE86" s="273"/>
      <c r="AF86" s="273"/>
      <c r="AG86" s="273"/>
      <c r="AH86" s="273"/>
      <c r="AI86" s="273"/>
      <c r="AJ86" s="273"/>
      <c r="AK86" s="273"/>
      <c r="AL86" s="273"/>
      <c r="AM86" s="273"/>
      <c r="AN86" s="273"/>
      <c r="AO86" s="273"/>
      <c r="AP86" s="273"/>
      <c r="AQ86" s="273"/>
      <c r="AR86" s="273"/>
      <c r="AS86" s="273"/>
      <c r="AT86" s="273"/>
      <c r="AU86" s="273"/>
      <c r="AV86" s="273"/>
      <c r="AW86" s="273"/>
      <c r="AX86" s="273"/>
      <c r="AY86" s="273"/>
      <c r="AZ86" s="273"/>
      <c r="BA86" s="273"/>
      <c r="BB86" s="273"/>
    </row>
    <row r="90" spans="20:54" ht="23.25"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4"/>
      <c r="AF90" s="274"/>
      <c r="AG90" s="274"/>
      <c r="AH90" s="274"/>
      <c r="AI90" s="274"/>
      <c r="AJ90" s="274"/>
      <c r="AK90" s="274"/>
      <c r="AL90" s="274"/>
      <c r="AM90" s="274"/>
      <c r="AN90" s="274"/>
      <c r="AO90" s="274"/>
      <c r="AP90" s="274"/>
      <c r="AQ90" s="274"/>
      <c r="AR90" s="274"/>
      <c r="AS90" s="274"/>
      <c r="AT90" s="274"/>
      <c r="AU90" s="274"/>
      <c r="AV90" s="274"/>
      <c r="AW90" s="274"/>
      <c r="AX90" s="274"/>
      <c r="AY90" s="274"/>
      <c r="AZ90" s="274"/>
      <c r="BA90" s="274"/>
      <c r="BB90" s="274"/>
    </row>
    <row r="91" spans="20:54" ht="20.25">
      <c r="T91" s="273"/>
      <c r="U91" s="273"/>
      <c r="V91" s="273"/>
      <c r="W91" s="273"/>
      <c r="X91" s="273"/>
      <c r="Y91" s="273"/>
      <c r="Z91" s="273"/>
      <c r="AA91" s="270"/>
      <c r="AB91" s="270"/>
      <c r="AC91" s="270"/>
      <c r="AD91" s="270"/>
      <c r="AE91" s="270"/>
      <c r="AF91" s="270"/>
      <c r="AG91" s="1"/>
      <c r="AH91" s="1"/>
      <c r="AI91" s="273"/>
      <c r="AJ91" s="273"/>
      <c r="AK91" s="273"/>
      <c r="AL91" s="273"/>
      <c r="AM91" s="273"/>
      <c r="AN91" s="273"/>
      <c r="AO91" s="5"/>
      <c r="AP91" s="4"/>
      <c r="AQ91" s="4"/>
      <c r="AR91" s="4"/>
      <c r="AS91" s="4"/>
      <c r="AT91" s="4"/>
      <c r="AU91" s="273"/>
      <c r="AV91" s="273"/>
      <c r="AW91" s="273"/>
      <c r="AX91" s="273"/>
      <c r="AY91" s="1"/>
      <c r="AZ91" s="1"/>
      <c r="BA91" s="1"/>
      <c r="BB91" s="1"/>
    </row>
    <row r="93" spans="20:54" ht="20.25">
      <c r="T93" s="270"/>
      <c r="U93" s="270"/>
      <c r="V93" s="270"/>
      <c r="W93" s="270"/>
      <c r="X93" s="270"/>
      <c r="Y93" s="270"/>
      <c r="Z93" s="270"/>
      <c r="AA93" s="271"/>
      <c r="AB93" s="271"/>
      <c r="AC93" s="271"/>
      <c r="AD93" s="271"/>
      <c r="AE93" s="271"/>
      <c r="AF93" s="271"/>
      <c r="AG93" s="271"/>
      <c r="AH93" s="271"/>
      <c r="AI93" s="271"/>
      <c r="AJ93" s="271"/>
      <c r="AK93" s="1"/>
      <c r="AL93" s="270"/>
      <c r="AM93" s="270"/>
      <c r="AN93" s="270"/>
      <c r="AO93" s="270"/>
      <c r="AP93" s="270"/>
      <c r="AQ93" s="270"/>
      <c r="AR93" s="270"/>
      <c r="AS93" s="271"/>
      <c r="AT93" s="271"/>
      <c r="AU93" s="271"/>
      <c r="AV93" s="271"/>
      <c r="AW93" s="271"/>
      <c r="AX93" s="271"/>
      <c r="AY93" s="271"/>
      <c r="AZ93" s="271"/>
      <c r="BA93" s="271"/>
      <c r="BB93" s="271"/>
    </row>
    <row r="96" spans="20:54" ht="15.75">
      <c r="T96" s="272"/>
      <c r="U96" s="272"/>
      <c r="V96" s="272"/>
      <c r="W96" s="272"/>
      <c r="X96" s="272"/>
      <c r="Y96" s="272"/>
      <c r="Z96" s="2"/>
      <c r="AA96" s="272"/>
      <c r="AB96" s="272"/>
      <c r="AC96" s="2"/>
      <c r="AD96" s="2"/>
      <c r="AE96" s="2"/>
      <c r="AF96" s="272"/>
      <c r="AG96" s="272"/>
      <c r="AH96" s="272"/>
      <c r="AI96" s="272"/>
      <c r="AJ96" s="272"/>
      <c r="AK96" s="272"/>
      <c r="AL96" s="2"/>
      <c r="AM96" s="2"/>
      <c r="AN96" s="2"/>
      <c r="AO96" s="2"/>
      <c r="AP96" s="2"/>
      <c r="AQ96" s="213"/>
      <c r="AR96" s="272"/>
      <c r="AS96" s="272"/>
      <c r="AT96" s="272"/>
      <c r="AU96" s="272"/>
      <c r="AV96" s="272"/>
      <c r="AW96" s="272"/>
      <c r="AX96" s="2"/>
      <c r="AY96" s="2"/>
      <c r="AZ96" s="2"/>
      <c r="BA96" s="2"/>
      <c r="BB96" s="2"/>
    </row>
    <row r="98" spans="20:54" ht="15" customHeight="1"/>
    <row r="103" spans="20:54">
      <c r="T103" s="273" t="s">
        <v>87</v>
      </c>
      <c r="U103" s="273"/>
      <c r="V103" s="273"/>
      <c r="W103" s="273"/>
      <c r="X103" s="273"/>
      <c r="Y103" s="273"/>
      <c r="Z103" s="273"/>
      <c r="AA103" s="273"/>
      <c r="AB103" s="273"/>
      <c r="AC103" s="273"/>
      <c r="AD103" s="273"/>
      <c r="AE103" s="273"/>
      <c r="AF103" s="273"/>
      <c r="AG103" s="273"/>
      <c r="AH103" s="273"/>
      <c r="AI103" s="273"/>
      <c r="AJ103" s="273"/>
      <c r="AK103" s="273"/>
      <c r="AL103" s="273"/>
      <c r="AM103" s="273"/>
      <c r="AN103" s="273"/>
      <c r="AO103" s="273"/>
      <c r="AP103" s="273"/>
      <c r="AQ103" s="273"/>
      <c r="AR103" s="273"/>
      <c r="AS103" s="273"/>
      <c r="AT103" s="273"/>
      <c r="AU103" s="273"/>
      <c r="AV103" s="273"/>
      <c r="AW103" s="273"/>
      <c r="AX103" s="273"/>
      <c r="AY103" s="273"/>
      <c r="AZ103" s="273"/>
      <c r="BA103" s="273"/>
      <c r="BB103" s="273"/>
    </row>
    <row r="104" spans="20:54">
      <c r="T104" s="273"/>
      <c r="U104" s="273"/>
      <c r="V104" s="273"/>
      <c r="W104" s="273"/>
      <c r="X104" s="273"/>
      <c r="Y104" s="273"/>
      <c r="Z104" s="273"/>
      <c r="AA104" s="273"/>
      <c r="AB104" s="273"/>
      <c r="AC104" s="273"/>
      <c r="AD104" s="273"/>
      <c r="AE104" s="273"/>
      <c r="AF104" s="273"/>
      <c r="AG104" s="273"/>
      <c r="AH104" s="273"/>
      <c r="AI104" s="273"/>
      <c r="AJ104" s="273"/>
      <c r="AK104" s="273"/>
      <c r="AL104" s="273"/>
      <c r="AM104" s="273"/>
      <c r="AN104" s="273"/>
      <c r="AO104" s="273"/>
      <c r="AP104" s="273"/>
      <c r="AQ104" s="273"/>
      <c r="AR104" s="273"/>
      <c r="AS104" s="273"/>
      <c r="AT104" s="273"/>
      <c r="AU104" s="273"/>
      <c r="AV104" s="273"/>
      <c r="AW104" s="273"/>
      <c r="AX104" s="273"/>
      <c r="AY104" s="273"/>
      <c r="AZ104" s="273"/>
      <c r="BA104" s="273"/>
      <c r="BB104" s="273"/>
    </row>
    <row r="107" spans="20:54" ht="23.25">
      <c r="T107" s="274" t="s">
        <v>88</v>
      </c>
      <c r="U107" s="274"/>
      <c r="V107" s="274"/>
      <c r="W107" s="274"/>
      <c r="X107" s="274"/>
      <c r="Y107" s="274"/>
      <c r="Z107" s="274"/>
      <c r="AA107" s="274"/>
      <c r="AB107" s="274"/>
      <c r="AC107" s="274"/>
      <c r="AD107" s="274"/>
      <c r="AE107" s="274"/>
      <c r="AF107" s="274"/>
      <c r="AG107" s="274"/>
      <c r="AH107" s="274"/>
      <c r="AI107" s="274"/>
      <c r="AJ107" s="274"/>
      <c r="AK107" s="274"/>
      <c r="AL107" s="274"/>
      <c r="AM107" s="274"/>
      <c r="AN107" s="274"/>
      <c r="AO107" s="274"/>
      <c r="AP107" s="274"/>
      <c r="AQ107" s="274"/>
      <c r="AR107" s="274"/>
      <c r="AS107" s="274"/>
      <c r="AT107" s="274"/>
      <c r="AU107" s="274"/>
      <c r="AV107" s="274"/>
      <c r="AW107" s="274"/>
      <c r="AX107" s="274"/>
      <c r="AY107" s="274"/>
      <c r="AZ107" s="274"/>
      <c r="BA107" s="274"/>
      <c r="BB107" s="274"/>
    </row>
    <row r="108" spans="20:54" ht="20.25">
      <c r="T108" s="273" t="s">
        <v>89</v>
      </c>
      <c r="U108" s="273"/>
      <c r="V108" s="273"/>
      <c r="W108" s="273"/>
      <c r="X108" s="273"/>
      <c r="Y108" s="273"/>
      <c r="Z108" s="273"/>
      <c r="AA108" s="270" t="str">
        <f>C4</f>
        <v>Karlovy Vary 18.5.2019</v>
      </c>
      <c r="AB108" s="270"/>
      <c r="AC108" s="270"/>
      <c r="AD108" s="270"/>
      <c r="AE108" s="270"/>
      <c r="AF108" s="270"/>
      <c r="AG108" s="1"/>
      <c r="AH108" s="1"/>
      <c r="AI108" s="273" t="s">
        <v>90</v>
      </c>
      <c r="AJ108" s="273"/>
      <c r="AK108" s="273"/>
      <c r="AL108" s="273"/>
      <c r="AM108" s="273"/>
      <c r="AN108" s="273"/>
      <c r="AO108" s="5" t="str">
        <f>CONCATENATE("(",P4,"-5)")</f>
        <v>(-5)</v>
      </c>
      <c r="AP108" s="4"/>
      <c r="AQ108" s="4"/>
      <c r="AR108" s="4"/>
      <c r="AS108" s="4"/>
      <c r="AT108" s="4"/>
      <c r="AU108" s="273" t="s">
        <v>91</v>
      </c>
      <c r="AV108" s="273"/>
      <c r="AW108" s="273"/>
      <c r="AX108" s="273"/>
      <c r="AY108" s="1"/>
      <c r="AZ108" s="1"/>
      <c r="BA108" s="1"/>
      <c r="BB108" s="1"/>
    </row>
    <row r="110" spans="20:54" ht="20.25">
      <c r="T110" s="270" t="s">
        <v>92</v>
      </c>
      <c r="U110" s="270"/>
      <c r="V110" s="270"/>
      <c r="W110" s="270"/>
      <c r="X110" s="270"/>
      <c r="Y110" s="270"/>
      <c r="Z110" s="270"/>
      <c r="AA110" s="271" t="e">
        <f>#REF!</f>
        <v>#REF!</v>
      </c>
      <c r="AB110" s="271"/>
      <c r="AC110" s="271"/>
      <c r="AD110" s="271"/>
      <c r="AE110" s="271"/>
      <c r="AF110" s="271"/>
      <c r="AG110" s="271"/>
      <c r="AH110" s="271"/>
      <c r="AI110" s="271"/>
      <c r="AJ110" s="271"/>
      <c r="AK110" s="1"/>
      <c r="AL110" s="270" t="s">
        <v>93</v>
      </c>
      <c r="AM110" s="270"/>
      <c r="AN110" s="270"/>
      <c r="AO110" s="270"/>
      <c r="AP110" s="270"/>
      <c r="AQ110" s="270"/>
      <c r="AR110" s="270"/>
      <c r="AS110" s="271" t="e">
        <f>#REF!</f>
        <v>#REF!</v>
      </c>
      <c r="AT110" s="271"/>
      <c r="AU110" s="271"/>
      <c r="AV110" s="271"/>
      <c r="AW110" s="271"/>
      <c r="AX110" s="271"/>
      <c r="AY110" s="271"/>
      <c r="AZ110" s="271"/>
      <c r="BA110" s="271"/>
      <c r="BB110" s="271"/>
    </row>
    <row r="113" spans="20:54" ht="15.75">
      <c r="T113" s="272" t="s">
        <v>94</v>
      </c>
      <c r="U113" s="272"/>
      <c r="V113" s="272"/>
      <c r="W113" s="272"/>
      <c r="X113" s="272"/>
      <c r="Y113" s="272"/>
      <c r="Z113" s="2"/>
      <c r="AA113" s="272"/>
      <c r="AB113" s="272"/>
      <c r="AC113" s="2"/>
      <c r="AD113" s="2"/>
      <c r="AE113" s="2"/>
      <c r="AF113" s="272" t="s">
        <v>95</v>
      </c>
      <c r="AG113" s="272"/>
      <c r="AH113" s="272"/>
      <c r="AI113" s="272"/>
      <c r="AJ113" s="272"/>
      <c r="AK113" s="272"/>
      <c r="AL113" s="2"/>
      <c r="AM113" s="2"/>
      <c r="AN113" s="2"/>
      <c r="AO113" s="2"/>
      <c r="AP113" s="2"/>
      <c r="AQ113" s="2"/>
      <c r="AR113" s="272" t="s">
        <v>96</v>
      </c>
      <c r="AS113" s="272"/>
      <c r="AT113" s="272"/>
      <c r="AU113" s="272"/>
      <c r="AV113" s="272"/>
      <c r="AW113" s="272"/>
      <c r="AX113" s="2"/>
      <c r="AY113" s="2"/>
      <c r="AZ113" s="2"/>
      <c r="BA113" s="2"/>
      <c r="BB113" s="2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97</v>
      </c>
      <c r="AQ115" t="s">
        <v>98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>
      <c r="T121" s="273" t="s">
        <v>87</v>
      </c>
      <c r="U121" s="273"/>
      <c r="V121" s="273"/>
      <c r="W121" s="273"/>
      <c r="X121" s="273"/>
      <c r="Y121" s="273"/>
      <c r="Z121" s="273"/>
      <c r="AA121" s="273"/>
      <c r="AB121" s="273"/>
      <c r="AC121" s="273"/>
      <c r="AD121" s="273"/>
      <c r="AE121" s="273"/>
      <c r="AF121" s="273"/>
      <c r="AG121" s="273"/>
      <c r="AH121" s="273"/>
      <c r="AI121" s="273"/>
      <c r="AJ121" s="273"/>
      <c r="AK121" s="273"/>
      <c r="AL121" s="273"/>
      <c r="AM121" s="273"/>
      <c r="AN121" s="273"/>
      <c r="AO121" s="273"/>
      <c r="AP121" s="273"/>
      <c r="AQ121" s="273"/>
      <c r="AR121" s="273"/>
      <c r="AS121" s="273"/>
      <c r="AT121" s="273"/>
      <c r="AU121" s="273"/>
      <c r="AV121" s="273"/>
      <c r="AW121" s="273"/>
      <c r="AX121" s="273"/>
      <c r="AY121" s="273"/>
      <c r="AZ121" s="273"/>
      <c r="BA121" s="273"/>
      <c r="BB121" s="273"/>
    </row>
    <row r="122" spans="20:54">
      <c r="T122" s="273"/>
      <c r="U122" s="273"/>
      <c r="V122" s="273"/>
      <c r="W122" s="273"/>
      <c r="X122" s="273"/>
      <c r="Y122" s="273"/>
      <c r="Z122" s="273"/>
      <c r="AA122" s="273"/>
      <c r="AB122" s="273"/>
      <c r="AC122" s="273"/>
      <c r="AD122" s="273"/>
      <c r="AE122" s="273"/>
      <c r="AF122" s="273"/>
      <c r="AG122" s="273"/>
      <c r="AH122" s="273"/>
      <c r="AI122" s="273"/>
      <c r="AJ122" s="273"/>
      <c r="AK122" s="273"/>
      <c r="AL122" s="273"/>
      <c r="AM122" s="273"/>
      <c r="AN122" s="273"/>
      <c r="AO122" s="273"/>
      <c r="AP122" s="273"/>
      <c r="AQ122" s="273"/>
      <c r="AR122" s="273"/>
      <c r="AS122" s="273"/>
      <c r="AT122" s="273"/>
      <c r="AU122" s="273"/>
      <c r="AV122" s="273"/>
      <c r="AW122" s="273"/>
      <c r="AX122" s="273"/>
      <c r="AY122" s="273"/>
      <c r="AZ122" s="273"/>
      <c r="BA122" s="273"/>
      <c r="BB122" s="273"/>
    </row>
    <row r="126" spans="20:54" ht="23.25">
      <c r="T126" s="274" t="s">
        <v>88</v>
      </c>
      <c r="U126" s="274"/>
      <c r="V126" s="274"/>
      <c r="W126" s="274"/>
      <c r="X126" s="274"/>
      <c r="Y126" s="274"/>
      <c r="Z126" s="274"/>
      <c r="AA126" s="274"/>
      <c r="AB126" s="274"/>
      <c r="AC126" s="274"/>
      <c r="AD126" s="274"/>
      <c r="AE126" s="274"/>
      <c r="AF126" s="274"/>
      <c r="AG126" s="274"/>
      <c r="AH126" s="274"/>
      <c r="AI126" s="274"/>
      <c r="AJ126" s="274"/>
      <c r="AK126" s="274"/>
      <c r="AL126" s="274"/>
      <c r="AM126" s="274"/>
      <c r="AN126" s="274"/>
      <c r="AO126" s="274"/>
      <c r="AP126" s="274"/>
      <c r="AQ126" s="274"/>
      <c r="AR126" s="274"/>
      <c r="AS126" s="274"/>
      <c r="AT126" s="274"/>
      <c r="AU126" s="274"/>
      <c r="AV126" s="274"/>
      <c r="AW126" s="274"/>
      <c r="AX126" s="274"/>
      <c r="AY126" s="274"/>
      <c r="AZ126" s="274"/>
      <c r="BA126" s="274"/>
      <c r="BB126" s="274"/>
    </row>
    <row r="127" spans="20:54" ht="20.25">
      <c r="T127" s="273" t="s">
        <v>89</v>
      </c>
      <c r="U127" s="273"/>
      <c r="V127" s="273"/>
      <c r="W127" s="273"/>
      <c r="X127" s="273"/>
      <c r="Y127" s="273"/>
      <c r="Z127" s="273"/>
      <c r="AA127" s="270" t="str">
        <f>C4</f>
        <v>Karlovy Vary 18.5.2019</v>
      </c>
      <c r="AB127" s="270"/>
      <c r="AC127" s="270"/>
      <c r="AD127" s="270"/>
      <c r="AE127" s="270"/>
      <c r="AF127" s="270"/>
      <c r="AG127" s="1"/>
      <c r="AH127" s="1"/>
      <c r="AI127" s="273" t="s">
        <v>90</v>
      </c>
      <c r="AJ127" s="273"/>
      <c r="AK127" s="273"/>
      <c r="AL127" s="273"/>
      <c r="AM127" s="273"/>
      <c r="AN127" s="273"/>
      <c r="AO127" s="5" t="str">
        <f>CONCATENATE("(",P4,"-6)")</f>
        <v>(-6)</v>
      </c>
      <c r="AP127" s="4"/>
      <c r="AQ127" s="4"/>
      <c r="AR127" s="4"/>
      <c r="AS127" s="4"/>
      <c r="AT127" s="4"/>
      <c r="AU127" s="273" t="s">
        <v>91</v>
      </c>
      <c r="AV127" s="273"/>
      <c r="AW127" s="273"/>
      <c r="AX127" s="273"/>
      <c r="AY127" s="1"/>
      <c r="AZ127" s="1"/>
      <c r="BA127" s="1"/>
      <c r="BB127" s="1"/>
    </row>
    <row r="129" spans="20:54" ht="20.25">
      <c r="T129" s="270" t="s">
        <v>92</v>
      </c>
      <c r="U129" s="270"/>
      <c r="V129" s="270"/>
      <c r="W129" s="270"/>
      <c r="X129" s="270"/>
      <c r="Y129" s="270"/>
      <c r="Z129" s="270"/>
      <c r="AA129" s="271" t="e">
        <f>#REF!</f>
        <v>#REF!</v>
      </c>
      <c r="AB129" s="271"/>
      <c r="AC129" s="271"/>
      <c r="AD129" s="271"/>
      <c r="AE129" s="271"/>
      <c r="AF129" s="271"/>
      <c r="AG129" s="271"/>
      <c r="AH129" s="271"/>
      <c r="AI129" s="271"/>
      <c r="AJ129" s="271"/>
      <c r="AK129" s="1"/>
      <c r="AL129" s="270" t="s">
        <v>93</v>
      </c>
      <c r="AM129" s="270"/>
      <c r="AN129" s="270"/>
      <c r="AO129" s="270"/>
      <c r="AP129" s="270"/>
      <c r="AQ129" s="270"/>
      <c r="AR129" s="270"/>
      <c r="AS129" s="271" t="e">
        <f>#REF!</f>
        <v>#REF!</v>
      </c>
      <c r="AT129" s="271"/>
      <c r="AU129" s="271"/>
      <c r="AV129" s="271"/>
      <c r="AW129" s="271"/>
      <c r="AX129" s="271"/>
      <c r="AY129" s="271"/>
      <c r="AZ129" s="271"/>
      <c r="BA129" s="271"/>
      <c r="BB129" s="271"/>
    </row>
    <row r="132" spans="20:54" ht="15.75">
      <c r="T132" s="272" t="s">
        <v>94</v>
      </c>
      <c r="U132" s="272"/>
      <c r="V132" s="272"/>
      <c r="W132" s="272"/>
      <c r="X132" s="272"/>
      <c r="Y132" s="272"/>
      <c r="Z132" s="2"/>
      <c r="AA132" s="272"/>
      <c r="AB132" s="272"/>
      <c r="AC132" s="2"/>
      <c r="AD132" s="2"/>
      <c r="AE132" s="2"/>
      <c r="AF132" s="272" t="s">
        <v>95</v>
      </c>
      <c r="AG132" s="272"/>
      <c r="AH132" s="272"/>
      <c r="AI132" s="272"/>
      <c r="AJ132" s="272"/>
      <c r="AK132" s="272"/>
      <c r="AL132" s="2"/>
      <c r="AM132" s="2"/>
      <c r="AN132" s="2"/>
      <c r="AO132" s="2"/>
      <c r="AP132" s="2"/>
      <c r="AQ132" s="2"/>
      <c r="AR132" s="272" t="s">
        <v>96</v>
      </c>
      <c r="AS132" s="272"/>
      <c r="AT132" s="272"/>
      <c r="AU132" s="272"/>
      <c r="AV132" s="272"/>
      <c r="AW132" s="272"/>
      <c r="AX132" s="2"/>
      <c r="AY132" s="2"/>
      <c r="AZ132" s="2"/>
      <c r="BA132" s="2"/>
      <c r="BB132" s="2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97</v>
      </c>
      <c r="AQ134" t="s">
        <v>98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98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98</v>
      </c>
    </row>
    <row r="139" spans="20:54">
      <c r="T139" s="273" t="s">
        <v>87</v>
      </c>
      <c r="U139" s="273"/>
      <c r="V139" s="273"/>
      <c r="W139" s="273"/>
      <c r="X139" s="273"/>
      <c r="Y139" s="273"/>
      <c r="Z139" s="273"/>
      <c r="AA139" s="273"/>
      <c r="AB139" s="273"/>
      <c r="AC139" s="273"/>
      <c r="AD139" s="273"/>
      <c r="AE139" s="273"/>
      <c r="AF139" s="273"/>
      <c r="AG139" s="273"/>
      <c r="AH139" s="273"/>
      <c r="AI139" s="273"/>
      <c r="AJ139" s="273"/>
      <c r="AK139" s="273"/>
      <c r="AL139" s="273"/>
      <c r="AM139" s="273"/>
      <c r="AN139" s="273"/>
      <c r="AO139" s="273"/>
      <c r="AP139" s="273"/>
      <c r="AQ139" s="273"/>
      <c r="AR139" s="273"/>
      <c r="AS139" s="273"/>
      <c r="AT139" s="273"/>
      <c r="AU139" s="273"/>
      <c r="AV139" s="273"/>
      <c r="AW139" s="273"/>
      <c r="AX139" s="273"/>
      <c r="AY139" s="273"/>
      <c r="AZ139" s="273"/>
      <c r="BA139" s="273"/>
      <c r="BB139" s="273"/>
    </row>
    <row r="140" spans="20:54">
      <c r="T140" s="273"/>
      <c r="U140" s="273"/>
      <c r="V140" s="273"/>
      <c r="W140" s="273"/>
      <c r="X140" s="273"/>
      <c r="Y140" s="273"/>
      <c r="Z140" s="273"/>
      <c r="AA140" s="273"/>
      <c r="AB140" s="273"/>
      <c r="AC140" s="273"/>
      <c r="AD140" s="273"/>
      <c r="AE140" s="273"/>
      <c r="AF140" s="273"/>
      <c r="AG140" s="273"/>
      <c r="AH140" s="273"/>
      <c r="AI140" s="273"/>
      <c r="AJ140" s="273"/>
      <c r="AK140" s="273"/>
      <c r="AL140" s="273"/>
      <c r="AM140" s="273"/>
      <c r="AN140" s="273"/>
      <c r="AO140" s="273"/>
      <c r="AP140" s="273"/>
      <c r="AQ140" s="273"/>
      <c r="AR140" s="273"/>
      <c r="AS140" s="273"/>
      <c r="AT140" s="273"/>
      <c r="AU140" s="273"/>
      <c r="AV140" s="273"/>
      <c r="AW140" s="273"/>
      <c r="AX140" s="273"/>
      <c r="AY140" s="273"/>
      <c r="AZ140" s="273"/>
      <c r="BA140" s="273"/>
      <c r="BB140" s="273"/>
    </row>
  </sheetData>
  <mergeCells count="235">
    <mergeCell ref="T132:Y132"/>
    <mergeCell ref="AA132:AB132"/>
    <mergeCell ref="AF132:AK132"/>
    <mergeCell ref="AR132:AW132"/>
    <mergeCell ref="T139:BB140"/>
    <mergeCell ref="T126:BB126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0:Z110"/>
    <mergeCell ref="AA110:AJ110"/>
    <mergeCell ref="AL110:AR110"/>
    <mergeCell ref="AS110:BB110"/>
    <mergeCell ref="T113:Y113"/>
    <mergeCell ref="AA113:AB113"/>
    <mergeCell ref="AF113:AK113"/>
    <mergeCell ref="AR113:AW113"/>
    <mergeCell ref="T121:BB122"/>
    <mergeCell ref="T96:Y96"/>
    <mergeCell ref="AA96:AB96"/>
    <mergeCell ref="AF96:AK96"/>
    <mergeCell ref="AR96:AW96"/>
    <mergeCell ref="T103:BB104"/>
    <mergeCell ref="T107:BB107"/>
    <mergeCell ref="T108:Z108"/>
    <mergeCell ref="AA108:AF108"/>
    <mergeCell ref="AI108:AN108"/>
    <mergeCell ref="AU108:AX108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AR78:AW78"/>
    <mergeCell ref="T85:BB86"/>
    <mergeCell ref="T75:Z75"/>
    <mergeCell ref="AA75:AJ75"/>
    <mergeCell ref="AL75:AR75"/>
    <mergeCell ref="AS75:BB75"/>
    <mergeCell ref="T78:Y78"/>
    <mergeCell ref="AA78:AB78"/>
    <mergeCell ref="AF78:AK78"/>
    <mergeCell ref="L13:L14"/>
    <mergeCell ref="M13:M14"/>
    <mergeCell ref="N13:N14"/>
    <mergeCell ref="A2:R3"/>
    <mergeCell ref="C4:R4"/>
    <mergeCell ref="O5:Q5"/>
    <mergeCell ref="O6:Q6"/>
    <mergeCell ref="L7:L8"/>
    <mergeCell ref="M7:M8"/>
    <mergeCell ref="N7:N8"/>
    <mergeCell ref="L9:L10"/>
    <mergeCell ref="M9:M10"/>
    <mergeCell ref="N9:N10"/>
    <mergeCell ref="F7:F8"/>
    <mergeCell ref="G7:G8"/>
    <mergeCell ref="H7:H8"/>
    <mergeCell ref="R9:R10"/>
    <mergeCell ref="O9:O10"/>
    <mergeCell ref="P9:P10"/>
    <mergeCell ref="H9:H10"/>
    <mergeCell ref="I9:I10"/>
    <mergeCell ref="Q9:Q10"/>
    <mergeCell ref="O7:O8"/>
    <mergeCell ref="P7:P8"/>
    <mergeCell ref="I15:K18"/>
    <mergeCell ref="R19:R20"/>
    <mergeCell ref="Q19:Q20"/>
    <mergeCell ref="Q17:Q18"/>
    <mergeCell ref="I21:I22"/>
    <mergeCell ref="J21:J22"/>
    <mergeCell ref="Q21:Q22"/>
    <mergeCell ref="R21:R22"/>
    <mergeCell ref="P21:P22"/>
    <mergeCell ref="Q15:Q16"/>
    <mergeCell ref="R15:R16"/>
    <mergeCell ref="R17:R18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O21:O22"/>
    <mergeCell ref="O15:O16"/>
    <mergeCell ref="P15:P16"/>
    <mergeCell ref="Q11:Q12"/>
    <mergeCell ref="R11:R12"/>
    <mergeCell ref="C13:C14"/>
    <mergeCell ref="D13:D14"/>
    <mergeCell ref="E13:E14"/>
    <mergeCell ref="I13:I14"/>
    <mergeCell ref="J13:J14"/>
    <mergeCell ref="K13:K14"/>
    <mergeCell ref="K11:K12"/>
    <mergeCell ref="O11:O12"/>
    <mergeCell ref="C11:C12"/>
    <mergeCell ref="D11:D12"/>
    <mergeCell ref="E11:E12"/>
    <mergeCell ref="F11:H14"/>
    <mergeCell ref="I11:I12"/>
    <mergeCell ref="J11:J12"/>
    <mergeCell ref="L11:L12"/>
    <mergeCell ref="M11:M12"/>
    <mergeCell ref="N11:N12"/>
    <mergeCell ref="P11:P12"/>
    <mergeCell ref="P13:P14"/>
    <mergeCell ref="O13:O14"/>
    <mergeCell ref="Q13:Q14"/>
    <mergeCell ref="R13:R14"/>
    <mergeCell ref="A11:A14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C17:C18"/>
    <mergeCell ref="B11:B14"/>
    <mergeCell ref="B15:B18"/>
    <mergeCell ref="G15:G16"/>
    <mergeCell ref="H15:H16"/>
    <mergeCell ref="D27:D28"/>
    <mergeCell ref="C19:C20"/>
    <mergeCell ref="D19:D20"/>
    <mergeCell ref="A31:A32"/>
    <mergeCell ref="B31:C32"/>
    <mergeCell ref="D31:D32"/>
    <mergeCell ref="A29:A30"/>
    <mergeCell ref="B29:C30"/>
    <mergeCell ref="D29:D30"/>
    <mergeCell ref="B19:B22"/>
    <mergeCell ref="A24:R24"/>
    <mergeCell ref="A25:A26"/>
    <mergeCell ref="B25:C26"/>
    <mergeCell ref="E25:N26"/>
    <mergeCell ref="E27:N28"/>
    <mergeCell ref="E29:N30"/>
    <mergeCell ref="E31:N32"/>
    <mergeCell ref="G19:G20"/>
    <mergeCell ref="H19:H20"/>
    <mergeCell ref="A35:A36"/>
    <mergeCell ref="B35:C36"/>
    <mergeCell ref="D35:D36"/>
    <mergeCell ref="P19:P20"/>
    <mergeCell ref="D25:D26"/>
    <mergeCell ref="A19:A22"/>
    <mergeCell ref="I19:I20"/>
    <mergeCell ref="J19:J20"/>
    <mergeCell ref="K19:K20"/>
    <mergeCell ref="C21:C22"/>
    <mergeCell ref="D21:D22"/>
    <mergeCell ref="A33:A34"/>
    <mergeCell ref="B33:C34"/>
    <mergeCell ref="D33:D34"/>
    <mergeCell ref="E19:E20"/>
    <mergeCell ref="F19:F20"/>
    <mergeCell ref="O19:O20"/>
    <mergeCell ref="E21:E22"/>
    <mergeCell ref="F21:F22"/>
    <mergeCell ref="G21:G22"/>
    <mergeCell ref="H21:H22"/>
    <mergeCell ref="K21:K22"/>
    <mergeCell ref="A27:A28"/>
    <mergeCell ref="B27:C28"/>
    <mergeCell ref="Q7:Q8"/>
    <mergeCell ref="R7:R8"/>
    <mergeCell ref="A4:B6"/>
    <mergeCell ref="C5:E6"/>
    <mergeCell ref="F5:H6"/>
    <mergeCell ref="I5:K6"/>
    <mergeCell ref="L5:N6"/>
    <mergeCell ref="I7:I8"/>
    <mergeCell ref="J7:J8"/>
    <mergeCell ref="K7:K8"/>
    <mergeCell ref="B7:B10"/>
    <mergeCell ref="A7:A10"/>
    <mergeCell ref="C7:E10"/>
    <mergeCell ref="G9:G10"/>
    <mergeCell ref="F9:F10"/>
    <mergeCell ref="J9:J10"/>
    <mergeCell ref="K9:K10"/>
    <mergeCell ref="E33:N34"/>
    <mergeCell ref="E35:N36"/>
    <mergeCell ref="P37:Q37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T43:Y43"/>
    <mergeCell ref="AA43:AB43"/>
    <mergeCell ref="AF43:AK43"/>
    <mergeCell ref="AR43:AW43"/>
    <mergeCell ref="T50:BB51"/>
    <mergeCell ref="T53:BB54"/>
    <mergeCell ref="T67:BB68"/>
    <mergeCell ref="T72:BB72"/>
    <mergeCell ref="T73:Z73"/>
    <mergeCell ref="AA73:AF73"/>
    <mergeCell ref="AI73:AN73"/>
    <mergeCell ref="AU73:AX73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60:Y60"/>
    <mergeCell ref="AA60:AB60"/>
    <mergeCell ref="AF60:AK60"/>
    <mergeCell ref="AR60:AW60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S140"/>
  <sheetViews>
    <sheetView showGridLines="0" zoomScaleNormal="100" workbookViewId="0">
      <selection activeCell="R21" sqref="R21:R22"/>
    </sheetView>
  </sheetViews>
  <sheetFormatPr defaultRowHeight="1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/>
    <row r="2" spans="1:18" ht="15" customHeight="1">
      <c r="A2" s="385" t="str">
        <f>'Nasazení do skupin'!B1</f>
        <v>12. GALA MČR mladších žáků dvojice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386"/>
    </row>
    <row r="3" spans="1:18" ht="15.75" customHeight="1" thickBot="1">
      <c r="A3" s="301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3"/>
    </row>
    <row r="4" spans="1:18" ht="32.25" customHeight="1" thickBot="1">
      <c r="A4" s="441" t="s">
        <v>9</v>
      </c>
      <c r="B4" s="442"/>
      <c r="C4" s="494" t="str">
        <f>'Nasazení do skupin'!B2</f>
        <v>Karlovy Vary 18.5.2019</v>
      </c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5"/>
      <c r="R4" s="496"/>
    </row>
    <row r="5" spans="1:18" ht="15" customHeight="1">
      <c r="A5" s="315"/>
      <c r="B5" s="316"/>
      <c r="C5" s="385">
        <v>1</v>
      </c>
      <c r="D5" s="447"/>
      <c r="E5" s="386"/>
      <c r="F5" s="385">
        <v>2</v>
      </c>
      <c r="G5" s="447"/>
      <c r="H5" s="386"/>
      <c r="I5" s="385">
        <v>3</v>
      </c>
      <c r="J5" s="447"/>
      <c r="K5" s="386"/>
      <c r="L5" s="385">
        <v>4</v>
      </c>
      <c r="M5" s="447"/>
      <c r="N5" s="386"/>
      <c r="O5" s="387" t="s">
        <v>1</v>
      </c>
      <c r="P5" s="388"/>
      <c r="Q5" s="389"/>
      <c r="R5" s="210" t="s">
        <v>2</v>
      </c>
    </row>
    <row r="6" spans="1:18" ht="15.75" customHeight="1" thickBot="1">
      <c r="A6" s="317"/>
      <c r="B6" s="318"/>
      <c r="C6" s="448"/>
      <c r="D6" s="331"/>
      <c r="E6" s="332"/>
      <c r="F6" s="301"/>
      <c r="G6" s="302"/>
      <c r="H6" s="303"/>
      <c r="I6" s="301"/>
      <c r="J6" s="302"/>
      <c r="K6" s="303"/>
      <c r="L6" s="301"/>
      <c r="M6" s="302"/>
      <c r="N6" s="303"/>
      <c r="O6" s="310" t="s">
        <v>3</v>
      </c>
      <c r="P6" s="311"/>
      <c r="Q6" s="312"/>
      <c r="R6" s="211" t="s">
        <v>4</v>
      </c>
    </row>
    <row r="7" spans="1:18" ht="15" customHeight="1">
      <c r="A7" s="468">
        <v>1</v>
      </c>
      <c r="B7" s="439" t="str">
        <f>'Nasazení do skupin'!B14</f>
        <v>UNITOP SKP Žďár nad Sázavou "A"</v>
      </c>
      <c r="C7" s="437"/>
      <c r="D7" s="452"/>
      <c r="E7" s="438"/>
      <c r="F7" s="481">
        <f>O35</f>
        <v>2</v>
      </c>
      <c r="G7" s="481" t="s">
        <v>5</v>
      </c>
      <c r="H7" s="411">
        <f>Q35</f>
        <v>0</v>
      </c>
      <c r="I7" s="407">
        <f>Q29</f>
        <v>2</v>
      </c>
      <c r="J7" s="481" t="s">
        <v>5</v>
      </c>
      <c r="K7" s="411">
        <f>O29</f>
        <v>1</v>
      </c>
      <c r="L7" s="407">
        <f>O25</f>
        <v>2</v>
      </c>
      <c r="M7" s="481" t="s">
        <v>5</v>
      </c>
      <c r="N7" s="411">
        <f>Q25</f>
        <v>0</v>
      </c>
      <c r="O7" s="492">
        <f>F7+I7+L7</f>
        <v>6</v>
      </c>
      <c r="P7" s="484" t="s">
        <v>5</v>
      </c>
      <c r="Q7" s="486">
        <f>H7+K7+N7</f>
        <v>1</v>
      </c>
      <c r="R7" s="425">
        <v>6</v>
      </c>
    </row>
    <row r="8" spans="1:18" ht="15.75" customHeight="1" thickBot="1">
      <c r="A8" s="469"/>
      <c r="B8" s="323"/>
      <c r="C8" s="369"/>
      <c r="D8" s="370"/>
      <c r="E8" s="371"/>
      <c r="F8" s="410"/>
      <c r="G8" s="410"/>
      <c r="H8" s="412"/>
      <c r="I8" s="408"/>
      <c r="J8" s="410"/>
      <c r="K8" s="412"/>
      <c r="L8" s="408"/>
      <c r="M8" s="410"/>
      <c r="N8" s="412"/>
      <c r="O8" s="493"/>
      <c r="P8" s="485"/>
      <c r="Q8" s="487"/>
      <c r="R8" s="426"/>
    </row>
    <row r="9" spans="1:18" ht="15" customHeight="1">
      <c r="A9" s="469"/>
      <c r="B9" s="323"/>
      <c r="C9" s="369"/>
      <c r="D9" s="370"/>
      <c r="E9" s="371"/>
      <c r="F9" s="471">
        <f>O36</f>
        <v>20</v>
      </c>
      <c r="G9" s="471" t="s">
        <v>5</v>
      </c>
      <c r="H9" s="473">
        <f>Q36</f>
        <v>9</v>
      </c>
      <c r="I9" s="482">
        <f>Q30</f>
        <v>28</v>
      </c>
      <c r="J9" s="471" t="s">
        <v>5</v>
      </c>
      <c r="K9" s="473">
        <f>O30</f>
        <v>23</v>
      </c>
      <c r="L9" s="482">
        <f>O26</f>
        <v>20</v>
      </c>
      <c r="M9" s="471" t="s">
        <v>5</v>
      </c>
      <c r="N9" s="473">
        <f>Q26</f>
        <v>9</v>
      </c>
      <c r="O9" s="490">
        <f>F9+I9+L9</f>
        <v>68</v>
      </c>
      <c r="P9" s="477" t="s">
        <v>5</v>
      </c>
      <c r="Q9" s="479">
        <f>H9+K9+N9</f>
        <v>41</v>
      </c>
      <c r="R9" s="475">
        <v>1</v>
      </c>
    </row>
    <row r="10" spans="1:18" ht="15.75" customHeight="1" thickBot="1">
      <c r="A10" s="470"/>
      <c r="B10" s="324"/>
      <c r="C10" s="372"/>
      <c r="D10" s="373"/>
      <c r="E10" s="374"/>
      <c r="F10" s="471"/>
      <c r="G10" s="471"/>
      <c r="H10" s="473"/>
      <c r="I10" s="483"/>
      <c r="J10" s="472"/>
      <c r="K10" s="474"/>
      <c r="L10" s="483"/>
      <c r="M10" s="472"/>
      <c r="N10" s="474"/>
      <c r="O10" s="491"/>
      <c r="P10" s="478"/>
      <c r="Q10" s="480"/>
      <c r="R10" s="476"/>
    </row>
    <row r="11" spans="1:18" ht="15" customHeight="1">
      <c r="A11" s="468">
        <v>2</v>
      </c>
      <c r="B11" s="439" t="str">
        <f>'Nasazení do skupin'!B15</f>
        <v>TJ Peklo nad Zdobnicí "A"</v>
      </c>
      <c r="C11" s="440">
        <f>H7</f>
        <v>0</v>
      </c>
      <c r="D11" s="436" t="s">
        <v>5</v>
      </c>
      <c r="E11" s="436">
        <f>F7</f>
        <v>2</v>
      </c>
      <c r="F11" s="376" t="s">
        <v>40</v>
      </c>
      <c r="G11" s="377"/>
      <c r="H11" s="378"/>
      <c r="I11" s="481">
        <f>O27</f>
        <v>1</v>
      </c>
      <c r="J11" s="481" t="s">
        <v>5</v>
      </c>
      <c r="K11" s="411">
        <f>Q27</f>
        <v>2</v>
      </c>
      <c r="L11" s="407">
        <f>O31</f>
        <v>2</v>
      </c>
      <c r="M11" s="481" t="s">
        <v>5</v>
      </c>
      <c r="N11" s="411">
        <f>Q31</f>
        <v>0</v>
      </c>
      <c r="O11" s="492">
        <f>C11+I11+L11</f>
        <v>3</v>
      </c>
      <c r="P11" s="484" t="s">
        <v>5</v>
      </c>
      <c r="Q11" s="486">
        <f>E11+K11+N11</f>
        <v>4</v>
      </c>
      <c r="R11" s="425">
        <v>2</v>
      </c>
    </row>
    <row r="12" spans="1:18" ht="15.75" customHeight="1" thickBot="1">
      <c r="A12" s="469"/>
      <c r="B12" s="323"/>
      <c r="C12" s="408"/>
      <c r="D12" s="410"/>
      <c r="E12" s="410"/>
      <c r="F12" s="379"/>
      <c r="G12" s="380"/>
      <c r="H12" s="381"/>
      <c r="I12" s="410"/>
      <c r="J12" s="410"/>
      <c r="K12" s="412"/>
      <c r="L12" s="408"/>
      <c r="M12" s="410"/>
      <c r="N12" s="412"/>
      <c r="O12" s="493"/>
      <c r="P12" s="485"/>
      <c r="Q12" s="487"/>
      <c r="R12" s="426"/>
    </row>
    <row r="13" spans="1:18" ht="15" customHeight="1">
      <c r="A13" s="469"/>
      <c r="B13" s="323"/>
      <c r="C13" s="482">
        <f>H9</f>
        <v>9</v>
      </c>
      <c r="D13" s="471" t="s">
        <v>5</v>
      </c>
      <c r="E13" s="471">
        <f>F9</f>
        <v>20</v>
      </c>
      <c r="F13" s="379"/>
      <c r="G13" s="380"/>
      <c r="H13" s="381"/>
      <c r="I13" s="471">
        <f>O28</f>
        <v>21</v>
      </c>
      <c r="J13" s="471" t="s">
        <v>5</v>
      </c>
      <c r="K13" s="473">
        <f>Q28</f>
        <v>25</v>
      </c>
      <c r="L13" s="482">
        <f>O32</f>
        <v>20</v>
      </c>
      <c r="M13" s="471" t="s">
        <v>5</v>
      </c>
      <c r="N13" s="473">
        <f>Q32</f>
        <v>8</v>
      </c>
      <c r="O13" s="490">
        <f>C13+I13+L13</f>
        <v>50</v>
      </c>
      <c r="P13" s="477" t="s">
        <v>5</v>
      </c>
      <c r="Q13" s="479">
        <f>E13+K13+N13</f>
        <v>53</v>
      </c>
      <c r="R13" s="427">
        <v>3</v>
      </c>
    </row>
    <row r="14" spans="1:18" ht="15.75" customHeight="1" thickBot="1">
      <c r="A14" s="470"/>
      <c r="B14" s="324"/>
      <c r="C14" s="483"/>
      <c r="D14" s="472"/>
      <c r="E14" s="472"/>
      <c r="F14" s="382"/>
      <c r="G14" s="383"/>
      <c r="H14" s="384"/>
      <c r="I14" s="471"/>
      <c r="J14" s="471"/>
      <c r="K14" s="473"/>
      <c r="L14" s="483"/>
      <c r="M14" s="472"/>
      <c r="N14" s="474"/>
      <c r="O14" s="491"/>
      <c r="P14" s="478"/>
      <c r="Q14" s="480"/>
      <c r="R14" s="428"/>
    </row>
    <row r="15" spans="1:18" ht="15" customHeight="1">
      <c r="A15" s="468">
        <v>3</v>
      </c>
      <c r="B15" s="439" t="str">
        <f>'Nasazení do skupin'!B16</f>
        <v>Tělovýchovná jednota Radomyšl, z.s.</v>
      </c>
      <c r="C15" s="407">
        <f>K7</f>
        <v>1</v>
      </c>
      <c r="D15" s="481" t="s">
        <v>5</v>
      </c>
      <c r="E15" s="411">
        <f>I7</f>
        <v>2</v>
      </c>
      <c r="F15" s="440">
        <f>K11</f>
        <v>2</v>
      </c>
      <c r="G15" s="436" t="s">
        <v>5</v>
      </c>
      <c r="H15" s="436">
        <f>I11</f>
        <v>1</v>
      </c>
      <c r="I15" s="457"/>
      <c r="J15" s="458"/>
      <c r="K15" s="459"/>
      <c r="L15" s="432">
        <f>Q33</f>
        <v>2</v>
      </c>
      <c r="M15" s="432" t="s">
        <v>5</v>
      </c>
      <c r="N15" s="434">
        <f>O33</f>
        <v>0</v>
      </c>
      <c r="O15" s="492">
        <f>C15+F15+L15</f>
        <v>5</v>
      </c>
      <c r="P15" s="484" t="s">
        <v>5</v>
      </c>
      <c r="Q15" s="486">
        <f>E15+H15+N15</f>
        <v>3</v>
      </c>
      <c r="R15" s="425">
        <v>4</v>
      </c>
    </row>
    <row r="16" spans="1:18" ht="15.75" customHeight="1" thickBot="1">
      <c r="A16" s="469"/>
      <c r="B16" s="323"/>
      <c r="C16" s="408"/>
      <c r="D16" s="410"/>
      <c r="E16" s="412"/>
      <c r="F16" s="408"/>
      <c r="G16" s="410"/>
      <c r="H16" s="410"/>
      <c r="I16" s="460"/>
      <c r="J16" s="461"/>
      <c r="K16" s="462"/>
      <c r="L16" s="433"/>
      <c r="M16" s="433"/>
      <c r="N16" s="435"/>
      <c r="O16" s="493"/>
      <c r="P16" s="485"/>
      <c r="Q16" s="487"/>
      <c r="R16" s="426"/>
    </row>
    <row r="17" spans="1:19" ht="15" customHeight="1">
      <c r="A17" s="469"/>
      <c r="B17" s="323"/>
      <c r="C17" s="482">
        <f>K9</f>
        <v>23</v>
      </c>
      <c r="D17" s="471" t="s">
        <v>5</v>
      </c>
      <c r="E17" s="473">
        <f>I9</f>
        <v>28</v>
      </c>
      <c r="F17" s="482">
        <f>K13</f>
        <v>25</v>
      </c>
      <c r="G17" s="471" t="s">
        <v>5</v>
      </c>
      <c r="H17" s="471">
        <f>I13</f>
        <v>21</v>
      </c>
      <c r="I17" s="460"/>
      <c r="J17" s="461"/>
      <c r="K17" s="462"/>
      <c r="L17" s="497">
        <f>Q34</f>
        <v>20</v>
      </c>
      <c r="M17" s="497" t="s">
        <v>5</v>
      </c>
      <c r="N17" s="499">
        <f>O34</f>
        <v>5</v>
      </c>
      <c r="O17" s="490">
        <f>C17+F17+L17</f>
        <v>68</v>
      </c>
      <c r="P17" s="477" t="s">
        <v>5</v>
      </c>
      <c r="Q17" s="479">
        <f>E17+H17+N17</f>
        <v>54</v>
      </c>
      <c r="R17" s="427">
        <v>2</v>
      </c>
    </row>
    <row r="18" spans="1:19" ht="15.75" customHeight="1" thickBot="1">
      <c r="A18" s="470"/>
      <c r="B18" s="324"/>
      <c r="C18" s="483"/>
      <c r="D18" s="472"/>
      <c r="E18" s="474"/>
      <c r="F18" s="483"/>
      <c r="G18" s="472"/>
      <c r="H18" s="472"/>
      <c r="I18" s="463"/>
      <c r="J18" s="464"/>
      <c r="K18" s="465"/>
      <c r="L18" s="498"/>
      <c r="M18" s="498"/>
      <c r="N18" s="500"/>
      <c r="O18" s="491"/>
      <c r="P18" s="478"/>
      <c r="Q18" s="480"/>
      <c r="R18" s="428"/>
    </row>
    <row r="19" spans="1:19" ht="15" customHeight="1">
      <c r="A19" s="468">
        <v>4</v>
      </c>
      <c r="B19" s="439" t="str">
        <f>'Nasazení do skupin'!B17</f>
        <v>Městský nohejbalový klub Modřice, z.s. "D"</v>
      </c>
      <c r="C19" s="407">
        <f>N7</f>
        <v>0</v>
      </c>
      <c r="D19" s="481" t="s">
        <v>5</v>
      </c>
      <c r="E19" s="411">
        <f>L7</f>
        <v>2</v>
      </c>
      <c r="F19" s="407">
        <f>N11</f>
        <v>0</v>
      </c>
      <c r="G19" s="481" t="s">
        <v>5</v>
      </c>
      <c r="H19" s="411">
        <f>L11</f>
        <v>2</v>
      </c>
      <c r="I19" s="440">
        <f>N15</f>
        <v>0</v>
      </c>
      <c r="J19" s="436" t="s">
        <v>5</v>
      </c>
      <c r="K19" s="436">
        <f>L15</f>
        <v>2</v>
      </c>
      <c r="L19" s="348">
        <v>2019</v>
      </c>
      <c r="M19" s="349"/>
      <c r="N19" s="350"/>
      <c r="O19" s="484">
        <f>C19+F19+I19</f>
        <v>0</v>
      </c>
      <c r="P19" s="484" t="s">
        <v>5</v>
      </c>
      <c r="Q19" s="486">
        <f>E19+H19+K19</f>
        <v>6</v>
      </c>
      <c r="R19" s="425">
        <v>0</v>
      </c>
    </row>
    <row r="20" spans="1:19" ht="15.75" customHeight="1" thickBot="1">
      <c r="A20" s="469"/>
      <c r="B20" s="323"/>
      <c r="C20" s="408"/>
      <c r="D20" s="410"/>
      <c r="E20" s="412"/>
      <c r="F20" s="408"/>
      <c r="G20" s="410"/>
      <c r="H20" s="412"/>
      <c r="I20" s="408"/>
      <c r="J20" s="410"/>
      <c r="K20" s="410"/>
      <c r="L20" s="351"/>
      <c r="M20" s="352"/>
      <c r="N20" s="353"/>
      <c r="O20" s="485"/>
      <c r="P20" s="485"/>
      <c r="Q20" s="487"/>
      <c r="R20" s="426"/>
    </row>
    <row r="21" spans="1:19" ht="15" customHeight="1">
      <c r="A21" s="469"/>
      <c r="B21" s="323"/>
      <c r="C21" s="482">
        <f>N9</f>
        <v>9</v>
      </c>
      <c r="D21" s="471" t="s">
        <v>5</v>
      </c>
      <c r="E21" s="473">
        <f>L9</f>
        <v>20</v>
      </c>
      <c r="F21" s="482">
        <f>N13</f>
        <v>8</v>
      </c>
      <c r="G21" s="471" t="s">
        <v>5</v>
      </c>
      <c r="H21" s="473">
        <f>L13</f>
        <v>20</v>
      </c>
      <c r="I21" s="482">
        <f>N17</f>
        <v>5</v>
      </c>
      <c r="J21" s="471" t="s">
        <v>5</v>
      </c>
      <c r="K21" s="471">
        <f>L17</f>
        <v>20</v>
      </c>
      <c r="L21" s="351"/>
      <c r="M21" s="352"/>
      <c r="N21" s="353"/>
      <c r="O21" s="488">
        <f>C21+F21+I21</f>
        <v>22</v>
      </c>
      <c r="P21" s="477" t="s">
        <v>5</v>
      </c>
      <c r="Q21" s="479">
        <f>E21+H21+K21</f>
        <v>60</v>
      </c>
      <c r="R21" s="427">
        <v>4</v>
      </c>
    </row>
    <row r="22" spans="1:19" ht="15.75" customHeight="1" thickBot="1">
      <c r="A22" s="470"/>
      <c r="B22" s="324"/>
      <c r="C22" s="483"/>
      <c r="D22" s="472"/>
      <c r="E22" s="474"/>
      <c r="F22" s="483"/>
      <c r="G22" s="472"/>
      <c r="H22" s="474"/>
      <c r="I22" s="483"/>
      <c r="J22" s="472"/>
      <c r="K22" s="472"/>
      <c r="L22" s="354"/>
      <c r="M22" s="355"/>
      <c r="N22" s="356"/>
      <c r="O22" s="489"/>
      <c r="P22" s="478"/>
      <c r="Q22" s="480"/>
      <c r="R22" s="428"/>
    </row>
    <row r="24" spans="1:19" ht="24.95" customHeight="1">
      <c r="A24" s="501" t="s">
        <v>12</v>
      </c>
      <c r="B24" s="501"/>
      <c r="C24" s="501"/>
      <c r="D24" s="501"/>
      <c r="E24" s="501"/>
      <c r="F24" s="501"/>
      <c r="G24" s="501"/>
      <c r="H24" s="501"/>
      <c r="I24" s="501"/>
      <c r="J24" s="501"/>
      <c r="K24" s="501"/>
      <c r="L24" s="501"/>
      <c r="M24" s="501"/>
      <c r="N24" s="501"/>
      <c r="O24" s="501"/>
      <c r="P24" s="501"/>
      <c r="Q24" s="501"/>
      <c r="R24" s="501"/>
    </row>
    <row r="25" spans="1:19" ht="15" customHeight="1">
      <c r="A25" s="394">
        <v>1</v>
      </c>
      <c r="B25" s="396" t="str">
        <f>B7</f>
        <v>UNITOP SKP Žďár nad Sázavou "A"</v>
      </c>
      <c r="C25" s="396"/>
      <c r="D25" s="396" t="s">
        <v>5</v>
      </c>
      <c r="E25" s="396" t="str">
        <f>B19</f>
        <v>Městský nohejbalový klub Modřice, z.s. "D"</v>
      </c>
      <c r="F25" s="396"/>
      <c r="G25" s="396"/>
      <c r="H25" s="396"/>
      <c r="I25" s="396"/>
      <c r="J25" s="396"/>
      <c r="K25" s="396"/>
      <c r="L25" s="396"/>
      <c r="M25" s="396"/>
      <c r="N25" s="396"/>
      <c r="O25" s="48">
        <v>2</v>
      </c>
      <c r="P25" s="49" t="s">
        <v>5</v>
      </c>
      <c r="Q25" s="49">
        <v>0</v>
      </c>
      <c r="R25" s="6" t="s">
        <v>11</v>
      </c>
      <c r="S25" s="3"/>
    </row>
    <row r="26" spans="1:19" ht="15" customHeight="1">
      <c r="A26" s="394"/>
      <c r="B26" s="396"/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47">
        <v>20</v>
      </c>
      <c r="P26" s="49" t="s">
        <v>5</v>
      </c>
      <c r="Q26" s="38">
        <v>9</v>
      </c>
      <c r="R26" s="6" t="s">
        <v>10</v>
      </c>
      <c r="S26" s="3"/>
    </row>
    <row r="27" spans="1:19" ht="15" customHeight="1">
      <c r="A27" s="394">
        <v>2</v>
      </c>
      <c r="B27" s="396" t="str">
        <f>B11</f>
        <v>TJ Peklo nad Zdobnicí "A"</v>
      </c>
      <c r="C27" s="396"/>
      <c r="D27" s="396" t="s">
        <v>5</v>
      </c>
      <c r="E27" s="396" t="str">
        <f>B15</f>
        <v>Tělovýchovná jednota Radomyšl, z.s.</v>
      </c>
      <c r="F27" s="396"/>
      <c r="G27" s="396"/>
      <c r="H27" s="396"/>
      <c r="I27" s="396"/>
      <c r="J27" s="396"/>
      <c r="K27" s="396"/>
      <c r="L27" s="396"/>
      <c r="M27" s="396"/>
      <c r="N27" s="396"/>
      <c r="O27" s="48">
        <v>1</v>
      </c>
      <c r="P27" s="49" t="s">
        <v>5</v>
      </c>
      <c r="Q27" s="49">
        <v>2</v>
      </c>
      <c r="R27" s="6" t="s">
        <v>11</v>
      </c>
    </row>
    <row r="28" spans="1:19" ht="15" customHeight="1">
      <c r="A28" s="394"/>
      <c r="B28" s="396"/>
      <c r="C28" s="396"/>
      <c r="D28" s="396"/>
      <c r="E28" s="396"/>
      <c r="F28" s="396"/>
      <c r="G28" s="396"/>
      <c r="H28" s="396"/>
      <c r="I28" s="396"/>
      <c r="J28" s="396"/>
      <c r="K28" s="396"/>
      <c r="L28" s="396"/>
      <c r="M28" s="396"/>
      <c r="N28" s="396"/>
      <c r="O28" s="47">
        <v>21</v>
      </c>
      <c r="P28" s="49" t="s">
        <v>5</v>
      </c>
      <c r="Q28" s="38">
        <v>25</v>
      </c>
      <c r="R28" s="6" t="s">
        <v>10</v>
      </c>
    </row>
    <row r="29" spans="1:19" ht="13.15" customHeight="1">
      <c r="A29" s="394">
        <v>3</v>
      </c>
      <c r="B29" s="396" t="str">
        <f>B15</f>
        <v>Tělovýchovná jednota Radomyšl, z.s.</v>
      </c>
      <c r="C29" s="396"/>
      <c r="D29" s="396" t="s">
        <v>5</v>
      </c>
      <c r="E29" s="396" t="str">
        <f>B7</f>
        <v>UNITOP SKP Žďár nad Sázavou "A"</v>
      </c>
      <c r="F29" s="396"/>
      <c r="G29" s="396"/>
      <c r="H29" s="396"/>
      <c r="I29" s="396"/>
      <c r="J29" s="396"/>
      <c r="K29" s="396"/>
      <c r="L29" s="396"/>
      <c r="M29" s="396"/>
      <c r="N29" s="396"/>
      <c r="O29" s="48">
        <v>1</v>
      </c>
      <c r="P29" s="49" t="s">
        <v>5</v>
      </c>
      <c r="Q29" s="49">
        <v>2</v>
      </c>
      <c r="R29" s="6" t="s">
        <v>11</v>
      </c>
    </row>
    <row r="30" spans="1:19" ht="13.15" customHeight="1">
      <c r="A30" s="394"/>
      <c r="B30" s="396"/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47">
        <v>23</v>
      </c>
      <c r="P30" s="49" t="s">
        <v>5</v>
      </c>
      <c r="Q30" s="38">
        <v>28</v>
      </c>
      <c r="R30" s="6" t="s">
        <v>10</v>
      </c>
    </row>
    <row r="31" spans="1:19" ht="15" customHeight="1">
      <c r="A31" s="394">
        <v>4</v>
      </c>
      <c r="B31" s="396" t="str">
        <f>B11</f>
        <v>TJ Peklo nad Zdobnicí "A"</v>
      </c>
      <c r="C31" s="396"/>
      <c r="D31" s="396" t="s">
        <v>5</v>
      </c>
      <c r="E31" s="396" t="str">
        <f>B19</f>
        <v>Městský nohejbalový klub Modřice, z.s. "D"</v>
      </c>
      <c r="F31" s="396"/>
      <c r="G31" s="396"/>
      <c r="H31" s="396"/>
      <c r="I31" s="396"/>
      <c r="J31" s="396"/>
      <c r="K31" s="396"/>
      <c r="L31" s="396"/>
      <c r="M31" s="396"/>
      <c r="N31" s="396"/>
      <c r="O31" s="48">
        <v>2</v>
      </c>
      <c r="P31" s="49" t="s">
        <v>5</v>
      </c>
      <c r="Q31" s="49">
        <v>0</v>
      </c>
      <c r="R31" s="6" t="s">
        <v>11</v>
      </c>
    </row>
    <row r="32" spans="1:19" ht="15.75" customHeight="1">
      <c r="A32" s="394"/>
      <c r="B32" s="396"/>
      <c r="C32" s="396"/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47">
        <v>20</v>
      </c>
      <c r="P32" s="49" t="s">
        <v>5</v>
      </c>
      <c r="Q32" s="38">
        <v>8</v>
      </c>
      <c r="R32" s="6" t="s">
        <v>10</v>
      </c>
    </row>
    <row r="33" spans="1:18" ht="15" customHeight="1">
      <c r="A33" s="394">
        <v>5</v>
      </c>
      <c r="B33" s="396" t="str">
        <f>B19</f>
        <v>Městský nohejbalový klub Modřice, z.s. "D"</v>
      </c>
      <c r="C33" s="396"/>
      <c r="D33" s="396" t="s">
        <v>5</v>
      </c>
      <c r="E33" s="396" t="str">
        <f>B15</f>
        <v>Tělovýchovná jednota Radomyšl, z.s.</v>
      </c>
      <c r="F33" s="396"/>
      <c r="G33" s="396"/>
      <c r="H33" s="396"/>
      <c r="I33" s="396"/>
      <c r="J33" s="396"/>
      <c r="K33" s="396"/>
      <c r="L33" s="396"/>
      <c r="M33" s="396"/>
      <c r="N33" s="396"/>
      <c r="O33" s="48">
        <v>0</v>
      </c>
      <c r="P33" s="49" t="s">
        <v>5</v>
      </c>
      <c r="Q33" s="49">
        <v>2</v>
      </c>
      <c r="R33" s="6" t="s">
        <v>11</v>
      </c>
    </row>
    <row r="34" spans="1:18" ht="15" customHeight="1">
      <c r="A34" s="394"/>
      <c r="B34" s="396"/>
      <c r="C34" s="396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47">
        <v>5</v>
      </c>
      <c r="P34" s="49" t="s">
        <v>5</v>
      </c>
      <c r="Q34" s="38">
        <v>20</v>
      </c>
      <c r="R34" s="6" t="s">
        <v>10</v>
      </c>
    </row>
    <row r="35" spans="1:18" ht="15" customHeight="1">
      <c r="A35" s="394">
        <v>6</v>
      </c>
      <c r="B35" s="396" t="str">
        <f>B7</f>
        <v>UNITOP SKP Žďár nad Sázavou "A"</v>
      </c>
      <c r="C35" s="396"/>
      <c r="D35" s="396" t="s">
        <v>5</v>
      </c>
      <c r="E35" s="396" t="str">
        <f>B11</f>
        <v>TJ Peklo nad Zdobnicí "A"</v>
      </c>
      <c r="F35" s="396"/>
      <c r="G35" s="396"/>
      <c r="H35" s="396"/>
      <c r="I35" s="396"/>
      <c r="J35" s="396"/>
      <c r="K35" s="396"/>
      <c r="L35" s="396"/>
      <c r="M35" s="396"/>
      <c r="N35" s="396"/>
      <c r="O35" s="48">
        <v>2</v>
      </c>
      <c r="P35" s="49" t="s">
        <v>5</v>
      </c>
      <c r="Q35" s="49">
        <v>0</v>
      </c>
      <c r="R35" s="6" t="s">
        <v>11</v>
      </c>
    </row>
    <row r="36" spans="1:18" ht="15" customHeight="1">
      <c r="A36" s="394"/>
      <c r="B36" s="396"/>
      <c r="C36" s="396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47">
        <v>20</v>
      </c>
      <c r="P36" s="49" t="s">
        <v>5</v>
      </c>
      <c r="Q36" s="38">
        <v>9</v>
      </c>
      <c r="R36" s="6" t="s">
        <v>10</v>
      </c>
    </row>
    <row r="37" spans="1:18">
      <c r="P37" s="277"/>
      <c r="Q37" s="277"/>
      <c r="R37" s="207"/>
    </row>
    <row r="44" spans="1:18" ht="15" customHeight="1"/>
    <row r="50" ht="14.45" customHeight="1"/>
    <row r="51" ht="14.45" customHeight="1"/>
    <row r="53" ht="14.45" customHeight="1"/>
    <row r="54" ht="14.45" customHeight="1"/>
    <row r="62" ht="15" customHeight="1"/>
    <row r="67" ht="14.45" customHeight="1"/>
    <row r="68" ht="14.45" customHeight="1"/>
    <row r="80" ht="15" customHeight="1"/>
    <row r="85" ht="14.45" customHeight="1"/>
    <row r="86" ht="14.45" customHeight="1"/>
    <row r="98" ht="15" customHeight="1"/>
    <row r="103" ht="14.45" customHeight="1"/>
    <row r="104" ht="14.45" customHeight="1"/>
    <row r="121" ht="14.45" customHeight="1"/>
    <row r="122" ht="14.45" customHeight="1"/>
    <row r="139" ht="14.45" customHeight="1"/>
    <row r="140" ht="14.45" customHeight="1"/>
  </sheetData>
  <mergeCells count="151">
    <mergeCell ref="P37:Q37"/>
    <mergeCell ref="D11:D12"/>
    <mergeCell ref="E11:E12"/>
    <mergeCell ref="N15:N16"/>
    <mergeCell ref="L17:L18"/>
    <mergeCell ref="M17:M18"/>
    <mergeCell ref="N17:N18"/>
    <mergeCell ref="D25:D26"/>
    <mergeCell ref="C15:C16"/>
    <mergeCell ref="D15:D16"/>
    <mergeCell ref="E15:E16"/>
    <mergeCell ref="F15:F16"/>
    <mergeCell ref="O15:O16"/>
    <mergeCell ref="P15:P16"/>
    <mergeCell ref="Q15:Q16"/>
    <mergeCell ref="C21:C22"/>
    <mergeCell ref="A24:R24"/>
    <mergeCell ref="A25:A26"/>
    <mergeCell ref="B25:C26"/>
    <mergeCell ref="E25:N26"/>
    <mergeCell ref="A27:A28"/>
    <mergeCell ref="B27:C28"/>
    <mergeCell ref="D27:D28"/>
    <mergeCell ref="E27:N28"/>
    <mergeCell ref="B15:B18"/>
    <mergeCell ref="B19:B22"/>
    <mergeCell ref="G19:G20"/>
    <mergeCell ref="H7:H8"/>
    <mergeCell ref="F9:F10"/>
    <mergeCell ref="G9:G10"/>
    <mergeCell ref="H9:H10"/>
    <mergeCell ref="I9:I10"/>
    <mergeCell ref="M13:M14"/>
    <mergeCell ref="F11:H14"/>
    <mergeCell ref="D21:D22"/>
    <mergeCell ref="E21:E22"/>
    <mergeCell ref="F21:F22"/>
    <mergeCell ref="G21:G22"/>
    <mergeCell ref="H21:H22"/>
    <mergeCell ref="L19:N22"/>
    <mergeCell ref="I19:I20"/>
    <mergeCell ref="J19:J20"/>
    <mergeCell ref="A2:R3"/>
    <mergeCell ref="C4:R4"/>
    <mergeCell ref="O5:Q5"/>
    <mergeCell ref="O6:Q6"/>
    <mergeCell ref="C5:E6"/>
    <mergeCell ref="F5:H6"/>
    <mergeCell ref="I11:I12"/>
    <mergeCell ref="P7:P8"/>
    <mergeCell ref="O9:O10"/>
    <mergeCell ref="L9:L10"/>
    <mergeCell ref="Q13:Q14"/>
    <mergeCell ref="Q11:Q12"/>
    <mergeCell ref="O7:O8"/>
    <mergeCell ref="C11:C12"/>
    <mergeCell ref="C13:C14"/>
    <mergeCell ref="D13:D14"/>
    <mergeCell ref="E13:E14"/>
    <mergeCell ref="G15:G16"/>
    <mergeCell ref="H15:H16"/>
    <mergeCell ref="L15:L16"/>
    <mergeCell ref="M15:M16"/>
    <mergeCell ref="O17:O18"/>
    <mergeCell ref="P17:P18"/>
    <mergeCell ref="Q17:Q18"/>
    <mergeCell ref="A11:A14"/>
    <mergeCell ref="Q7:Q8"/>
    <mergeCell ref="J11:J12"/>
    <mergeCell ref="K11:K12"/>
    <mergeCell ref="L11:L12"/>
    <mergeCell ref="M11:M12"/>
    <mergeCell ref="N11:N12"/>
    <mergeCell ref="O11:O12"/>
    <mergeCell ref="P11:P12"/>
    <mergeCell ref="J9:J10"/>
    <mergeCell ref="K9:K10"/>
    <mergeCell ref="B11:B14"/>
    <mergeCell ref="N13:N14"/>
    <mergeCell ref="O13:O14"/>
    <mergeCell ref="N7:N8"/>
    <mergeCell ref="F7:F8"/>
    <mergeCell ref="G7:G8"/>
    <mergeCell ref="I13:I14"/>
    <mergeCell ref="J13:J14"/>
    <mergeCell ref="K13:K14"/>
    <mergeCell ref="L13:L14"/>
    <mergeCell ref="A19:A22"/>
    <mergeCell ref="C19:C20"/>
    <mergeCell ref="D19:D20"/>
    <mergeCell ref="E19:E20"/>
    <mergeCell ref="F19:F20"/>
    <mergeCell ref="H19:H20"/>
    <mergeCell ref="O19:O20"/>
    <mergeCell ref="P19:P20"/>
    <mergeCell ref="R11:R12"/>
    <mergeCell ref="Q19:Q20"/>
    <mergeCell ref="R19:R20"/>
    <mergeCell ref="R21:R22"/>
    <mergeCell ref="R17:R18"/>
    <mergeCell ref="I15:K18"/>
    <mergeCell ref="P13:P14"/>
    <mergeCell ref="Q21:Q22"/>
    <mergeCell ref="O21:O22"/>
    <mergeCell ref="P21:P22"/>
    <mergeCell ref="K19:K20"/>
    <mergeCell ref="I21:I22"/>
    <mergeCell ref="J21:J22"/>
    <mergeCell ref="K21:K22"/>
    <mergeCell ref="R13:R14"/>
    <mergeCell ref="R15:R16"/>
    <mergeCell ref="A15:A18"/>
    <mergeCell ref="R7:R8"/>
    <mergeCell ref="M9:M10"/>
    <mergeCell ref="N9:N10"/>
    <mergeCell ref="R9:R10"/>
    <mergeCell ref="P9:P10"/>
    <mergeCell ref="Q9:Q10"/>
    <mergeCell ref="C7:E10"/>
    <mergeCell ref="A4:B6"/>
    <mergeCell ref="I7:I8"/>
    <mergeCell ref="J7:J8"/>
    <mergeCell ref="K7:K8"/>
    <mergeCell ref="L7:L8"/>
    <mergeCell ref="M7:M8"/>
    <mergeCell ref="A7:A10"/>
    <mergeCell ref="B7:B10"/>
    <mergeCell ref="I5:K6"/>
    <mergeCell ref="L5:N6"/>
    <mergeCell ref="C17:C18"/>
    <mergeCell ref="D17:D18"/>
    <mergeCell ref="E17:E18"/>
    <mergeCell ref="F17:F18"/>
    <mergeCell ref="G17:G18"/>
    <mergeCell ref="H17:H18"/>
    <mergeCell ref="A29:A30"/>
    <mergeCell ref="B29:C30"/>
    <mergeCell ref="D29:D30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E29:N30"/>
  </mergeCells>
  <pageMargins left="0.51181102362204722" right="0.31496062992125984" top="0.78740157480314965" bottom="0.78740157480314965" header="0.31496062992125984" footer="0.31496062992125984"/>
  <pageSetup paperSize="9" scale="1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7</vt:i4>
      </vt:variant>
    </vt:vector>
  </HeadingPairs>
  <TitlesOfParts>
    <vt:vector size="21" baseType="lpstr">
      <vt:lpstr>Přihlášky MŽ2</vt:lpstr>
      <vt:lpstr>Prezence 18.5.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Zápasy</vt:lpstr>
      <vt:lpstr>KO</vt:lpstr>
      <vt:lpstr>Zápisy</vt:lpstr>
      <vt:lpstr>'B - výsledky'!Oblast_tisku</vt:lpstr>
      <vt:lpstr>'C - výsledky'!Oblast_tisku</vt:lpstr>
      <vt:lpstr>'Nasazení do skupin'!Oblast_tisku</vt:lpstr>
      <vt:lpstr>'sk B'!Oblast_tisku</vt:lpstr>
      <vt:lpstr>'sk C'!Oblast_tisku</vt:lpstr>
      <vt:lpstr>'sk D'!Oblast_tisku</vt:lpstr>
      <vt:lpstr>Zápisy!Oblast_tisku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User</cp:lastModifiedBy>
  <cp:lastPrinted>2019-05-18T16:19:03Z</cp:lastPrinted>
  <dcterms:created xsi:type="dcterms:W3CDTF">2014-08-25T11:10:33Z</dcterms:created>
  <dcterms:modified xsi:type="dcterms:W3CDTF">2019-05-18T16:19:08Z</dcterms:modified>
</cp:coreProperties>
</file>