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840" tabRatio="908"/>
  </bookViews>
  <sheets>
    <sheet name="Prezence 23.11.2019" sheetId="24" r:id="rId1"/>
    <sheet name="Nasazení do skupin" sheetId="4" r:id="rId2"/>
    <sheet name="sk A" sheetId="5" r:id="rId3"/>
    <sheet name="A - výsledky" sheetId="15" r:id="rId4"/>
    <sheet name="sk B" sheetId="7" r:id="rId5"/>
    <sheet name="B - výsledky" sheetId="16" r:id="rId6"/>
    <sheet name="sk C" sheetId="8" r:id="rId7"/>
    <sheet name="C - výsledky" sheetId="17" r:id="rId8"/>
    <sheet name="sk D" sheetId="9" r:id="rId9"/>
    <sheet name="D - výsledky" sheetId="18" r:id="rId10"/>
    <sheet name="Zápasy" sheetId="20" r:id="rId11"/>
    <sheet name="KO" sheetId="21" r:id="rId12"/>
    <sheet name="Zápisy" sheetId="25" r:id="rId13"/>
  </sheets>
  <externalReferences>
    <externalReference r:id="rId14"/>
  </externalReferences>
  <definedNames>
    <definedName name="_xlnm._FilterDatabase" localSheetId="10" hidden="1">Zápasy!$B$3:$G$43</definedName>
    <definedName name="contacted">[1]Pomucky!$C$2:$C$3</definedName>
    <definedName name="_xlnm.Print_Area" localSheetId="3">'A - výsledky'!$A$2:$U$26</definedName>
    <definedName name="_xlnm.Print_Area" localSheetId="5">'B - výsledky'!$A$2:$W$26</definedName>
    <definedName name="_xlnm.Print_Area" localSheetId="7">'C - výsledky'!$A$2:$W$26</definedName>
    <definedName name="_xlnm.Print_Area" localSheetId="9">'D - výsledky'!$A$2:$U$26</definedName>
    <definedName name="_xlnm.Print_Area" localSheetId="2">'sk A'!$A$2:$X$30</definedName>
    <definedName name="_xlnm.Print_Area" localSheetId="4">'sk B'!$A$2:$U$26</definedName>
    <definedName name="_xlnm.Print_Area" localSheetId="6">'sk C'!$A$2:$U$26</definedName>
    <definedName name="_xlnm.Print_Area" localSheetId="8">'sk D'!$A$2:$U$26</definedName>
    <definedName name="_xlnm.Print_Area" localSheetId="12">Zápisy!$A$2:$S$38</definedName>
    <definedName name="Ucast">[1]Pomucky!$A$2:$A$3</definedName>
    <definedName name="volba" localSheetId="0">#REF!</definedName>
    <definedName name="volba" localSheetId="12">#REF!</definedName>
    <definedName name="volba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8"/>
  <c r="E43" s="1"/>
  <c r="B19"/>
  <c r="B45" s="1"/>
  <c r="B15"/>
  <c r="B39" s="1"/>
  <c r="B11"/>
  <c r="B47" s="1"/>
  <c r="B7"/>
  <c r="B37" s="1"/>
  <c r="B23" i="17"/>
  <c r="E43" s="1"/>
  <c r="B19"/>
  <c r="B45" s="1"/>
  <c r="B15"/>
  <c r="B39" s="1"/>
  <c r="B11"/>
  <c r="B41" s="1"/>
  <c r="B7"/>
  <c r="B37" s="1"/>
  <c r="B23" i="16"/>
  <c r="E43" s="1"/>
  <c r="B19"/>
  <c r="B31" s="1"/>
  <c r="B15"/>
  <c r="B39" s="1"/>
  <c r="B11"/>
  <c r="B7"/>
  <c r="B37" s="1"/>
  <c r="Q21" i="18"/>
  <c r="L25" s="1"/>
  <c r="O21"/>
  <c r="N25" s="1"/>
  <c r="K21"/>
  <c r="L17" s="1"/>
  <c r="I21"/>
  <c r="N17" s="1"/>
  <c r="Q19"/>
  <c r="L23" s="1"/>
  <c r="O19"/>
  <c r="N23" s="1"/>
  <c r="K19"/>
  <c r="L15" s="1"/>
  <c r="I19"/>
  <c r="N15" s="1"/>
  <c r="Q17"/>
  <c r="I25" s="1"/>
  <c r="O17"/>
  <c r="K25" s="1"/>
  <c r="Q15"/>
  <c r="I23" s="1"/>
  <c r="O15"/>
  <c r="K23" s="1"/>
  <c r="Q13"/>
  <c r="F25" s="1"/>
  <c r="O13"/>
  <c r="H25" s="1"/>
  <c r="N13"/>
  <c r="F21" s="1"/>
  <c r="L13"/>
  <c r="H21" s="1"/>
  <c r="K13"/>
  <c r="F17" s="1"/>
  <c r="I13"/>
  <c r="H17" s="1"/>
  <c r="E13"/>
  <c r="F9" s="1"/>
  <c r="C13"/>
  <c r="H9" s="1"/>
  <c r="Q11"/>
  <c r="F23" s="1"/>
  <c r="O11"/>
  <c r="H23" s="1"/>
  <c r="N11"/>
  <c r="F19" s="1"/>
  <c r="L11"/>
  <c r="H19" s="1"/>
  <c r="K11"/>
  <c r="F15" s="1"/>
  <c r="I11"/>
  <c r="H15" s="1"/>
  <c r="E11"/>
  <c r="C11"/>
  <c r="H7" s="1"/>
  <c r="Q9"/>
  <c r="C25" s="1"/>
  <c r="O9"/>
  <c r="E25" s="1"/>
  <c r="N9"/>
  <c r="C21" s="1"/>
  <c r="L9"/>
  <c r="E21" s="1"/>
  <c r="K9"/>
  <c r="C17" s="1"/>
  <c r="I9"/>
  <c r="E17" s="1"/>
  <c r="Q7"/>
  <c r="C23" s="1"/>
  <c r="O7"/>
  <c r="E23" s="1"/>
  <c r="N7"/>
  <c r="C19" s="1"/>
  <c r="L7"/>
  <c r="E19" s="1"/>
  <c r="K7"/>
  <c r="C15" s="1"/>
  <c r="I7"/>
  <c r="E15" s="1"/>
  <c r="F7"/>
  <c r="C4"/>
  <c r="A2"/>
  <c r="Q21" i="17"/>
  <c r="L25" s="1"/>
  <c r="O21"/>
  <c r="N25" s="1"/>
  <c r="K21"/>
  <c r="L17" s="1"/>
  <c r="I21"/>
  <c r="N17" s="1"/>
  <c r="Q19"/>
  <c r="L23" s="1"/>
  <c r="O19"/>
  <c r="N23" s="1"/>
  <c r="K19"/>
  <c r="L15" s="1"/>
  <c r="I19"/>
  <c r="N15" s="1"/>
  <c r="Q17"/>
  <c r="I25" s="1"/>
  <c r="O17"/>
  <c r="K25" s="1"/>
  <c r="Q15"/>
  <c r="I23" s="1"/>
  <c r="O15"/>
  <c r="K23" s="1"/>
  <c r="Q13"/>
  <c r="F25" s="1"/>
  <c r="O13"/>
  <c r="H25" s="1"/>
  <c r="N13"/>
  <c r="F21" s="1"/>
  <c r="L13"/>
  <c r="H21" s="1"/>
  <c r="K13"/>
  <c r="F17" s="1"/>
  <c r="I13"/>
  <c r="H17" s="1"/>
  <c r="E13"/>
  <c r="F9" s="1"/>
  <c r="C13"/>
  <c r="H9" s="1"/>
  <c r="Q11"/>
  <c r="F23" s="1"/>
  <c r="O11"/>
  <c r="H23" s="1"/>
  <c r="N11"/>
  <c r="F19" s="1"/>
  <c r="L11"/>
  <c r="H19" s="1"/>
  <c r="K11"/>
  <c r="F15" s="1"/>
  <c r="I11"/>
  <c r="H15" s="1"/>
  <c r="E11"/>
  <c r="F7" s="1"/>
  <c r="C11"/>
  <c r="Q9"/>
  <c r="C25" s="1"/>
  <c r="O9"/>
  <c r="E25" s="1"/>
  <c r="N9"/>
  <c r="C21" s="1"/>
  <c r="L9"/>
  <c r="E21" s="1"/>
  <c r="K9"/>
  <c r="C17" s="1"/>
  <c r="I9"/>
  <c r="E17" s="1"/>
  <c r="Q7"/>
  <c r="C23" s="1"/>
  <c r="O7"/>
  <c r="E23" s="1"/>
  <c r="N7"/>
  <c r="C19" s="1"/>
  <c r="L7"/>
  <c r="E19" s="1"/>
  <c r="K7"/>
  <c r="C15" s="1"/>
  <c r="I7"/>
  <c r="E15" s="1"/>
  <c r="H7"/>
  <c r="C4"/>
  <c r="A2"/>
  <c r="Q21" i="16"/>
  <c r="L25" s="1"/>
  <c r="O21"/>
  <c r="N25" s="1"/>
  <c r="K21"/>
  <c r="L17" s="1"/>
  <c r="I21"/>
  <c r="Q19"/>
  <c r="L23" s="1"/>
  <c r="O19"/>
  <c r="N23" s="1"/>
  <c r="K19"/>
  <c r="L15" s="1"/>
  <c r="I19"/>
  <c r="N15" s="1"/>
  <c r="Q17"/>
  <c r="I25" s="1"/>
  <c r="O17"/>
  <c r="K25" s="1"/>
  <c r="N17"/>
  <c r="C17"/>
  <c r="Q15"/>
  <c r="I23" s="1"/>
  <c r="O15"/>
  <c r="K23" s="1"/>
  <c r="Q13"/>
  <c r="F25" s="1"/>
  <c r="O13"/>
  <c r="H25" s="1"/>
  <c r="N13"/>
  <c r="F21" s="1"/>
  <c r="L13"/>
  <c r="H21" s="1"/>
  <c r="K13"/>
  <c r="F17" s="1"/>
  <c r="I13"/>
  <c r="H17" s="1"/>
  <c r="E13"/>
  <c r="F9" s="1"/>
  <c r="C13"/>
  <c r="H9" s="1"/>
  <c r="Q11"/>
  <c r="F23" s="1"/>
  <c r="O11"/>
  <c r="H23" s="1"/>
  <c r="N11"/>
  <c r="F19" s="1"/>
  <c r="L11"/>
  <c r="H19" s="1"/>
  <c r="K11"/>
  <c r="F15" s="1"/>
  <c r="I11"/>
  <c r="H15" s="1"/>
  <c r="E11"/>
  <c r="C11"/>
  <c r="B47"/>
  <c r="Q9"/>
  <c r="C25" s="1"/>
  <c r="O9"/>
  <c r="E25" s="1"/>
  <c r="N9"/>
  <c r="C21" s="1"/>
  <c r="L9"/>
  <c r="E21" s="1"/>
  <c r="K9"/>
  <c r="I9"/>
  <c r="E17" s="1"/>
  <c r="Q7"/>
  <c r="C23" s="1"/>
  <c r="O7"/>
  <c r="E23" s="1"/>
  <c r="N7"/>
  <c r="C19" s="1"/>
  <c r="L7"/>
  <c r="E19" s="1"/>
  <c r="K7"/>
  <c r="C15" s="1"/>
  <c r="I7"/>
  <c r="E15" s="1"/>
  <c r="F7"/>
  <c r="C4"/>
  <c r="A2"/>
  <c r="B23" i="15"/>
  <c r="E43" s="1"/>
  <c r="B19"/>
  <c r="E41" s="1"/>
  <c r="B15"/>
  <c r="B39" s="1"/>
  <c r="B11"/>
  <c r="B35" s="1"/>
  <c r="B7"/>
  <c r="B43" s="1"/>
  <c r="C4"/>
  <c r="A2"/>
  <c r="Q21"/>
  <c r="L25" s="1"/>
  <c r="O21"/>
  <c r="N25" s="1"/>
  <c r="K21"/>
  <c r="L17" s="1"/>
  <c r="I21"/>
  <c r="N17" s="1"/>
  <c r="Q19"/>
  <c r="L23" s="1"/>
  <c r="O19"/>
  <c r="N23" s="1"/>
  <c r="K19"/>
  <c r="I19"/>
  <c r="N15" s="1"/>
  <c r="Q17"/>
  <c r="I25" s="1"/>
  <c r="O17"/>
  <c r="K25" s="1"/>
  <c r="Q15"/>
  <c r="I23" s="1"/>
  <c r="O15"/>
  <c r="K23" s="1"/>
  <c r="L15"/>
  <c r="Q13"/>
  <c r="F25" s="1"/>
  <c r="O13"/>
  <c r="H25" s="1"/>
  <c r="N13"/>
  <c r="F21" s="1"/>
  <c r="L13"/>
  <c r="H21" s="1"/>
  <c r="K13"/>
  <c r="F17" s="1"/>
  <c r="I13"/>
  <c r="H17" s="1"/>
  <c r="E13"/>
  <c r="C13"/>
  <c r="Q11"/>
  <c r="F23" s="1"/>
  <c r="O11"/>
  <c r="H23" s="1"/>
  <c r="N11"/>
  <c r="F19" s="1"/>
  <c r="L11"/>
  <c r="H19" s="1"/>
  <c r="K11"/>
  <c r="F15" s="1"/>
  <c r="I11"/>
  <c r="H15" s="1"/>
  <c r="E11"/>
  <c r="F7" s="1"/>
  <c r="C11"/>
  <c r="H7" s="1"/>
  <c r="Q9"/>
  <c r="C25" s="1"/>
  <c r="O9"/>
  <c r="E25" s="1"/>
  <c r="N9"/>
  <c r="C21" s="1"/>
  <c r="L9"/>
  <c r="E21" s="1"/>
  <c r="K9"/>
  <c r="C17" s="1"/>
  <c r="I9"/>
  <c r="E17" s="1"/>
  <c r="H9"/>
  <c r="Q7"/>
  <c r="C23" s="1"/>
  <c r="O7"/>
  <c r="E23" s="1"/>
  <c r="N7"/>
  <c r="C19" s="1"/>
  <c r="L7"/>
  <c r="E19" s="1"/>
  <c r="K7"/>
  <c r="C15" s="1"/>
  <c r="I7"/>
  <c r="E15" s="1"/>
  <c r="T9" i="18" l="1"/>
  <c r="T9" i="17"/>
  <c r="R15" i="16"/>
  <c r="T13" i="15"/>
  <c r="F9"/>
  <c r="R9" s="1"/>
  <c r="T21" i="17"/>
  <c r="T13"/>
  <c r="T21" i="18"/>
  <c r="T15" i="15"/>
  <c r="T9" i="16"/>
  <c r="R11"/>
  <c r="R13"/>
  <c r="T21"/>
  <c r="R15" i="17"/>
  <c r="T15" i="18"/>
  <c r="B31"/>
  <c r="E41"/>
  <c r="E37"/>
  <c r="B31" i="17"/>
  <c r="E47"/>
  <c r="B33"/>
  <c r="B37" i="15"/>
  <c r="B33" i="18"/>
  <c r="E47"/>
  <c r="B41" i="15"/>
  <c r="E47" i="16"/>
  <c r="E45" i="15"/>
  <c r="R19"/>
  <c r="T7"/>
  <c r="T9"/>
  <c r="T17"/>
  <c r="R17"/>
  <c r="R11"/>
  <c r="R13"/>
  <c r="R7"/>
  <c r="T23"/>
  <c r="T25"/>
  <c r="R21"/>
  <c r="T11" i="16"/>
  <c r="R23"/>
  <c r="R17"/>
  <c r="H7"/>
  <c r="T7" s="1"/>
  <c r="R9"/>
  <c r="T15"/>
  <c r="R7"/>
  <c r="T7" i="17"/>
  <c r="T11"/>
  <c r="R23"/>
  <c r="R17"/>
  <c r="R7"/>
  <c r="R11"/>
  <c r="R13"/>
  <c r="R9"/>
  <c r="T7" i="18"/>
  <c r="T11"/>
  <c r="R21"/>
  <c r="R23"/>
  <c r="R17"/>
  <c r="T23"/>
  <c r="R9"/>
  <c r="R7"/>
  <c r="R11"/>
  <c r="R13"/>
  <c r="B45" i="16"/>
  <c r="B33"/>
  <c r="T17" i="18"/>
  <c r="T25"/>
  <c r="R25"/>
  <c r="R15"/>
  <c r="R19"/>
  <c r="T19"/>
  <c r="T13"/>
  <c r="B29"/>
  <c r="B41"/>
  <c r="E29"/>
  <c r="E33"/>
  <c r="E45"/>
  <c r="B35"/>
  <c r="B43"/>
  <c r="E31"/>
  <c r="E35"/>
  <c r="E39"/>
  <c r="R19" i="17"/>
  <c r="R21"/>
  <c r="T15"/>
  <c r="T23"/>
  <c r="T25"/>
  <c r="T17"/>
  <c r="T19"/>
  <c r="R25"/>
  <c r="E29"/>
  <c r="E33"/>
  <c r="E37"/>
  <c r="E41"/>
  <c r="E45"/>
  <c r="B35"/>
  <c r="B43"/>
  <c r="B47"/>
  <c r="B29"/>
  <c r="E31"/>
  <c r="E35"/>
  <c r="E39"/>
  <c r="T19" i="16"/>
  <c r="R19"/>
  <c r="R21"/>
  <c r="R25"/>
  <c r="T23"/>
  <c r="T25"/>
  <c r="T17"/>
  <c r="T13"/>
  <c r="E29"/>
  <c r="E33"/>
  <c r="E37"/>
  <c r="E41"/>
  <c r="E45"/>
  <c r="B29"/>
  <c r="B41"/>
  <c r="B35"/>
  <c r="B43"/>
  <c r="E31"/>
  <c r="E35"/>
  <c r="E39"/>
  <c r="B47" i="15"/>
  <c r="T21"/>
  <c r="R23"/>
  <c r="R25"/>
  <c r="R15"/>
  <c r="T19"/>
  <c r="T11"/>
  <c r="B31"/>
  <c r="E31"/>
  <c r="E35"/>
  <c r="E39"/>
  <c r="E47"/>
  <c r="B29"/>
  <c r="B33"/>
  <c r="B45"/>
  <c r="E29"/>
  <c r="E33"/>
  <c r="E37"/>
  <c r="G4" i="20" l="1"/>
  <c r="E20"/>
  <c r="E24"/>
  <c r="G40"/>
  <c r="B23" i="5"/>
  <c r="B19"/>
  <c r="B15"/>
  <c r="B11"/>
  <c r="B7"/>
  <c r="E40" i="20"/>
  <c r="E28"/>
  <c r="E16"/>
  <c r="G32"/>
  <c r="C4" i="5"/>
  <c r="A2"/>
  <c r="G28" i="20" l="1"/>
  <c r="G8"/>
  <c r="E36"/>
  <c r="E12"/>
  <c r="E32"/>
  <c r="G20"/>
  <c r="E4"/>
  <c r="G12"/>
  <c r="G36"/>
  <c r="E8"/>
  <c r="G16"/>
  <c r="G24"/>
  <c r="B23" i="9" l="1"/>
  <c r="B19"/>
  <c r="B15"/>
  <c r="B11"/>
  <c r="B7"/>
  <c r="B23" i="8"/>
  <c r="B19"/>
  <c r="B15"/>
  <c r="B11"/>
  <c r="B7"/>
  <c r="C4"/>
  <c r="A2"/>
  <c r="C4" i="9"/>
  <c r="A2"/>
  <c r="G53" i="20" l="1"/>
  <c r="E53"/>
  <c r="G52"/>
  <c r="E52"/>
  <c r="G51"/>
  <c r="E51"/>
  <c r="G50"/>
  <c r="E50"/>
  <c r="G49"/>
  <c r="E49"/>
  <c r="G48"/>
  <c r="E48"/>
  <c r="G47"/>
  <c r="E47"/>
  <c r="G46"/>
  <c r="E46"/>
  <c r="G11" l="1"/>
  <c r="G31"/>
  <c r="E39"/>
  <c r="E23"/>
  <c r="E42"/>
  <c r="G6"/>
  <c r="E18"/>
  <c r="E30"/>
  <c r="G35"/>
  <c r="G27"/>
  <c r="E11"/>
  <c r="G19"/>
  <c r="E43"/>
  <c r="E31"/>
  <c r="G7"/>
  <c r="E19"/>
  <c r="E10"/>
  <c r="G34"/>
  <c r="G18"/>
  <c r="G26"/>
  <c r="G30"/>
  <c r="G10"/>
  <c r="E38"/>
  <c r="E22"/>
  <c r="E26" l="1"/>
  <c r="E6"/>
  <c r="G14"/>
  <c r="G38"/>
  <c r="E7"/>
  <c r="E27"/>
  <c r="G15"/>
  <c r="G39"/>
  <c r="E34"/>
  <c r="G42"/>
  <c r="E14"/>
  <c r="G22"/>
  <c r="G43"/>
  <c r="G23"/>
  <c r="E15"/>
  <c r="E35"/>
  <c r="S23" i="25"/>
  <c r="S4"/>
  <c r="B19" i="7" l="1"/>
  <c r="C43" i="20"/>
  <c r="E41"/>
  <c r="G29"/>
  <c r="E25"/>
  <c r="G41"/>
  <c r="B23" i="7"/>
  <c r="B11"/>
  <c r="B7"/>
  <c r="C4"/>
  <c r="A2"/>
  <c r="G25" i="20" l="1"/>
  <c r="G33"/>
  <c r="B15" i="7"/>
  <c r="G9" i="20"/>
  <c r="E21"/>
  <c r="E37"/>
  <c r="G17"/>
  <c r="E9"/>
  <c r="E5"/>
  <c r="G5"/>
  <c r="G13"/>
  <c r="G21"/>
  <c r="G37"/>
  <c r="E13"/>
  <c r="E29"/>
  <c r="E17"/>
  <c r="E33"/>
  <c r="J23" i="25" l="1"/>
  <c r="J4"/>
  <c r="B25" l="1"/>
  <c r="B6"/>
  <c r="H13" l="1"/>
  <c r="P10" l="1"/>
  <c r="K19"/>
  <c r="J18"/>
  <c r="I17"/>
  <c r="L19"/>
  <c r="K18"/>
  <c r="J17"/>
  <c r="H19"/>
  <c r="L17"/>
  <c r="J19"/>
  <c r="I18"/>
  <c r="H17"/>
  <c r="L18"/>
  <c r="K17"/>
  <c r="I19"/>
  <c r="H18"/>
  <c r="I10"/>
  <c r="B32" l="1"/>
  <c r="H32"/>
  <c r="I37" s="1"/>
  <c r="B13"/>
  <c r="J36" l="1"/>
  <c r="H36"/>
  <c r="H38"/>
  <c r="K38"/>
  <c r="L38"/>
  <c r="K36"/>
  <c r="J38"/>
  <c r="I38"/>
  <c r="P29"/>
  <c r="H37"/>
  <c r="I29"/>
  <c r="L37"/>
  <c r="L36"/>
  <c r="J37"/>
  <c r="I36"/>
  <c r="K37"/>
  <c r="B18"/>
  <c r="C19"/>
  <c r="C18"/>
  <c r="F19"/>
  <c r="E19"/>
  <c r="E17"/>
  <c r="D19"/>
  <c r="B19"/>
  <c r="P8"/>
  <c r="F17"/>
  <c r="D17"/>
  <c r="C17"/>
  <c r="B17"/>
  <c r="E18"/>
  <c r="F18"/>
  <c r="I8"/>
  <c r="D18"/>
  <c r="I27"/>
  <c r="C36"/>
  <c r="F38"/>
  <c r="C37"/>
  <c r="E37"/>
  <c r="E36"/>
  <c r="B36"/>
  <c r="D37"/>
  <c r="D38"/>
  <c r="F37"/>
  <c r="D36"/>
  <c r="E38"/>
  <c r="F36"/>
  <c r="B37"/>
  <c r="B38"/>
  <c r="C38"/>
  <c r="P27"/>
</calcChain>
</file>

<file path=xl/sharedStrings.xml><?xml version="1.0" encoding="utf-8"?>
<sst xmlns="http://schemas.openxmlformats.org/spreadsheetml/2006/main" count="899" uniqueCount="196">
  <si>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</si>
  <si>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</si>
  <si>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</si>
  <si>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</si>
  <si>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</si>
  <si>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</si>
  <si>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</si>
  <si>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</si>
  <si>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</si>
  <si>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</si>
  <si>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</si>
  <si>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</si>
  <si>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</si>
  <si>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</si>
  <si>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</si>
  <si>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</si>
  <si>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</si>
  <si>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</si>
  <si>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</si>
  <si>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</si>
  <si>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</si>
  <si>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</si>
  <si>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</si>
  <si>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</si>
  <si>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</si>
  <si>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</si>
  <si>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</si>
  <si>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</si>
  <si>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</si>
  <si>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</si>
  <si>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</si>
  <si>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</si>
  <si>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</si>
  <si>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</si>
  <si>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VI.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</si>
  <si>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</si>
  <si>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</si>
  <si>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</si>
  <si>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</si>
  <si>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</si>
  <si>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</si>
  <si>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</si>
  <si>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</si>
  <si>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</si>
  <si>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</si>
  <si>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</si>
  <si>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</si>
  <si>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</si>
  <si>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</si>
  <si>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</si>
  <si>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</si>
  <si>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</si>
  <si>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</si>
  <si>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</si>
  <si>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</si>
  <si>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</si>
  <si>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</si>
  <si>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</si>
  <si>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</si>
  <si>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</si>
  <si>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</si>
  <si>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</si>
  <si>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</si>
  <si>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</si>
  <si>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</si>
  <si>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</si>
  <si>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</si>
  <si>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</si>
  <si>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</si>
  <si>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</si>
  <si>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skupina A až D</t>
  </si>
  <si>
    <t>VII.</t>
  </si>
  <si>
    <t>VIII.</t>
  </si>
  <si>
    <t>IX.</t>
  </si>
  <si>
    <t>X.</t>
  </si>
  <si>
    <t>3M</t>
  </si>
  <si>
    <t>SKUPINA:</t>
  </si>
  <si>
    <t>A1</t>
  </si>
  <si>
    <t>B1</t>
  </si>
  <si>
    <t>C1</t>
  </si>
  <si>
    <t>D1</t>
  </si>
  <si>
    <t>C2</t>
  </si>
  <si>
    <t>B2</t>
  </si>
  <si>
    <t>D2</t>
  </si>
  <si>
    <t>A2</t>
  </si>
  <si>
    <t>Prezence PČNS starší žáci dvojice České Budějovice 23.11.2019</t>
  </si>
  <si>
    <t xml:space="preserve">TJ Baník Stříbro </t>
  </si>
  <si>
    <t>TJ Dynamo ČEZ České Budějovice</t>
  </si>
  <si>
    <t>TJ Radomyšl</t>
  </si>
  <si>
    <t>TJ Peklo nad Zdobnicí A</t>
  </si>
  <si>
    <t>MNK Modřice A</t>
  </si>
  <si>
    <t>MNK Modřice B</t>
  </si>
  <si>
    <t>TJ Dynamo ČEZ České Budějovice A</t>
  </si>
  <si>
    <t>STŽ2</t>
  </si>
  <si>
    <t>PČNS starší žáci - dvojice</t>
  </si>
  <si>
    <t>České Budějovice 23.3.2019</t>
  </si>
  <si>
    <t>TJ AVIA Čakovice A</t>
  </si>
  <si>
    <t>SK Liapor WITTE Karlovy Vary A</t>
  </si>
  <si>
    <t>TJ Peklo nad Zdobnicí B</t>
  </si>
  <si>
    <t>MNK Modřice C</t>
  </si>
  <si>
    <t>TJ Sokol Holice A</t>
  </si>
  <si>
    <t>TJ ČZ Strakonice A</t>
  </si>
  <si>
    <t>TJ ČZ Strakonice B</t>
  </si>
  <si>
    <t>MNK Modřice D</t>
  </si>
  <si>
    <t>TJ Dynamo ČEZ České Budějovice B</t>
  </si>
  <si>
    <t>SK Liapor WITTE Karlovy Vary B</t>
  </si>
  <si>
    <t>TJ AVIA Čakovice B</t>
  </si>
  <si>
    <t>TJ Sokol Holice B</t>
  </si>
  <si>
    <t>TJ Peklo nad Zdobnicí C</t>
  </si>
  <si>
    <t>PČNS</t>
  </si>
  <si>
    <t>3. místo</t>
  </si>
  <si>
    <t>(dle losu vítězu po základní části)</t>
  </si>
  <si>
    <t>Lukáš Tolar</t>
  </si>
  <si>
    <t>Dominik Nozar</t>
  </si>
  <si>
    <t>Tomáš Ježek</t>
  </si>
  <si>
    <t>Šimon Mandl</t>
  </si>
  <si>
    <t>TJ Sokol Holice</t>
  </si>
  <si>
    <t>TJ Spartak Alutec KK Čelákovice MIX</t>
  </si>
  <si>
    <t>volný los</t>
  </si>
  <si>
    <t>Ježek</t>
  </si>
  <si>
    <t>Tolar</t>
  </si>
  <si>
    <t>Toman Rudolf</t>
  </si>
  <si>
    <t>Filip Seidl</t>
  </si>
  <si>
    <t>Filip Růžička</t>
  </si>
  <si>
    <t>Seidl</t>
  </si>
  <si>
    <t>Vojtěch Tišnovský</t>
  </si>
  <si>
    <t>Tobiáš Gregor</t>
  </si>
  <si>
    <t>Tišnovský</t>
  </si>
  <si>
    <r>
      <t>Jan Sch</t>
    </r>
    <r>
      <rPr>
        <sz val="10"/>
        <rFont val="Calibri"/>
        <family val="2"/>
        <charset val="238"/>
      </rPr>
      <t>ӓ</t>
    </r>
    <r>
      <rPr>
        <sz val="10"/>
        <rFont val="Arial"/>
        <family val="2"/>
        <charset val="238"/>
      </rPr>
      <t>fer</t>
    </r>
  </si>
  <si>
    <t>Adam Potužák</t>
  </si>
  <si>
    <t>Schӓfer</t>
  </si>
  <si>
    <t>Tomáš Votava</t>
  </si>
  <si>
    <t>Rostislav Hrubý</t>
  </si>
  <si>
    <t>Votava</t>
  </si>
  <si>
    <t>Kryštof Toman</t>
  </si>
  <si>
    <t>Toman</t>
  </si>
  <si>
    <t>Jan Novotný</t>
  </si>
  <si>
    <t>René Čahan</t>
  </si>
  <si>
    <t>Novotný</t>
  </si>
  <si>
    <t>Kryštof Kalianko</t>
  </si>
  <si>
    <t>Martin Suchý</t>
  </si>
  <si>
    <t>Kalianko</t>
  </si>
  <si>
    <t>Kalous</t>
  </si>
  <si>
    <t>Bernat</t>
  </si>
  <si>
    <t>Václav Kalous</t>
  </si>
  <si>
    <t>Josef Katz</t>
  </si>
  <si>
    <t>Aleš Bernat</t>
  </si>
  <si>
    <t>Adam Marek</t>
  </si>
  <si>
    <t>Dominik Machatý</t>
  </si>
  <si>
    <t>Samuel Uhlíř</t>
  </si>
  <si>
    <t>Ondřej Fries</t>
  </si>
  <si>
    <t>Josef Čižinský</t>
  </si>
  <si>
    <t>Fries</t>
  </si>
  <si>
    <t>Bednář</t>
  </si>
  <si>
    <t>Adam Ferebauer</t>
  </si>
  <si>
    <t>Vojtěch Kopecký</t>
  </si>
  <si>
    <t>Lukáš Kotyza</t>
  </si>
  <si>
    <t>Adam Teplý</t>
  </si>
  <si>
    <t>Martin Koblic</t>
  </si>
  <si>
    <t>Patrik Kolouch</t>
  </si>
  <si>
    <t>Ondřej Jurka</t>
  </si>
  <si>
    <t>Kolouch</t>
  </si>
  <si>
    <t>Matěj Kubový</t>
  </si>
  <si>
    <t>Michael Svoboda</t>
  </si>
  <si>
    <t>Kubový</t>
  </si>
  <si>
    <t>Michal Buchta</t>
  </si>
  <si>
    <t>Štěpán Nesnídal</t>
  </si>
  <si>
    <t>Buchta</t>
  </si>
  <si>
    <t>Tadeáš Bednář</t>
  </si>
  <si>
    <t>Líbal Martin</t>
  </si>
  <si>
    <t xml:space="preserve"> </t>
  </si>
  <si>
    <t xml:space="preserve">  </t>
  </si>
  <si>
    <t>5.</t>
  </si>
  <si>
    <t>4.</t>
  </si>
  <si>
    <t xml:space="preserve">1. </t>
  </si>
  <si>
    <t>2:0 (10:8, 10:2)</t>
  </si>
  <si>
    <t>2:0 (10:4, 10:3)</t>
  </si>
  <si>
    <t xml:space="preserve">1:2 (7:10, 10:7, 9:10) </t>
  </si>
  <si>
    <t>2:0 (10:7, 10:4)</t>
  </si>
  <si>
    <t>2:1 (10:6, 6:10, 10:7)</t>
  </si>
  <si>
    <t>2:1 (8:10, 10:6, 10:7)</t>
  </si>
  <si>
    <t>Tomáš Sluka</t>
  </si>
  <si>
    <t>Matyas Sliacký?</t>
  </si>
  <si>
    <t>2:0 (10:8, 10:3)</t>
  </si>
  <si>
    <t>Ferebauer</t>
  </si>
  <si>
    <t>Teplý</t>
  </si>
  <si>
    <t>Spilka Martin</t>
  </si>
  <si>
    <t>Tolar Petr</t>
  </si>
  <si>
    <t>Višvader Emanuel</t>
  </si>
  <si>
    <t>Kopecký Jiří</t>
  </si>
  <si>
    <t>Bednář Miroslav</t>
  </si>
  <si>
    <t>Svoboda Michal</t>
  </si>
  <si>
    <t>Hostinský Michal</t>
  </si>
  <si>
    <t>Suchý Martin</t>
  </si>
  <si>
    <t>Dutka Jiří</t>
  </si>
  <si>
    <t>Machatý</t>
  </si>
</sst>
</file>

<file path=xl/styles.xml><?xml version="1.0" encoding="utf-8"?>
<styleSheet xmlns="http://schemas.openxmlformats.org/spreadsheetml/2006/main">
  <fonts count="59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652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5" xfId="0" applyFont="1" applyBorder="1" applyAlignment="1">
      <alignment horizontal="right"/>
    </xf>
    <xf numFmtId="0" fontId="5" fillId="0" borderId="0" xfId="1"/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1" xfId="1" applyFont="1" applyBorder="1" applyAlignment="1">
      <alignment horizontal="center" shrinkToFit="1"/>
    </xf>
    <xf numFmtId="0" fontId="5" fillId="0" borderId="2" xfId="1" applyFont="1" applyBorder="1" applyAlignment="1">
      <alignment horizontal="center" shrinkToFit="1"/>
    </xf>
    <xf numFmtId="0" fontId="4" fillId="0" borderId="3" xfId="1" applyFont="1" applyBorder="1" applyAlignment="1">
      <alignment vertical="top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3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3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7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 shrinkToFit="1"/>
    </xf>
    <xf numFmtId="0" fontId="0" fillId="0" borderId="25" xfId="0" applyBorder="1"/>
    <xf numFmtId="0" fontId="5" fillId="2" borderId="0" xfId="1" applyFill="1"/>
    <xf numFmtId="0" fontId="16" fillId="2" borderId="0" xfId="1" applyFont="1" applyFill="1"/>
    <xf numFmtId="0" fontId="23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5" xfId="0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5" xfId="0" applyFont="1" applyBorder="1"/>
    <xf numFmtId="0" fontId="5" fillId="2" borderId="0" xfId="1" applyFill="1" applyAlignment="1">
      <alignment horizontal="center"/>
    </xf>
    <xf numFmtId="0" fontId="37" fillId="0" borderId="0" xfId="1" applyFont="1"/>
    <xf numFmtId="0" fontId="36" fillId="0" borderId="0" xfId="1" applyFont="1" applyAlignment="1">
      <alignment horizontal="center"/>
    </xf>
    <xf numFmtId="0" fontId="16" fillId="3" borderId="25" xfId="1" applyFont="1" applyFill="1" applyBorder="1" applyAlignment="1">
      <alignment horizontal="center" vertical="center"/>
    </xf>
    <xf numFmtId="0" fontId="38" fillId="3" borderId="25" xfId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37" fillId="0" borderId="27" xfId="1" applyFont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0" fontId="37" fillId="3" borderId="23" xfId="1" applyFont="1" applyFill="1" applyBorder="1" applyAlignment="1">
      <alignment vertical="center"/>
    </xf>
    <xf numFmtId="0" fontId="37" fillId="0" borderId="26" xfId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/>
    </xf>
    <xf numFmtId="0" fontId="20" fillId="3" borderId="28" xfId="1" applyFont="1" applyFill="1" applyBorder="1" applyAlignment="1">
      <alignment horizontal="right" vertical="center"/>
    </xf>
    <xf numFmtId="0" fontId="20" fillId="3" borderId="23" xfId="1" applyFont="1" applyFill="1" applyBorder="1" applyAlignment="1">
      <alignment vertical="center"/>
    </xf>
    <xf numFmtId="0" fontId="37" fillId="0" borderId="26" xfId="1" applyFont="1" applyBorder="1" applyAlignment="1">
      <alignment horizontal="center"/>
    </xf>
    <xf numFmtId="0" fontId="37" fillId="0" borderId="27" xfId="1" applyFont="1" applyBorder="1" applyAlignment="1">
      <alignment horizontal="center"/>
    </xf>
    <xf numFmtId="0" fontId="2" fillId="0" borderId="25" xfId="3" applyBorder="1"/>
    <xf numFmtId="0" fontId="2" fillId="0" borderId="35" xfId="3" applyBorder="1"/>
    <xf numFmtId="0" fontId="2" fillId="0" borderId="27" xfId="3" applyBorder="1"/>
    <xf numFmtId="0" fontId="42" fillId="2" borderId="35" xfId="1" applyFont="1" applyFill="1" applyBorder="1" applyAlignment="1">
      <alignment horizontal="center"/>
    </xf>
    <xf numFmtId="0" fontId="42" fillId="2" borderId="27" xfId="1" applyFont="1" applyFill="1" applyBorder="1" applyAlignment="1">
      <alignment horizontal="center"/>
    </xf>
    <xf numFmtId="0" fontId="42" fillId="2" borderId="25" xfId="1" applyFont="1" applyFill="1" applyBorder="1" applyAlignment="1">
      <alignment horizontal="center"/>
    </xf>
    <xf numFmtId="0" fontId="2" fillId="0" borderId="37" xfId="3" applyBorder="1"/>
    <xf numFmtId="0" fontId="2" fillId="0" borderId="48" xfId="1" applyFont="1" applyBorder="1" applyAlignment="1">
      <alignment horizontal="left" shrinkToFit="1"/>
    </xf>
    <xf numFmtId="49" fontId="5" fillId="0" borderId="1" xfId="1" applyNumberFormat="1" applyFont="1" applyBorder="1" applyAlignment="1">
      <alignment horizontal="center" shrinkToFit="1"/>
    </xf>
    <xf numFmtId="0" fontId="9" fillId="0" borderId="0" xfId="0" applyFont="1" applyBorder="1"/>
    <xf numFmtId="0" fontId="45" fillId="0" borderId="0" xfId="0" applyFont="1"/>
    <xf numFmtId="0" fontId="45" fillId="0" borderId="51" xfId="0" applyFont="1" applyBorder="1"/>
    <xf numFmtId="0" fontId="9" fillId="0" borderId="49" xfId="0" applyFont="1" applyBorder="1"/>
    <xf numFmtId="0" fontId="46" fillId="0" borderId="5" xfId="0" applyFont="1" applyBorder="1" applyAlignment="1">
      <alignment horizontal="center"/>
    </xf>
    <xf numFmtId="0" fontId="47" fillId="0" borderId="39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0" xfId="0" applyFont="1"/>
    <xf numFmtId="0" fontId="45" fillId="0" borderId="16" xfId="0" applyFont="1" applyBorder="1" applyAlignment="1">
      <alignment horizontal="center" vertical="center"/>
    </xf>
    <xf numFmtId="0" fontId="47" fillId="0" borderId="42" xfId="0" applyFont="1" applyBorder="1"/>
    <xf numFmtId="0" fontId="47" fillId="0" borderId="40" xfId="0" applyFont="1" applyBorder="1"/>
    <xf numFmtId="0" fontId="48" fillId="0" borderId="41" xfId="0" applyFont="1" applyBorder="1"/>
    <xf numFmtId="0" fontId="47" fillId="3" borderId="17" xfId="0" applyFont="1" applyFill="1" applyBorder="1"/>
    <xf numFmtId="0" fontId="47" fillId="0" borderId="41" xfId="0" applyFont="1" applyBorder="1"/>
    <xf numFmtId="0" fontId="47" fillId="3" borderId="52" xfId="0" applyFont="1" applyFill="1" applyBorder="1"/>
    <xf numFmtId="0" fontId="47" fillId="0" borderId="53" xfId="0" applyFont="1" applyBorder="1"/>
    <xf numFmtId="0" fontId="47" fillId="0" borderId="54" xfId="0" applyFont="1" applyBorder="1"/>
    <xf numFmtId="0" fontId="45" fillId="0" borderId="57" xfId="0" applyFont="1" applyBorder="1" applyAlignment="1">
      <alignment horizontal="center" vertical="center"/>
    </xf>
    <xf numFmtId="0" fontId="47" fillId="0" borderId="36" xfId="0" applyFont="1" applyBorder="1"/>
    <xf numFmtId="0" fontId="47" fillId="0" borderId="25" xfId="0" applyFont="1" applyBorder="1"/>
    <xf numFmtId="0" fontId="47" fillId="0" borderId="35" xfId="0" applyFont="1" applyBorder="1"/>
    <xf numFmtId="0" fontId="47" fillId="3" borderId="21" xfId="0" applyFont="1" applyFill="1" applyBorder="1"/>
    <xf numFmtId="0" fontId="47" fillId="3" borderId="58" xfId="0" applyFont="1" applyFill="1" applyBorder="1"/>
    <xf numFmtId="0" fontId="47" fillId="0" borderId="27" xfId="0" applyFont="1" applyBorder="1"/>
    <xf numFmtId="0" fontId="45" fillId="0" borderId="61" xfId="0" applyFont="1" applyBorder="1" applyAlignment="1">
      <alignment horizontal="center" vertical="center"/>
    </xf>
    <xf numFmtId="0" fontId="47" fillId="0" borderId="39" xfId="0" applyFont="1" applyBorder="1"/>
    <xf numFmtId="0" fontId="47" fillId="0" borderId="30" xfId="0" applyFont="1" applyBorder="1"/>
    <xf numFmtId="0" fontId="47" fillId="0" borderId="38" xfId="0" applyFont="1" applyBorder="1"/>
    <xf numFmtId="0" fontId="47" fillId="3" borderId="23" xfId="0" applyFont="1" applyFill="1" applyBorder="1"/>
    <xf numFmtId="0" fontId="47" fillId="3" borderId="62" xfId="0" applyFont="1" applyFill="1" applyBorder="1"/>
    <xf numFmtId="0" fontId="47" fillId="0" borderId="63" xfId="0" applyFont="1" applyBorder="1"/>
    <xf numFmtId="0" fontId="47" fillId="0" borderId="43" xfId="0" applyFont="1" applyBorder="1"/>
    <xf numFmtId="0" fontId="45" fillId="0" borderId="19" xfId="0" applyFont="1" applyBorder="1" applyAlignment="1">
      <alignment horizontal="center"/>
    </xf>
    <xf numFmtId="0" fontId="5" fillId="0" borderId="66" xfId="0" applyFont="1" applyBorder="1" applyAlignment="1">
      <alignment horizontal="center" vertical="center" textRotation="90"/>
    </xf>
    <xf numFmtId="0" fontId="5" fillId="0" borderId="40" xfId="0" applyFont="1" applyBorder="1" applyAlignment="1">
      <alignment horizontal="center" vertical="center" textRotation="90"/>
    </xf>
    <xf numFmtId="0" fontId="47" fillId="0" borderId="40" xfId="0" applyFont="1" applyBorder="1" applyAlignment="1">
      <alignment horizontal="center" vertical="center" textRotation="90"/>
    </xf>
    <xf numFmtId="0" fontId="45" fillId="0" borderId="0" xfId="0" applyFont="1" applyBorder="1" applyAlignment="1">
      <alignment horizontal="left" vertical="top" indent="1"/>
    </xf>
    <xf numFmtId="0" fontId="47" fillId="0" borderId="0" xfId="0" applyFont="1" applyBorder="1"/>
    <xf numFmtId="0" fontId="47" fillId="0" borderId="2" xfId="0" applyFont="1" applyBorder="1"/>
    <xf numFmtId="0" fontId="47" fillId="0" borderId="46" xfId="0" applyFont="1" applyBorder="1" applyAlignment="1">
      <alignment horizontal="center" vertical="center" textRotation="90"/>
    </xf>
    <xf numFmtId="0" fontId="47" fillId="0" borderId="30" xfId="0" applyFont="1" applyBorder="1" applyAlignment="1">
      <alignment horizontal="center" vertical="center" textRotation="90"/>
    </xf>
    <xf numFmtId="0" fontId="47" fillId="3" borderId="67" xfId="0" applyFont="1" applyFill="1" applyBorder="1"/>
    <xf numFmtId="0" fontId="45" fillId="0" borderId="68" xfId="0" applyFont="1" applyBorder="1"/>
    <xf numFmtId="0" fontId="47" fillId="0" borderId="69" xfId="0" applyFont="1" applyBorder="1" applyAlignment="1">
      <alignment horizontal="center" vertical="center" textRotation="90"/>
    </xf>
    <xf numFmtId="0" fontId="47" fillId="0" borderId="70" xfId="0" applyFont="1" applyBorder="1" applyAlignment="1">
      <alignment horizontal="center" vertical="center" textRotation="90"/>
    </xf>
    <xf numFmtId="0" fontId="47" fillId="3" borderId="68" xfId="0" applyFont="1" applyFill="1" applyBorder="1" applyAlignment="1">
      <alignment horizontal="center" vertical="center"/>
    </xf>
    <xf numFmtId="0" fontId="47" fillId="3" borderId="68" xfId="0" applyFont="1" applyFill="1" applyBorder="1"/>
    <xf numFmtId="0" fontId="47" fillId="0" borderId="6" xfId="0" applyFont="1" applyBorder="1"/>
    <xf numFmtId="0" fontId="47" fillId="0" borderId="10" xfId="0" applyFont="1" applyBorder="1"/>
    <xf numFmtId="0" fontId="47" fillId="0" borderId="66" xfId="0" applyFont="1" applyBorder="1"/>
    <xf numFmtId="0" fontId="48" fillId="0" borderId="54" xfId="0" applyFont="1" applyBorder="1"/>
    <xf numFmtId="0" fontId="47" fillId="0" borderId="71" xfId="0" applyFont="1" applyBorder="1"/>
    <xf numFmtId="0" fontId="45" fillId="0" borderId="0" xfId="0" applyFont="1" applyBorder="1"/>
    <xf numFmtId="0" fontId="47" fillId="0" borderId="0" xfId="0" applyFont="1" applyBorder="1" applyAlignment="1">
      <alignment horizontal="center" vertical="center" textRotation="90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textRotation="90"/>
    </xf>
    <xf numFmtId="0" fontId="47" fillId="0" borderId="0" xfId="0" applyFont="1" applyFill="1" applyBorder="1"/>
    <xf numFmtId="0" fontId="47" fillId="0" borderId="74" xfId="0" applyFont="1" applyBorder="1" applyAlignment="1">
      <alignment horizontal="center" vertical="center" textRotation="90"/>
    </xf>
    <xf numFmtId="0" fontId="47" fillId="0" borderId="75" xfId="0" applyFont="1" applyBorder="1" applyAlignment="1">
      <alignment horizontal="center" vertical="center" textRotation="90"/>
    </xf>
    <xf numFmtId="0" fontId="47" fillId="0" borderId="28" xfId="0" applyFont="1" applyBorder="1" applyAlignment="1">
      <alignment horizontal="center" vertical="center" textRotation="90"/>
    </xf>
    <xf numFmtId="0" fontId="47" fillId="3" borderId="52" xfId="0" applyFont="1" applyFill="1" applyBorder="1" applyAlignment="1">
      <alignment horizontal="center" vertical="center"/>
    </xf>
    <xf numFmtId="0" fontId="47" fillId="3" borderId="62" xfId="0" applyFont="1" applyFill="1" applyBorder="1" applyAlignment="1">
      <alignment horizontal="center" vertical="center"/>
    </xf>
    <xf numFmtId="0" fontId="0" fillId="0" borderId="25" xfId="0" applyFill="1" applyBorder="1"/>
    <xf numFmtId="0" fontId="30" fillId="0" borderId="49" xfId="0" applyFont="1" applyBorder="1" applyAlignment="1">
      <alignment horizontal="center"/>
    </xf>
    <xf numFmtId="0" fontId="13" fillId="0" borderId="33" xfId="0" applyFont="1" applyBorder="1"/>
    <xf numFmtId="0" fontId="15" fillId="0" borderId="31" xfId="0" applyFont="1" applyBorder="1" applyAlignment="1">
      <alignment horizontal="right"/>
    </xf>
    <xf numFmtId="0" fontId="8" fillId="0" borderId="33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1" xfId="0" applyFont="1" applyFill="1" applyBorder="1" applyAlignment="1">
      <alignment horizontal="left"/>
    </xf>
    <xf numFmtId="0" fontId="13" fillId="0" borderId="31" xfId="0" applyFont="1" applyFill="1" applyBorder="1"/>
    <xf numFmtId="0" fontId="0" fillId="0" borderId="25" xfId="0" applyFill="1" applyBorder="1" applyAlignment="1">
      <alignment horizontal="left"/>
    </xf>
    <xf numFmtId="0" fontId="13" fillId="0" borderId="25" xfId="0" applyFont="1" applyFill="1" applyBorder="1"/>
    <xf numFmtId="0" fontId="13" fillId="0" borderId="25" xfId="0" applyFont="1" applyFill="1" applyBorder="1" applyAlignment="1">
      <alignment horizontal="left"/>
    </xf>
    <xf numFmtId="0" fontId="38" fillId="3" borderId="26" xfId="1" applyFont="1" applyFill="1" applyBorder="1" applyAlignment="1">
      <alignment horizontal="center" vertical="center"/>
    </xf>
    <xf numFmtId="0" fontId="2" fillId="0" borderId="26" xfId="3" applyFont="1" applyBorder="1" applyAlignment="1">
      <alignment horizontal="left"/>
    </xf>
    <xf numFmtId="0" fontId="5" fillId="0" borderId="77" xfId="1" applyBorder="1" applyAlignment="1">
      <alignment shrinkToFit="1"/>
    </xf>
    <xf numFmtId="49" fontId="37" fillId="0" borderId="0" xfId="1" applyNumberFormat="1" applyFont="1"/>
    <xf numFmtId="0" fontId="30" fillId="0" borderId="1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5" xfId="3" applyFont="1" applyBorder="1"/>
    <xf numFmtId="0" fontId="2" fillId="0" borderId="35" xfId="3" applyFont="1" applyBorder="1"/>
    <xf numFmtId="0" fontId="2" fillId="0" borderId="27" xfId="3" applyFont="1" applyBorder="1"/>
    <xf numFmtId="0" fontId="2" fillId="2" borderId="35" xfId="1" applyFont="1" applyFill="1" applyBorder="1" applyAlignment="1">
      <alignment horizontal="center"/>
    </xf>
    <xf numFmtId="0" fontId="2" fillId="0" borderId="26" xfId="3" applyBorder="1" applyAlignment="1">
      <alignment horizontal="left"/>
    </xf>
    <xf numFmtId="0" fontId="2" fillId="0" borderId="29" xfId="3" applyBorder="1" applyAlignment="1">
      <alignment horizontal="left"/>
    </xf>
    <xf numFmtId="0" fontId="2" fillId="0" borderId="28" xfId="3" applyBorder="1" applyAlignment="1">
      <alignment horizontal="left"/>
    </xf>
    <xf numFmtId="0" fontId="2" fillId="0" borderId="25" xfId="3" applyFont="1" applyBorder="1" applyAlignment="1">
      <alignment horizontal="left"/>
    </xf>
    <xf numFmtId="0" fontId="2" fillId="2" borderId="25" xfId="1" applyFont="1" applyFill="1" applyBorder="1" applyAlignment="1">
      <alignment horizontal="left"/>
    </xf>
    <xf numFmtId="0" fontId="2" fillId="2" borderId="27" xfId="1" applyFont="1" applyFill="1" applyBorder="1" applyAlignment="1">
      <alignment horizontal="right"/>
    </xf>
    <xf numFmtId="0" fontId="52" fillId="7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2" fillId="0" borderId="76" xfId="3" applyBorder="1" applyAlignment="1">
      <alignment horizontal="left"/>
    </xf>
    <xf numFmtId="0" fontId="2" fillId="0" borderId="35" xfId="3" applyFont="1" applyBorder="1" applyAlignment="1">
      <alignment horizontal="left"/>
    </xf>
    <xf numFmtId="0" fontId="2" fillId="0" borderId="27" xfId="3" applyFont="1" applyBorder="1" applyAlignment="1">
      <alignment horizontal="left"/>
    </xf>
    <xf numFmtId="0" fontId="2" fillId="2" borderId="35" xfId="1" applyFont="1" applyFill="1" applyBorder="1" applyAlignment="1">
      <alignment horizontal="left"/>
    </xf>
    <xf numFmtId="0" fontId="2" fillId="2" borderId="27" xfId="1" applyFont="1" applyFill="1" applyBorder="1" applyAlignment="1">
      <alignment horizontal="left"/>
    </xf>
    <xf numFmtId="0" fontId="33" fillId="3" borderId="10" xfId="0" applyFont="1" applyFill="1" applyBorder="1" applyAlignment="1">
      <alignment horizontal="center"/>
    </xf>
    <xf numFmtId="0" fontId="33" fillId="3" borderId="83" xfId="0" applyFont="1" applyFill="1" applyBorder="1" applyAlignment="1">
      <alignment horizontal="center"/>
    </xf>
    <xf numFmtId="0" fontId="2" fillId="0" borderId="86" xfId="3" applyBorder="1" applyAlignment="1">
      <alignment horizontal="left"/>
    </xf>
    <xf numFmtId="0" fontId="2" fillId="0" borderId="87" xfId="3" applyBorder="1"/>
    <xf numFmtId="0" fontId="2" fillId="0" borderId="43" xfId="3" applyBorder="1"/>
    <xf numFmtId="0" fontId="2" fillId="0" borderId="45" xfId="3" applyBorder="1"/>
    <xf numFmtId="0" fontId="2" fillId="0" borderId="35" xfId="3" applyBorder="1" applyAlignment="1">
      <alignment horizontal="left"/>
    </xf>
    <xf numFmtId="0" fontId="2" fillId="0" borderId="87" xfId="3" applyBorder="1" applyAlignment="1">
      <alignment horizontal="left"/>
    </xf>
    <xf numFmtId="0" fontId="2" fillId="0" borderId="38" xfId="3" applyBorder="1" applyAlignment="1">
      <alignment horizontal="left"/>
    </xf>
    <xf numFmtId="0" fontId="2" fillId="0" borderId="43" xfId="3" applyBorder="1" applyAlignment="1">
      <alignment horizontal="left"/>
    </xf>
    <xf numFmtId="0" fontId="2" fillId="0" borderId="76" xfId="3" applyFont="1" applyBorder="1" applyAlignment="1">
      <alignment horizontal="left"/>
    </xf>
    <xf numFmtId="0" fontId="2" fillId="0" borderId="43" xfId="3" applyFont="1" applyBorder="1" applyAlignment="1">
      <alignment horizontal="left"/>
    </xf>
    <xf numFmtId="0" fontId="2" fillId="0" borderId="38" xfId="3" applyBorder="1"/>
    <xf numFmtId="0" fontId="2" fillId="0" borderId="45" xfId="3" applyBorder="1" applyAlignment="1">
      <alignment horizontal="left"/>
    </xf>
    <xf numFmtId="0" fontId="2" fillId="0" borderId="21" xfId="3" applyFont="1" applyBorder="1" applyAlignment="1">
      <alignment horizontal="left"/>
    </xf>
    <xf numFmtId="0" fontId="2" fillId="0" borderId="89" xfId="3" applyFont="1" applyBorder="1" applyAlignment="1">
      <alignment horizontal="left"/>
    </xf>
    <xf numFmtId="0" fontId="2" fillId="0" borderId="17" xfId="3" applyBorder="1" applyAlignment="1">
      <alignment horizontal="left"/>
    </xf>
    <xf numFmtId="0" fontId="2" fillId="0" borderId="21" xfId="3" applyBorder="1" applyAlignment="1">
      <alignment horizontal="left"/>
    </xf>
    <xf numFmtId="0" fontId="2" fillId="0" borderId="23" xfId="3" applyBorder="1" applyAlignment="1">
      <alignment horizontal="left"/>
    </xf>
    <xf numFmtId="0" fontId="2" fillId="0" borderId="82" xfId="3" applyBorder="1" applyAlignment="1">
      <alignment horizontal="left"/>
    </xf>
    <xf numFmtId="0" fontId="2" fillId="0" borderId="89" xfId="3" applyBorder="1" applyAlignment="1">
      <alignment horizontal="left"/>
    </xf>
    <xf numFmtId="0" fontId="2" fillId="0" borderId="57" xfId="3" applyFont="1" applyBorder="1" applyAlignment="1">
      <alignment horizontal="left"/>
    </xf>
    <xf numFmtId="0" fontId="2" fillId="0" borderId="88" xfId="3" applyFont="1" applyBorder="1" applyAlignment="1">
      <alignment horizontal="left"/>
    </xf>
    <xf numFmtId="0" fontId="2" fillId="0" borderId="16" xfId="3" applyBorder="1" applyAlignment="1">
      <alignment horizontal="left"/>
    </xf>
    <xf numFmtId="0" fontId="2" fillId="0" borderId="57" xfId="3" applyBorder="1" applyAlignment="1">
      <alignment horizontal="left"/>
    </xf>
    <xf numFmtId="0" fontId="2" fillId="0" borderId="61" xfId="3" applyBorder="1" applyAlignment="1">
      <alignment horizontal="left"/>
    </xf>
    <xf numFmtId="0" fontId="2" fillId="0" borderId="81" xfId="3" applyBorder="1" applyAlignment="1">
      <alignment horizontal="left"/>
    </xf>
    <xf numFmtId="0" fontId="2" fillId="0" borderId="88" xfId="3" applyBorder="1" applyAlignment="1">
      <alignment horizontal="left"/>
    </xf>
    <xf numFmtId="0" fontId="2" fillId="0" borderId="16" xfId="3" applyFont="1" applyBorder="1" applyAlignment="1">
      <alignment horizontal="left"/>
    </xf>
    <xf numFmtId="0" fontId="2" fillId="0" borderId="29" xfId="3" applyFont="1" applyBorder="1" applyAlignment="1">
      <alignment horizontal="left"/>
    </xf>
    <xf numFmtId="0" fontId="2" fillId="0" borderId="45" xfId="3" applyFont="1" applyBorder="1" applyAlignment="1">
      <alignment horizontal="left"/>
    </xf>
    <xf numFmtId="0" fontId="2" fillId="0" borderId="17" xfId="3" applyFont="1" applyBorder="1" applyAlignment="1">
      <alignment horizontal="left"/>
    </xf>
    <xf numFmtId="0" fontId="41" fillId="2" borderId="69" xfId="1" applyFont="1" applyFill="1" applyBorder="1" applyAlignment="1">
      <alignment horizontal="center"/>
    </xf>
    <xf numFmtId="0" fontId="41" fillId="2" borderId="70" xfId="1" applyFont="1" applyFill="1" applyBorder="1" applyAlignment="1">
      <alignment horizontal="center"/>
    </xf>
    <xf numFmtId="0" fontId="41" fillId="2" borderId="93" xfId="1" applyFont="1" applyFill="1" applyBorder="1" applyAlignment="1">
      <alignment horizontal="center"/>
    </xf>
    <xf numFmtId="0" fontId="41" fillId="2" borderId="94" xfId="1" applyFont="1" applyFill="1" applyBorder="1" applyAlignment="1">
      <alignment horizontal="center"/>
    </xf>
    <xf numFmtId="0" fontId="41" fillId="2" borderId="93" xfId="1" applyFont="1" applyFill="1" applyBorder="1" applyAlignment="1">
      <alignment horizontal="right"/>
    </xf>
    <xf numFmtId="0" fontId="41" fillId="2" borderId="13" xfId="1" applyFont="1" applyFill="1" applyBorder="1" applyAlignment="1"/>
    <xf numFmtId="0" fontId="0" fillId="0" borderId="21" xfId="0" applyFont="1" applyBorder="1"/>
    <xf numFmtId="0" fontId="0" fillId="0" borderId="21" xfId="0" applyBorder="1"/>
    <xf numFmtId="0" fontId="2" fillId="0" borderId="21" xfId="3" applyBorder="1"/>
    <xf numFmtId="0" fontId="2" fillId="0" borderId="89" xfId="3" applyBorder="1"/>
    <xf numFmtId="0" fontId="0" fillId="0" borderId="17" xfId="0" applyBorder="1"/>
    <xf numFmtId="0" fontId="0" fillId="0" borderId="23" xfId="0" applyBorder="1"/>
    <xf numFmtId="0" fontId="2" fillId="0" borderId="82" xfId="3" applyBorder="1"/>
    <xf numFmtId="0" fontId="18" fillId="0" borderId="68" xfId="0" applyFont="1" applyBorder="1"/>
    <xf numFmtId="0" fontId="56" fillId="0" borderId="0" xfId="0" applyFont="1" applyBorder="1" applyAlignment="1">
      <alignment horizontal="left"/>
    </xf>
    <xf numFmtId="0" fontId="56" fillId="0" borderId="0" xfId="0" applyFont="1" applyBorder="1"/>
    <xf numFmtId="0" fontId="57" fillId="0" borderId="0" xfId="0" applyFont="1" applyBorder="1" applyAlignment="1">
      <alignment horizontal="right"/>
    </xf>
    <xf numFmtId="0" fontId="53" fillId="0" borderId="0" xfId="0" applyFont="1" applyBorder="1" applyAlignment="1">
      <alignment horizontal="left"/>
    </xf>
    <xf numFmtId="0" fontId="53" fillId="0" borderId="0" xfId="0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2" fillId="0" borderId="63" xfId="3" applyBorder="1"/>
    <xf numFmtId="0" fontId="42" fillId="2" borderId="43" xfId="1" applyFont="1" applyFill="1" applyBorder="1" applyAlignment="1">
      <alignment horizontal="center"/>
    </xf>
    <xf numFmtId="0" fontId="42" fillId="2" borderId="63" xfId="1" applyFont="1" applyFill="1" applyBorder="1" applyAlignment="1">
      <alignment horizontal="center"/>
    </xf>
    <xf numFmtId="0" fontId="42" fillId="2" borderId="37" xfId="1" applyFont="1" applyFill="1" applyBorder="1" applyAlignment="1">
      <alignment horizontal="center"/>
    </xf>
    <xf numFmtId="0" fontId="0" fillId="0" borderId="22" xfId="0" applyFont="1" applyBorder="1"/>
    <xf numFmtId="0" fontId="2" fillId="0" borderId="22" xfId="3" applyBorder="1"/>
    <xf numFmtId="0" fontId="2" fillId="0" borderId="31" xfId="3" applyFont="1" applyBorder="1" applyAlignment="1">
      <alignment horizontal="left"/>
    </xf>
    <xf numFmtId="0" fontId="2" fillId="0" borderId="34" xfId="3" applyFont="1" applyBorder="1" applyAlignment="1">
      <alignment horizontal="left"/>
    </xf>
    <xf numFmtId="0" fontId="2" fillId="2" borderId="45" xfId="1" applyFont="1" applyFill="1" applyBorder="1" applyAlignment="1">
      <alignment horizontal="left"/>
    </xf>
    <xf numFmtId="0" fontId="2" fillId="2" borderId="34" xfId="1" applyFont="1" applyFill="1" applyBorder="1" applyAlignment="1">
      <alignment horizontal="left"/>
    </xf>
    <xf numFmtId="0" fontId="2" fillId="2" borderId="31" xfId="1" applyFont="1" applyFill="1" applyBorder="1" applyAlignment="1">
      <alignment horizontal="left"/>
    </xf>
    <xf numFmtId="0" fontId="41" fillId="2" borderId="14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42" fillId="2" borderId="22" xfId="1" applyFont="1" applyFill="1" applyBorder="1" applyAlignment="1">
      <alignment horizontal="center"/>
    </xf>
    <xf numFmtId="0" fontId="42" fillId="2" borderId="98" xfId="1" applyFont="1" applyFill="1" applyBorder="1" applyAlignment="1">
      <alignment horizontal="center"/>
    </xf>
    <xf numFmtId="0" fontId="41" fillId="2" borderId="68" xfId="1" applyFont="1" applyFill="1" applyBorder="1" applyAlignment="1">
      <alignment horizontal="center"/>
    </xf>
    <xf numFmtId="0" fontId="2" fillId="2" borderId="97" xfId="1" applyFont="1" applyFill="1" applyBorder="1" applyAlignment="1">
      <alignment horizontal="left"/>
    </xf>
    <xf numFmtId="0" fontId="2" fillId="2" borderId="58" xfId="1" applyFont="1" applyFill="1" applyBorder="1" applyAlignment="1">
      <alignment horizontal="left"/>
    </xf>
    <xf numFmtId="0" fontId="2" fillId="2" borderId="58" xfId="1" applyFont="1" applyFill="1" applyBorder="1" applyAlignment="1">
      <alignment horizontal="center"/>
    </xf>
    <xf numFmtId="0" fontId="42" fillId="2" borderId="58" xfId="1" applyFont="1" applyFill="1" applyBorder="1" applyAlignment="1">
      <alignment horizontal="center"/>
    </xf>
    <xf numFmtId="0" fontId="42" fillId="2" borderId="67" xfId="1" applyFont="1" applyFill="1" applyBorder="1" applyAlignment="1">
      <alignment horizontal="center"/>
    </xf>
    <xf numFmtId="0" fontId="2" fillId="0" borderId="22" xfId="3" applyFont="1" applyFill="1" applyBorder="1"/>
    <xf numFmtId="0" fontId="51" fillId="0" borderId="22" xfId="0" applyFont="1" applyFill="1" applyBorder="1"/>
    <xf numFmtId="0" fontId="2" fillId="0" borderId="98" xfId="3" applyBorder="1"/>
    <xf numFmtId="0" fontId="37" fillId="3" borderId="49" xfId="1" applyFont="1" applyFill="1" applyBorder="1" applyAlignment="1">
      <alignment vertical="center"/>
    </xf>
    <xf numFmtId="0" fontId="20" fillId="3" borderId="49" xfId="1" applyFont="1" applyFill="1" applyBorder="1" applyAlignment="1">
      <alignment horizontal="center" vertical="center"/>
    </xf>
    <xf numFmtId="0" fontId="37" fillId="3" borderId="83" xfId="1" applyFont="1" applyFill="1" applyBorder="1" applyAlignment="1">
      <alignment vertical="center"/>
    </xf>
    <xf numFmtId="0" fontId="17" fillId="3" borderId="36" xfId="1" applyFont="1" applyFill="1" applyBorder="1" applyAlignment="1">
      <alignment horizontal="center" vertical="center"/>
    </xf>
    <xf numFmtId="0" fontId="37" fillId="3" borderId="22" xfId="1" applyFont="1" applyFill="1" applyBorder="1" applyAlignment="1">
      <alignment vertical="center"/>
    </xf>
    <xf numFmtId="0" fontId="16" fillId="3" borderId="36" xfId="1" applyFont="1" applyFill="1" applyBorder="1" applyAlignment="1">
      <alignment horizontal="center" vertical="center"/>
    </xf>
    <xf numFmtId="49" fontId="37" fillId="0" borderId="12" xfId="1" applyNumberFormat="1" applyFont="1" applyBorder="1" applyAlignment="1">
      <alignment horizontal="center" vertical="center"/>
    </xf>
    <xf numFmtId="49" fontId="37" fillId="0" borderId="35" xfId="1" applyNumberFormat="1" applyFont="1" applyBorder="1" applyAlignment="1">
      <alignment horizontal="center" vertical="center"/>
    </xf>
    <xf numFmtId="0" fontId="16" fillId="3" borderId="44" xfId="1" applyFont="1" applyFill="1" applyBorder="1" applyAlignment="1">
      <alignment horizontal="center" vertical="center"/>
    </xf>
    <xf numFmtId="0" fontId="16" fillId="3" borderId="37" xfId="1" applyFont="1" applyFill="1" applyBorder="1" applyAlignment="1">
      <alignment horizontal="center" vertical="center"/>
    </xf>
    <xf numFmtId="0" fontId="38" fillId="3" borderId="37" xfId="1" applyFont="1" applyFill="1" applyBorder="1" applyAlignment="1">
      <alignment horizontal="center" vertical="center"/>
    </xf>
    <xf numFmtId="0" fontId="37" fillId="0" borderId="76" xfId="1" applyFont="1" applyBorder="1" applyAlignment="1">
      <alignment horizontal="center" vertical="center"/>
    </xf>
    <xf numFmtId="0" fontId="36" fillId="0" borderId="89" xfId="1" applyFont="1" applyBorder="1" applyAlignment="1">
      <alignment horizontal="center" vertical="center"/>
    </xf>
    <xf numFmtId="0" fontId="37" fillId="0" borderId="63" xfId="1" applyFont="1" applyBorder="1" applyAlignment="1">
      <alignment horizontal="center" vertical="center"/>
    </xf>
    <xf numFmtId="49" fontId="37" fillId="0" borderId="43" xfId="1" applyNumberFormat="1" applyFont="1" applyBorder="1" applyAlignment="1">
      <alignment horizontal="center" vertical="center"/>
    </xf>
    <xf numFmtId="49" fontId="37" fillId="3" borderId="83" xfId="1" applyNumberFormat="1" applyFont="1" applyFill="1" applyBorder="1" applyAlignment="1">
      <alignment vertical="center"/>
    </xf>
    <xf numFmtId="0" fontId="37" fillId="0" borderId="76" xfId="1" applyFont="1" applyBorder="1" applyAlignment="1">
      <alignment horizontal="center"/>
    </xf>
    <xf numFmtId="0" fontId="37" fillId="0" borderId="63" xfId="1" applyFont="1" applyBorder="1" applyAlignment="1">
      <alignment horizontal="center"/>
    </xf>
    <xf numFmtId="0" fontId="42" fillId="2" borderId="97" xfId="1" applyFont="1" applyFill="1" applyBorder="1" applyAlignment="1">
      <alignment horizontal="center"/>
    </xf>
    <xf numFmtId="0" fontId="2" fillId="0" borderId="12" xfId="3" applyFont="1" applyFill="1" applyBorder="1"/>
    <xf numFmtId="0" fontId="41" fillId="2" borderId="68" xfId="1" applyFont="1" applyFill="1" applyBorder="1"/>
    <xf numFmtId="0" fontId="41" fillId="2" borderId="14" xfId="1" applyFont="1" applyFill="1" applyBorder="1" applyAlignment="1"/>
    <xf numFmtId="0" fontId="16" fillId="8" borderId="36" xfId="1" applyFont="1" applyFill="1" applyBorder="1" applyAlignment="1">
      <alignment horizontal="center" vertical="center"/>
    </xf>
    <xf numFmtId="0" fontId="16" fillId="8" borderId="25" xfId="1" applyFont="1" applyFill="1" applyBorder="1" applyAlignment="1">
      <alignment horizontal="center" vertical="center"/>
    </xf>
    <xf numFmtId="0" fontId="38" fillId="8" borderId="25" xfId="1" applyFont="1" applyFill="1" applyBorder="1" applyAlignment="1">
      <alignment horizontal="center" vertical="center"/>
    </xf>
    <xf numFmtId="0" fontId="37" fillId="8" borderId="26" xfId="1" applyFont="1" applyFill="1" applyBorder="1" applyAlignment="1">
      <alignment horizontal="center" vertical="center"/>
    </xf>
    <xf numFmtId="0" fontId="36" fillId="8" borderId="21" xfId="1" applyFont="1" applyFill="1" applyBorder="1" applyAlignment="1">
      <alignment horizontal="center" vertical="center"/>
    </xf>
    <xf numFmtId="0" fontId="37" fillId="8" borderId="27" xfId="1" applyFont="1" applyFill="1" applyBorder="1" applyAlignment="1">
      <alignment horizontal="center" vertical="center"/>
    </xf>
    <xf numFmtId="49" fontId="37" fillId="8" borderId="35" xfId="1" applyNumberFormat="1" applyFont="1" applyFill="1" applyBorder="1" applyAlignment="1">
      <alignment horizontal="center" vertical="center"/>
    </xf>
    <xf numFmtId="0" fontId="2" fillId="8" borderId="22" xfId="3" applyFont="1" applyFill="1" applyBorder="1"/>
    <xf numFmtId="0" fontId="2" fillId="8" borderId="27" xfId="3" applyFont="1" applyFill="1" applyBorder="1" applyAlignment="1">
      <alignment horizontal="left"/>
    </xf>
    <xf numFmtId="0" fontId="2" fillId="8" borderId="25" xfId="3" applyFont="1" applyFill="1" applyBorder="1" applyAlignment="1">
      <alignment horizontal="left"/>
    </xf>
    <xf numFmtId="0" fontId="2" fillId="8" borderId="35" xfId="3" applyFont="1" applyFill="1" applyBorder="1" applyAlignment="1">
      <alignment horizontal="left"/>
    </xf>
    <xf numFmtId="0" fontId="2" fillId="8" borderId="35" xfId="1" applyFont="1" applyFill="1" applyBorder="1" applyAlignment="1">
      <alignment horizontal="left"/>
    </xf>
    <xf numFmtId="0" fontId="2" fillId="8" borderId="27" xfId="1" applyFont="1" applyFill="1" applyBorder="1" applyAlignment="1">
      <alignment horizontal="left"/>
    </xf>
    <xf numFmtId="0" fontId="2" fillId="8" borderId="25" xfId="1" applyFont="1" applyFill="1" applyBorder="1" applyAlignment="1">
      <alignment horizontal="left"/>
    </xf>
    <xf numFmtId="0" fontId="2" fillId="8" borderId="58" xfId="1" applyFont="1" applyFill="1" applyBorder="1" applyAlignment="1">
      <alignment horizontal="left"/>
    </xf>
    <xf numFmtId="0" fontId="2" fillId="8" borderId="22" xfId="1" applyFont="1" applyFill="1" applyBorder="1" applyAlignment="1">
      <alignment horizontal="center"/>
    </xf>
    <xf numFmtId="0" fontId="14" fillId="5" borderId="79" xfId="1" applyFont="1" applyFill="1" applyBorder="1" applyAlignment="1">
      <alignment horizontal="center" vertical="center" wrapText="1"/>
    </xf>
    <xf numFmtId="0" fontId="14" fillId="5" borderId="49" xfId="1" applyFont="1" applyFill="1" applyBorder="1" applyAlignment="1">
      <alignment horizontal="center" vertical="center" wrapText="1"/>
    </xf>
    <xf numFmtId="0" fontId="14" fillId="5" borderId="80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92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/>
    </xf>
    <xf numFmtId="0" fontId="30" fillId="4" borderId="17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9" fillId="3" borderId="7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9" fillId="3" borderId="1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0" fillId="4" borderId="7" xfId="0" applyFont="1" applyFill="1" applyBorder="1" applyAlignment="1">
      <alignment horizontal="center"/>
    </xf>
    <xf numFmtId="0" fontId="30" fillId="4" borderId="8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10" fontId="32" fillId="3" borderId="15" xfId="0" applyNumberFormat="1" applyFont="1" applyFill="1" applyBorder="1" applyAlignment="1">
      <alignment horizontal="center" vertical="center" wrapText="1"/>
    </xf>
    <xf numFmtId="10" fontId="32" fillId="3" borderId="4" xfId="0" applyNumberFormat="1" applyFont="1" applyFill="1" applyBorder="1" applyAlignment="1">
      <alignment horizontal="center" vertical="center" wrapText="1"/>
    </xf>
    <xf numFmtId="10" fontId="32" fillId="3" borderId="11" xfId="0" applyNumberFormat="1" applyFont="1" applyFill="1" applyBorder="1" applyAlignment="1">
      <alignment horizontal="center" vertical="center" wrapText="1"/>
    </xf>
    <xf numFmtId="10" fontId="32" fillId="3" borderId="3" xfId="0" applyNumberFormat="1" applyFont="1" applyFill="1" applyBorder="1" applyAlignment="1">
      <alignment horizontal="center" vertical="center" wrapText="1"/>
    </xf>
    <xf numFmtId="10" fontId="32" fillId="3" borderId="0" xfId="0" applyNumberFormat="1" applyFont="1" applyFill="1" applyBorder="1" applyAlignment="1">
      <alignment horizontal="center" vertical="center" wrapText="1"/>
    </xf>
    <xf numFmtId="10" fontId="32" fillId="3" borderId="2" xfId="0" applyNumberFormat="1" applyFont="1" applyFill="1" applyBorder="1" applyAlignment="1">
      <alignment horizontal="center" vertical="center" wrapText="1"/>
    </xf>
    <xf numFmtId="10" fontId="32" fillId="3" borderId="5" xfId="0" applyNumberFormat="1" applyFont="1" applyFill="1" applyBorder="1" applyAlignment="1">
      <alignment horizontal="center" vertical="center" wrapText="1"/>
    </xf>
    <xf numFmtId="10" fontId="32" fillId="3" borderId="6" xfId="0" applyNumberFormat="1" applyFont="1" applyFill="1" applyBorder="1" applyAlignment="1">
      <alignment horizontal="center" vertical="center" wrapText="1"/>
    </xf>
    <xf numFmtId="10" fontId="32" fillId="3" borderId="10" xfId="0" applyNumberFormat="1" applyFont="1" applyFill="1" applyBorder="1" applyAlignment="1">
      <alignment horizontal="center" vertical="center" wrapText="1"/>
    </xf>
    <xf numFmtId="10" fontId="27" fillId="3" borderId="15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11" xfId="0" applyNumberFormat="1" applyFont="1" applyFill="1" applyBorder="1" applyAlignment="1">
      <alignment horizontal="center" vertical="center" wrapText="1"/>
    </xf>
    <xf numFmtId="10" fontId="27" fillId="3" borderId="3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2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0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7" fillId="3" borderId="49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/>
    </xf>
    <xf numFmtId="0" fontId="33" fillId="3" borderId="2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28" fillId="3" borderId="15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5" fillId="4" borderId="0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0" fillId="4" borderId="79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0" fillId="4" borderId="49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9" fillId="3" borderId="79" xfId="0" applyFont="1" applyFill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29" fillId="3" borderId="80" xfId="0" applyFont="1" applyFill="1" applyBorder="1" applyAlignment="1">
      <alignment horizontal="center" vertical="center"/>
    </xf>
    <xf numFmtId="0" fontId="39" fillId="3" borderId="84" xfId="0" applyFont="1" applyFill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49" fillId="3" borderId="84" xfId="0" applyFont="1" applyFill="1" applyBorder="1" applyAlignment="1">
      <alignment horizontal="center" vertical="center"/>
    </xf>
    <xf numFmtId="0" fontId="49" fillId="3" borderId="8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40" fillId="4" borderId="84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30" fillId="4" borderId="80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26" fillId="3" borderId="84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26" fillId="3" borderId="79" xfId="0" applyFont="1" applyFill="1" applyBorder="1" applyAlignment="1">
      <alignment horizontal="center" vertical="center"/>
    </xf>
    <xf numFmtId="0" fontId="26" fillId="3" borderId="49" xfId="0" applyFont="1" applyFill="1" applyBorder="1" applyAlignment="1">
      <alignment horizontal="center" vertical="center"/>
    </xf>
    <xf numFmtId="0" fontId="26" fillId="3" borderId="80" xfId="0" applyFont="1" applyFill="1" applyBorder="1" applyAlignment="1">
      <alignment horizontal="center" vertical="center"/>
    </xf>
    <xf numFmtId="10" fontId="32" fillId="3" borderId="79" xfId="0" applyNumberFormat="1" applyFont="1" applyFill="1" applyBorder="1" applyAlignment="1">
      <alignment horizontal="center" vertical="center" wrapText="1"/>
    </xf>
    <xf numFmtId="10" fontId="32" fillId="3" borderId="49" xfId="0" applyNumberFormat="1" applyFont="1" applyFill="1" applyBorder="1" applyAlignment="1">
      <alignment horizontal="center" vertical="center" wrapText="1"/>
    </xf>
    <xf numFmtId="10" fontId="32" fillId="3" borderId="80" xfId="0" applyNumberFormat="1" applyFont="1" applyFill="1" applyBorder="1" applyAlignment="1">
      <alignment horizontal="center" vertical="center" wrapText="1"/>
    </xf>
    <xf numFmtId="0" fontId="28" fillId="3" borderId="79" xfId="0" applyFont="1" applyFill="1" applyBorder="1" applyAlignment="1">
      <alignment horizontal="center" vertical="center"/>
    </xf>
    <xf numFmtId="0" fontId="28" fillId="3" borderId="80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7" fillId="3" borderId="80" xfId="0" applyFont="1" applyFill="1" applyBorder="1" applyAlignment="1">
      <alignment horizontal="center" vertical="center"/>
    </xf>
    <xf numFmtId="10" fontId="27" fillId="3" borderId="79" xfId="0" applyNumberFormat="1" applyFont="1" applyFill="1" applyBorder="1" applyAlignment="1">
      <alignment horizontal="center" vertical="center" wrapText="1"/>
    </xf>
    <xf numFmtId="10" fontId="27" fillId="3" borderId="49" xfId="0" applyNumberFormat="1" applyFont="1" applyFill="1" applyBorder="1" applyAlignment="1">
      <alignment horizontal="center" vertical="center" wrapText="1"/>
    </xf>
    <xf numFmtId="10" fontId="27" fillId="3" borderId="80" xfId="0" applyNumberFormat="1" applyFont="1" applyFill="1" applyBorder="1" applyAlignment="1">
      <alignment horizontal="center" vertical="center" wrapText="1"/>
    </xf>
    <xf numFmtId="0" fontId="33" fillId="3" borderId="81" xfId="0" applyFont="1" applyFill="1" applyBorder="1" applyAlignment="1">
      <alignment horizontal="center"/>
    </xf>
    <xf numFmtId="0" fontId="33" fillId="3" borderId="82" xfId="0" applyFont="1" applyFill="1" applyBorder="1" applyAlignment="1">
      <alignment horizontal="center"/>
    </xf>
    <xf numFmtId="0" fontId="33" fillId="3" borderId="83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11" borderId="49" xfId="0" applyFont="1" applyFill="1" applyBorder="1" applyAlignment="1">
      <alignment horizontal="center" vertical="center"/>
    </xf>
    <xf numFmtId="0" fontId="30" fillId="11" borderId="17" xfId="0" applyFont="1" applyFill="1" applyBorder="1" applyAlignment="1">
      <alignment horizontal="center" vertical="center"/>
    </xf>
    <xf numFmtId="0" fontId="30" fillId="11" borderId="80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1" fillId="11" borderId="5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6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10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10" xfId="0" applyFont="1" applyFill="1" applyBorder="1" applyAlignment="1">
      <alignment horizontal="center" vertical="center"/>
    </xf>
    <xf numFmtId="0" fontId="30" fillId="9" borderId="79" xfId="0" applyFont="1" applyFill="1" applyBorder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30" fillId="9" borderId="49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30" fillId="9" borderId="80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0" fillId="11" borderId="79" xfId="0" applyFont="1" applyFill="1" applyBorder="1" applyAlignment="1">
      <alignment horizontal="center" vertical="center"/>
    </xf>
    <xf numFmtId="0" fontId="30" fillId="11" borderId="16" xfId="0" applyFont="1" applyFill="1" applyBorder="1" applyAlignment="1">
      <alignment horizontal="center" vertical="center"/>
    </xf>
    <xf numFmtId="0" fontId="30" fillId="10" borderId="49" xfId="0" applyFont="1" applyFill="1" applyBorder="1" applyAlignment="1">
      <alignment horizontal="center" vertical="center"/>
    </xf>
    <xf numFmtId="0" fontId="30" fillId="10" borderId="17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center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21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30" fillId="11" borderId="22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11" borderId="21" xfId="0" applyFont="1" applyFill="1" applyBorder="1" applyAlignment="1">
      <alignment horizontal="center" vertical="center"/>
    </xf>
    <xf numFmtId="0" fontId="31" fillId="11" borderId="23" xfId="0" applyFont="1" applyFill="1" applyBorder="1" applyAlignment="1">
      <alignment horizontal="center" vertical="center"/>
    </xf>
    <xf numFmtId="0" fontId="31" fillId="11" borderId="22" xfId="0" applyFont="1" applyFill="1" applyBorder="1" applyAlignment="1">
      <alignment horizontal="center" vertical="center"/>
    </xf>
    <xf numFmtId="0" fontId="31" fillId="11" borderId="24" xfId="0" applyFont="1" applyFill="1" applyBorder="1" applyAlignment="1">
      <alignment horizontal="center" vertical="center"/>
    </xf>
    <xf numFmtId="0" fontId="30" fillId="10" borderId="80" xfId="0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10" xfId="0" applyFont="1" applyFill="1" applyBorder="1" applyAlignment="1">
      <alignment horizontal="center" vertical="center"/>
    </xf>
    <xf numFmtId="0" fontId="30" fillId="9" borderId="82" xfId="0" applyFont="1" applyFill="1" applyBorder="1" applyAlignment="1">
      <alignment horizontal="center" vertical="center"/>
    </xf>
    <xf numFmtId="0" fontId="30" fillId="9" borderId="21" xfId="0" applyFont="1" applyFill="1" applyBorder="1" applyAlignment="1">
      <alignment horizontal="center" vertical="center"/>
    </xf>
    <xf numFmtId="0" fontId="30" fillId="9" borderId="83" xfId="0" applyFont="1" applyFill="1" applyBorder="1" applyAlignment="1">
      <alignment horizontal="center" vertical="center"/>
    </xf>
    <xf numFmtId="0" fontId="30" fillId="9" borderId="22" xfId="0" applyFont="1" applyFill="1" applyBorder="1" applyAlignment="1">
      <alignment horizontal="center" vertical="center"/>
    </xf>
    <xf numFmtId="0" fontId="31" fillId="9" borderId="22" xfId="0" applyFont="1" applyFill="1" applyBorder="1" applyAlignment="1">
      <alignment horizontal="center" vertical="center"/>
    </xf>
    <xf numFmtId="0" fontId="31" fillId="9" borderId="24" xfId="0" applyFont="1" applyFill="1" applyBorder="1" applyAlignment="1">
      <alignment horizontal="center" vertical="center"/>
    </xf>
    <xf numFmtId="0" fontId="31" fillId="9" borderId="21" xfId="0" applyFont="1" applyFill="1" applyBorder="1" applyAlignment="1">
      <alignment horizontal="center" vertical="center"/>
    </xf>
    <xf numFmtId="0" fontId="31" fillId="9" borderId="23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0" fillId="10" borderId="79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30" fillId="10" borderId="82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0" fontId="30" fillId="10" borderId="83" xfId="0" applyFont="1" applyFill="1" applyBorder="1" applyAlignment="1">
      <alignment horizontal="center" vertical="center"/>
    </xf>
    <xf numFmtId="0" fontId="30" fillId="10" borderId="22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/>
    </xf>
    <xf numFmtId="0" fontId="31" fillId="10" borderId="24" xfId="0" applyFont="1" applyFill="1" applyBorder="1" applyAlignment="1">
      <alignment horizontal="center" vertical="center"/>
    </xf>
    <xf numFmtId="0" fontId="20" fillId="3" borderId="81" xfId="1" applyFont="1" applyFill="1" applyBorder="1" applyAlignment="1">
      <alignment horizontal="center" vertical="center"/>
    </xf>
    <xf numFmtId="0" fontId="20" fillId="3" borderId="82" xfId="1" applyFont="1" applyFill="1" applyBorder="1" applyAlignment="1">
      <alignment horizontal="center" vertical="center"/>
    </xf>
    <xf numFmtId="0" fontId="16" fillId="3" borderId="76" xfId="1" applyFont="1" applyFill="1" applyBorder="1" applyAlignment="1">
      <alignment horizontal="center" vertical="center"/>
    </xf>
    <xf numFmtId="0" fontId="16" fillId="3" borderId="63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21" fillId="3" borderId="85" xfId="1" applyFont="1" applyFill="1" applyBorder="1" applyAlignment="1">
      <alignment horizontal="center" vertical="center"/>
    </xf>
    <xf numFmtId="0" fontId="21" fillId="3" borderId="78" xfId="1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"/>
    </xf>
    <xf numFmtId="0" fontId="47" fillId="0" borderId="59" xfId="0" applyFont="1" applyBorder="1" applyAlignment="1">
      <alignment horizontal="center"/>
    </xf>
    <xf numFmtId="0" fontId="47" fillId="0" borderId="64" xfId="0" applyFont="1" applyBorder="1" applyAlignment="1">
      <alignment horizontal="center"/>
    </xf>
    <xf numFmtId="0" fontId="47" fillId="0" borderId="56" xfId="0" applyFont="1" applyBorder="1" applyAlignment="1">
      <alignment horizontal="center"/>
    </xf>
    <xf numFmtId="0" fontId="47" fillId="0" borderId="60" xfId="0" applyFont="1" applyBorder="1" applyAlignment="1">
      <alignment horizontal="center"/>
    </xf>
    <xf numFmtId="0" fontId="47" fillId="0" borderId="65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5" fillId="0" borderId="51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14" fontId="11" fillId="0" borderId="49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21" fillId="6" borderId="4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0" fillId="0" borderId="49" xfId="0" applyBorder="1" applyAlignment="1"/>
    <xf numFmtId="0" fontId="50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21" fillId="6" borderId="5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5" fillId="0" borderId="42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5" fillId="0" borderId="4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51" xfId="0" applyFont="1" applyBorder="1" applyAlignment="1">
      <alignment horizontal="left"/>
    </xf>
    <xf numFmtId="0" fontId="45" fillId="0" borderId="49" xfId="0" applyFont="1" applyBorder="1" applyAlignment="1">
      <alignment horizontal="left"/>
    </xf>
    <xf numFmtId="0" fontId="45" fillId="0" borderId="50" xfId="0" applyFont="1" applyBorder="1" applyAlignment="1">
      <alignment horizontal="left"/>
    </xf>
    <xf numFmtId="0" fontId="45" fillId="3" borderId="49" xfId="0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50" fillId="0" borderId="49" xfId="0" applyFont="1" applyBorder="1" applyAlignment="1"/>
    <xf numFmtId="0" fontId="50" fillId="0" borderId="5" xfId="0" applyFont="1" applyBorder="1" applyAlignment="1"/>
    <xf numFmtId="0" fontId="50" fillId="0" borderId="6" xfId="0" applyFont="1" applyBorder="1" applyAlignment="1"/>
    <xf numFmtId="0" fontId="47" fillId="0" borderId="72" xfId="0" applyFont="1" applyBorder="1" applyAlignment="1">
      <alignment horizontal="center"/>
    </xf>
    <xf numFmtId="0" fontId="47" fillId="0" borderId="73" xfId="0" applyFont="1" applyBorder="1" applyAlignment="1">
      <alignment horizontal="center"/>
    </xf>
    <xf numFmtId="0" fontId="45" fillId="0" borderId="66" xfId="0" applyFont="1" applyBorder="1" applyAlignment="1">
      <alignment horizontal="center"/>
    </xf>
    <xf numFmtId="0" fontId="45" fillId="0" borderId="54" xfId="0" applyFont="1" applyBorder="1" applyAlignment="1">
      <alignment horizontal="center"/>
    </xf>
    <xf numFmtId="0" fontId="5" fillId="0" borderId="0" xfId="1" applyFont="1" applyBorder="1" applyAlignment="1">
      <alignment horizontal="left" shrinkToFit="1"/>
    </xf>
    <xf numFmtId="0" fontId="2" fillId="0" borderId="17" xfId="3" applyFont="1" applyFill="1" applyBorder="1"/>
    <xf numFmtId="0" fontId="5" fillId="0" borderId="0" xfId="1" applyFont="1" applyBorder="1" applyAlignment="1">
      <alignment shrinkToFit="1"/>
    </xf>
    <xf numFmtId="0" fontId="2" fillId="0" borderId="12" xfId="3" applyBorder="1"/>
    <xf numFmtId="20" fontId="5" fillId="0" borderId="99" xfId="1" applyNumberFormat="1" applyFont="1" applyBorder="1" applyAlignment="1">
      <alignment horizontal="left" shrinkToFit="1"/>
    </xf>
    <xf numFmtId="49" fontId="51" fillId="0" borderId="2" xfId="0" applyNumberFormat="1" applyFont="1" applyBorder="1" applyAlignment="1">
      <alignment horizontal="left" wrapText="1"/>
    </xf>
    <xf numFmtId="0" fontId="43" fillId="0" borderId="2" xfId="0" applyFont="1" applyBorder="1" applyAlignment="1">
      <alignment horizontal="left" wrapText="1"/>
    </xf>
    <xf numFmtId="0" fontId="2" fillId="0" borderId="100" xfId="3" applyFont="1" applyFill="1" applyBorder="1"/>
    <xf numFmtId="0" fontId="2" fillId="0" borderId="5" xfId="3" applyFont="1" applyFill="1" applyBorder="1"/>
    <xf numFmtId="0" fontId="5" fillId="0" borderId="99" xfId="1" applyFont="1" applyBorder="1" applyAlignment="1">
      <alignment horizontal="left" shrinkToFit="1"/>
    </xf>
    <xf numFmtId="0" fontId="5" fillId="0" borderId="2" xfId="1" applyFont="1" applyBorder="1" applyAlignment="1">
      <alignment horizontal="left" shrinkToFit="1"/>
    </xf>
    <xf numFmtId="0" fontId="2" fillId="0" borderId="8" xfId="3" applyBorder="1"/>
    <xf numFmtId="0" fontId="4" fillId="0" borderId="2" xfId="1" applyFont="1" applyBorder="1" applyAlignment="1">
      <alignment vertical="top" shrinkToFit="1"/>
    </xf>
    <xf numFmtId="0" fontId="4" fillId="0" borderId="18" xfId="1" applyFont="1" applyBorder="1" applyAlignment="1">
      <alignment vertical="top" shrinkToFit="1"/>
    </xf>
    <xf numFmtId="49" fontId="5" fillId="0" borderId="2" xfId="1" applyNumberFormat="1" applyFont="1" applyBorder="1" applyAlignment="1">
      <alignment horizontal="center" shrinkToFit="1"/>
    </xf>
    <xf numFmtId="0" fontId="2" fillId="0" borderId="10" xfId="3" applyFont="1" applyFill="1" applyBorder="1"/>
    <xf numFmtId="0" fontId="1" fillId="0" borderId="80" xfId="1" applyFont="1" applyBorder="1" applyAlignment="1">
      <alignment horizontal="left" shrinkToFit="1"/>
    </xf>
    <xf numFmtId="49" fontId="2" fillId="0" borderId="2" xfId="1" applyNumberFormat="1" applyFont="1" applyBorder="1" applyAlignment="1">
      <alignment horizontal="center" shrinkToFit="1"/>
    </xf>
    <xf numFmtId="0" fontId="3" fillId="0" borderId="2" xfId="1" applyFont="1" applyBorder="1" applyAlignment="1">
      <alignment horizontal="left" shrinkToFit="1"/>
    </xf>
    <xf numFmtId="0" fontId="5" fillId="0" borderId="6" xfId="1" applyBorder="1"/>
    <xf numFmtId="0" fontId="2" fillId="0" borderId="17" xfId="3" applyBorder="1"/>
    <xf numFmtId="0" fontId="2" fillId="0" borderId="101" xfId="3" applyFont="1" applyFill="1" applyBorder="1" applyAlignment="1">
      <alignment horizontal="center"/>
    </xf>
    <xf numFmtId="0" fontId="17" fillId="0" borderId="0" xfId="1" applyFont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130255</xdr:rowOff>
    </xdr:from>
    <xdr:to>
      <xdr:col>10</xdr:col>
      <xdr:colOff>230367</xdr:colOff>
      <xdr:row>17</xdr:row>
      <xdr:rowOff>80591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6111" y="3194468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3" name="Obrázek 5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6" name="Obrázek 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4" name="Obrázek 5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P20" sqref="P20"/>
    </sheetView>
  </sheetViews>
  <sheetFormatPr defaultRowHeight="12.75"/>
  <cols>
    <col min="1" max="1" width="4.7109375" style="29" customWidth="1"/>
    <col min="2" max="2" width="38" style="29" bestFit="1" customWidth="1"/>
    <col min="3" max="3" width="8.7109375" style="29" customWidth="1"/>
    <col min="4" max="4" width="16.7109375" style="29" customWidth="1"/>
    <col min="5" max="5" width="5.7109375" style="29" customWidth="1"/>
    <col min="6" max="6" width="8.7109375" style="29" customWidth="1"/>
    <col min="7" max="7" width="16.7109375" style="29" customWidth="1"/>
    <col min="8" max="8" width="5.7109375" style="40" customWidth="1"/>
    <col min="9" max="9" width="8.7109375" style="40" customWidth="1"/>
    <col min="10" max="10" width="16.7109375" style="40" customWidth="1"/>
    <col min="11" max="11" width="5.7109375" style="40" customWidth="1"/>
    <col min="12" max="12" width="16.7109375" style="40" customWidth="1"/>
    <col min="13" max="13" width="16.7109375" style="29" customWidth="1"/>
    <col min="14" max="261" width="8.85546875" style="29"/>
    <col min="262" max="262" width="3" style="29" customWidth="1"/>
    <col min="263" max="264" width="8.85546875" style="29"/>
    <col min="265" max="265" width="17.42578125" style="29" customWidth="1"/>
    <col min="266" max="267" width="8.85546875" style="29"/>
    <col min="268" max="268" width="36.85546875" style="29" customWidth="1"/>
    <col min="269" max="517" width="8.85546875" style="29"/>
    <col min="518" max="518" width="3" style="29" customWidth="1"/>
    <col min="519" max="520" width="8.85546875" style="29"/>
    <col min="521" max="521" width="17.42578125" style="29" customWidth="1"/>
    <col min="522" max="523" width="8.85546875" style="29"/>
    <col min="524" max="524" width="36.85546875" style="29" customWidth="1"/>
    <col min="525" max="773" width="8.85546875" style="29"/>
    <col min="774" max="774" width="3" style="29" customWidth="1"/>
    <col min="775" max="776" width="8.85546875" style="29"/>
    <col min="777" max="777" width="17.42578125" style="29" customWidth="1"/>
    <col min="778" max="779" width="8.85546875" style="29"/>
    <col min="780" max="780" width="36.85546875" style="29" customWidth="1"/>
    <col min="781" max="1029" width="8.85546875" style="29"/>
    <col min="1030" max="1030" width="3" style="29" customWidth="1"/>
    <col min="1031" max="1032" width="8.85546875" style="29"/>
    <col min="1033" max="1033" width="17.42578125" style="29" customWidth="1"/>
    <col min="1034" max="1035" width="8.85546875" style="29"/>
    <col min="1036" max="1036" width="36.85546875" style="29" customWidth="1"/>
    <col min="1037" max="1285" width="8.85546875" style="29"/>
    <col min="1286" max="1286" width="3" style="29" customWidth="1"/>
    <col min="1287" max="1288" width="8.85546875" style="29"/>
    <col min="1289" max="1289" width="17.42578125" style="29" customWidth="1"/>
    <col min="1290" max="1291" width="8.85546875" style="29"/>
    <col min="1292" max="1292" width="36.85546875" style="29" customWidth="1"/>
    <col min="1293" max="1541" width="8.85546875" style="29"/>
    <col min="1542" max="1542" width="3" style="29" customWidth="1"/>
    <col min="1543" max="1544" width="8.85546875" style="29"/>
    <col min="1545" max="1545" width="17.42578125" style="29" customWidth="1"/>
    <col min="1546" max="1547" width="8.85546875" style="29"/>
    <col min="1548" max="1548" width="36.85546875" style="29" customWidth="1"/>
    <col min="1549" max="1797" width="8.85546875" style="29"/>
    <col min="1798" max="1798" width="3" style="29" customWidth="1"/>
    <col min="1799" max="1800" width="8.85546875" style="29"/>
    <col min="1801" max="1801" width="17.42578125" style="29" customWidth="1"/>
    <col min="1802" max="1803" width="8.85546875" style="29"/>
    <col min="1804" max="1804" width="36.85546875" style="29" customWidth="1"/>
    <col min="1805" max="2053" width="8.85546875" style="29"/>
    <col min="2054" max="2054" width="3" style="29" customWidth="1"/>
    <col min="2055" max="2056" width="8.85546875" style="29"/>
    <col min="2057" max="2057" width="17.42578125" style="29" customWidth="1"/>
    <col min="2058" max="2059" width="8.85546875" style="29"/>
    <col min="2060" max="2060" width="36.85546875" style="29" customWidth="1"/>
    <col min="2061" max="2309" width="8.85546875" style="29"/>
    <col min="2310" max="2310" width="3" style="29" customWidth="1"/>
    <col min="2311" max="2312" width="8.85546875" style="29"/>
    <col min="2313" max="2313" width="17.42578125" style="29" customWidth="1"/>
    <col min="2314" max="2315" width="8.85546875" style="29"/>
    <col min="2316" max="2316" width="36.85546875" style="29" customWidth="1"/>
    <col min="2317" max="2565" width="8.85546875" style="29"/>
    <col min="2566" max="2566" width="3" style="29" customWidth="1"/>
    <col min="2567" max="2568" width="8.85546875" style="29"/>
    <col min="2569" max="2569" width="17.42578125" style="29" customWidth="1"/>
    <col min="2570" max="2571" width="8.85546875" style="29"/>
    <col min="2572" max="2572" width="36.85546875" style="29" customWidth="1"/>
    <col min="2573" max="2821" width="8.85546875" style="29"/>
    <col min="2822" max="2822" width="3" style="29" customWidth="1"/>
    <col min="2823" max="2824" width="8.85546875" style="29"/>
    <col min="2825" max="2825" width="17.42578125" style="29" customWidth="1"/>
    <col min="2826" max="2827" width="8.85546875" style="29"/>
    <col min="2828" max="2828" width="36.85546875" style="29" customWidth="1"/>
    <col min="2829" max="3077" width="8.85546875" style="29"/>
    <col min="3078" max="3078" width="3" style="29" customWidth="1"/>
    <col min="3079" max="3080" width="8.85546875" style="29"/>
    <col min="3081" max="3081" width="17.42578125" style="29" customWidth="1"/>
    <col min="3082" max="3083" width="8.85546875" style="29"/>
    <col min="3084" max="3084" width="36.85546875" style="29" customWidth="1"/>
    <col min="3085" max="3333" width="8.85546875" style="29"/>
    <col min="3334" max="3334" width="3" style="29" customWidth="1"/>
    <col min="3335" max="3336" width="8.85546875" style="29"/>
    <col min="3337" max="3337" width="17.42578125" style="29" customWidth="1"/>
    <col min="3338" max="3339" width="8.85546875" style="29"/>
    <col min="3340" max="3340" width="36.85546875" style="29" customWidth="1"/>
    <col min="3341" max="3589" width="8.85546875" style="29"/>
    <col min="3590" max="3590" width="3" style="29" customWidth="1"/>
    <col min="3591" max="3592" width="8.85546875" style="29"/>
    <col min="3593" max="3593" width="17.42578125" style="29" customWidth="1"/>
    <col min="3594" max="3595" width="8.85546875" style="29"/>
    <col min="3596" max="3596" width="36.85546875" style="29" customWidth="1"/>
    <col min="3597" max="3845" width="8.85546875" style="29"/>
    <col min="3846" max="3846" width="3" style="29" customWidth="1"/>
    <col min="3847" max="3848" width="8.85546875" style="29"/>
    <col min="3849" max="3849" width="17.42578125" style="29" customWidth="1"/>
    <col min="3850" max="3851" width="8.85546875" style="29"/>
    <col min="3852" max="3852" width="36.85546875" style="29" customWidth="1"/>
    <col min="3853" max="4101" width="8.85546875" style="29"/>
    <col min="4102" max="4102" width="3" style="29" customWidth="1"/>
    <col min="4103" max="4104" width="8.85546875" style="29"/>
    <col min="4105" max="4105" width="17.42578125" style="29" customWidth="1"/>
    <col min="4106" max="4107" width="8.85546875" style="29"/>
    <col min="4108" max="4108" width="36.85546875" style="29" customWidth="1"/>
    <col min="4109" max="4357" width="8.85546875" style="29"/>
    <col min="4358" max="4358" width="3" style="29" customWidth="1"/>
    <col min="4359" max="4360" width="8.85546875" style="29"/>
    <col min="4361" max="4361" width="17.42578125" style="29" customWidth="1"/>
    <col min="4362" max="4363" width="8.85546875" style="29"/>
    <col min="4364" max="4364" width="36.85546875" style="29" customWidth="1"/>
    <col min="4365" max="4613" width="8.85546875" style="29"/>
    <col min="4614" max="4614" width="3" style="29" customWidth="1"/>
    <col min="4615" max="4616" width="8.85546875" style="29"/>
    <col min="4617" max="4617" width="17.42578125" style="29" customWidth="1"/>
    <col min="4618" max="4619" width="8.85546875" style="29"/>
    <col min="4620" max="4620" width="36.85546875" style="29" customWidth="1"/>
    <col min="4621" max="4869" width="8.85546875" style="29"/>
    <col min="4870" max="4870" width="3" style="29" customWidth="1"/>
    <col min="4871" max="4872" width="8.85546875" style="29"/>
    <col min="4873" max="4873" width="17.42578125" style="29" customWidth="1"/>
    <col min="4874" max="4875" width="8.85546875" style="29"/>
    <col min="4876" max="4876" width="36.85546875" style="29" customWidth="1"/>
    <col min="4877" max="5125" width="8.85546875" style="29"/>
    <col min="5126" max="5126" width="3" style="29" customWidth="1"/>
    <col min="5127" max="5128" width="8.85546875" style="29"/>
    <col min="5129" max="5129" width="17.42578125" style="29" customWidth="1"/>
    <col min="5130" max="5131" width="8.85546875" style="29"/>
    <col min="5132" max="5132" width="36.85546875" style="29" customWidth="1"/>
    <col min="5133" max="5381" width="8.85546875" style="29"/>
    <col min="5382" max="5382" width="3" style="29" customWidth="1"/>
    <col min="5383" max="5384" width="8.85546875" style="29"/>
    <col min="5385" max="5385" width="17.42578125" style="29" customWidth="1"/>
    <col min="5386" max="5387" width="8.85546875" style="29"/>
    <col min="5388" max="5388" width="36.85546875" style="29" customWidth="1"/>
    <col min="5389" max="5637" width="8.85546875" style="29"/>
    <col min="5638" max="5638" width="3" style="29" customWidth="1"/>
    <col min="5639" max="5640" width="8.85546875" style="29"/>
    <col min="5641" max="5641" width="17.42578125" style="29" customWidth="1"/>
    <col min="5642" max="5643" width="8.85546875" style="29"/>
    <col min="5644" max="5644" width="36.85546875" style="29" customWidth="1"/>
    <col min="5645" max="5893" width="8.85546875" style="29"/>
    <col min="5894" max="5894" width="3" style="29" customWidth="1"/>
    <col min="5895" max="5896" width="8.85546875" style="29"/>
    <col min="5897" max="5897" width="17.42578125" style="29" customWidth="1"/>
    <col min="5898" max="5899" width="8.85546875" style="29"/>
    <col min="5900" max="5900" width="36.85546875" style="29" customWidth="1"/>
    <col min="5901" max="6149" width="8.85546875" style="29"/>
    <col min="6150" max="6150" width="3" style="29" customWidth="1"/>
    <col min="6151" max="6152" width="8.85546875" style="29"/>
    <col min="6153" max="6153" width="17.42578125" style="29" customWidth="1"/>
    <col min="6154" max="6155" width="8.85546875" style="29"/>
    <col min="6156" max="6156" width="36.85546875" style="29" customWidth="1"/>
    <col min="6157" max="6405" width="8.85546875" style="29"/>
    <col min="6406" max="6406" width="3" style="29" customWidth="1"/>
    <col min="6407" max="6408" width="8.85546875" style="29"/>
    <col min="6409" max="6409" width="17.42578125" style="29" customWidth="1"/>
    <col min="6410" max="6411" width="8.85546875" style="29"/>
    <col min="6412" max="6412" width="36.85546875" style="29" customWidth="1"/>
    <col min="6413" max="6661" width="8.85546875" style="29"/>
    <col min="6662" max="6662" width="3" style="29" customWidth="1"/>
    <col min="6663" max="6664" width="8.85546875" style="29"/>
    <col min="6665" max="6665" width="17.42578125" style="29" customWidth="1"/>
    <col min="6666" max="6667" width="8.85546875" style="29"/>
    <col min="6668" max="6668" width="36.85546875" style="29" customWidth="1"/>
    <col min="6669" max="6917" width="8.85546875" style="29"/>
    <col min="6918" max="6918" width="3" style="29" customWidth="1"/>
    <col min="6919" max="6920" width="8.85546875" style="29"/>
    <col min="6921" max="6921" width="17.42578125" style="29" customWidth="1"/>
    <col min="6922" max="6923" width="8.85546875" style="29"/>
    <col min="6924" max="6924" width="36.85546875" style="29" customWidth="1"/>
    <col min="6925" max="7173" width="8.85546875" style="29"/>
    <col min="7174" max="7174" width="3" style="29" customWidth="1"/>
    <col min="7175" max="7176" width="8.85546875" style="29"/>
    <col min="7177" max="7177" width="17.42578125" style="29" customWidth="1"/>
    <col min="7178" max="7179" width="8.85546875" style="29"/>
    <col min="7180" max="7180" width="36.85546875" style="29" customWidth="1"/>
    <col min="7181" max="7429" width="8.85546875" style="29"/>
    <col min="7430" max="7430" width="3" style="29" customWidth="1"/>
    <col min="7431" max="7432" width="8.85546875" style="29"/>
    <col min="7433" max="7433" width="17.42578125" style="29" customWidth="1"/>
    <col min="7434" max="7435" width="8.85546875" style="29"/>
    <col min="7436" max="7436" width="36.85546875" style="29" customWidth="1"/>
    <col min="7437" max="7685" width="8.85546875" style="29"/>
    <col min="7686" max="7686" width="3" style="29" customWidth="1"/>
    <col min="7687" max="7688" width="8.85546875" style="29"/>
    <col min="7689" max="7689" width="17.42578125" style="29" customWidth="1"/>
    <col min="7690" max="7691" width="8.85546875" style="29"/>
    <col min="7692" max="7692" width="36.85546875" style="29" customWidth="1"/>
    <col min="7693" max="7941" width="8.85546875" style="29"/>
    <col min="7942" max="7942" width="3" style="29" customWidth="1"/>
    <col min="7943" max="7944" width="8.85546875" style="29"/>
    <col min="7945" max="7945" width="17.42578125" style="29" customWidth="1"/>
    <col min="7946" max="7947" width="8.85546875" style="29"/>
    <col min="7948" max="7948" width="36.85546875" style="29" customWidth="1"/>
    <col min="7949" max="8197" width="8.85546875" style="29"/>
    <col min="8198" max="8198" width="3" style="29" customWidth="1"/>
    <col min="8199" max="8200" width="8.85546875" style="29"/>
    <col min="8201" max="8201" width="17.42578125" style="29" customWidth="1"/>
    <col min="8202" max="8203" width="8.85546875" style="29"/>
    <col min="8204" max="8204" width="36.85546875" style="29" customWidth="1"/>
    <col min="8205" max="8453" width="8.85546875" style="29"/>
    <col min="8454" max="8454" width="3" style="29" customWidth="1"/>
    <col min="8455" max="8456" width="8.85546875" style="29"/>
    <col min="8457" max="8457" width="17.42578125" style="29" customWidth="1"/>
    <col min="8458" max="8459" width="8.85546875" style="29"/>
    <col min="8460" max="8460" width="36.85546875" style="29" customWidth="1"/>
    <col min="8461" max="8709" width="8.85546875" style="29"/>
    <col min="8710" max="8710" width="3" style="29" customWidth="1"/>
    <col min="8711" max="8712" width="8.85546875" style="29"/>
    <col min="8713" max="8713" width="17.42578125" style="29" customWidth="1"/>
    <col min="8714" max="8715" width="8.85546875" style="29"/>
    <col min="8716" max="8716" width="36.85546875" style="29" customWidth="1"/>
    <col min="8717" max="8965" width="8.85546875" style="29"/>
    <col min="8966" max="8966" width="3" style="29" customWidth="1"/>
    <col min="8967" max="8968" width="8.85546875" style="29"/>
    <col min="8969" max="8969" width="17.42578125" style="29" customWidth="1"/>
    <col min="8970" max="8971" width="8.85546875" style="29"/>
    <col min="8972" max="8972" width="36.85546875" style="29" customWidth="1"/>
    <col min="8973" max="9221" width="8.85546875" style="29"/>
    <col min="9222" max="9222" width="3" style="29" customWidth="1"/>
    <col min="9223" max="9224" width="8.85546875" style="29"/>
    <col min="9225" max="9225" width="17.42578125" style="29" customWidth="1"/>
    <col min="9226" max="9227" width="8.85546875" style="29"/>
    <col min="9228" max="9228" width="36.85546875" style="29" customWidth="1"/>
    <col min="9229" max="9477" width="8.85546875" style="29"/>
    <col min="9478" max="9478" width="3" style="29" customWidth="1"/>
    <col min="9479" max="9480" width="8.85546875" style="29"/>
    <col min="9481" max="9481" width="17.42578125" style="29" customWidth="1"/>
    <col min="9482" max="9483" width="8.85546875" style="29"/>
    <col min="9484" max="9484" width="36.85546875" style="29" customWidth="1"/>
    <col min="9485" max="9733" width="8.85546875" style="29"/>
    <col min="9734" max="9734" width="3" style="29" customWidth="1"/>
    <col min="9735" max="9736" width="8.85546875" style="29"/>
    <col min="9737" max="9737" width="17.42578125" style="29" customWidth="1"/>
    <col min="9738" max="9739" width="8.85546875" style="29"/>
    <col min="9740" max="9740" width="36.85546875" style="29" customWidth="1"/>
    <col min="9741" max="9989" width="8.85546875" style="29"/>
    <col min="9990" max="9990" width="3" style="29" customWidth="1"/>
    <col min="9991" max="9992" width="8.85546875" style="29"/>
    <col min="9993" max="9993" width="17.42578125" style="29" customWidth="1"/>
    <col min="9994" max="9995" width="8.85546875" style="29"/>
    <col min="9996" max="9996" width="36.85546875" style="29" customWidth="1"/>
    <col min="9997" max="10245" width="8.85546875" style="29"/>
    <col min="10246" max="10246" width="3" style="29" customWidth="1"/>
    <col min="10247" max="10248" width="8.85546875" style="29"/>
    <col min="10249" max="10249" width="17.42578125" style="29" customWidth="1"/>
    <col min="10250" max="10251" width="8.85546875" style="29"/>
    <col min="10252" max="10252" width="36.85546875" style="29" customWidth="1"/>
    <col min="10253" max="10501" width="8.85546875" style="29"/>
    <col min="10502" max="10502" width="3" style="29" customWidth="1"/>
    <col min="10503" max="10504" width="8.85546875" style="29"/>
    <col min="10505" max="10505" width="17.42578125" style="29" customWidth="1"/>
    <col min="10506" max="10507" width="8.85546875" style="29"/>
    <col min="10508" max="10508" width="36.85546875" style="29" customWidth="1"/>
    <col min="10509" max="10757" width="8.85546875" style="29"/>
    <col min="10758" max="10758" width="3" style="29" customWidth="1"/>
    <col min="10759" max="10760" width="8.85546875" style="29"/>
    <col min="10761" max="10761" width="17.42578125" style="29" customWidth="1"/>
    <col min="10762" max="10763" width="8.85546875" style="29"/>
    <col min="10764" max="10764" width="36.85546875" style="29" customWidth="1"/>
    <col min="10765" max="11013" width="8.85546875" style="29"/>
    <col min="11014" max="11014" width="3" style="29" customWidth="1"/>
    <col min="11015" max="11016" width="8.85546875" style="29"/>
    <col min="11017" max="11017" width="17.42578125" style="29" customWidth="1"/>
    <col min="11018" max="11019" width="8.85546875" style="29"/>
    <col min="11020" max="11020" width="36.85546875" style="29" customWidth="1"/>
    <col min="11021" max="11269" width="8.85546875" style="29"/>
    <col min="11270" max="11270" width="3" style="29" customWidth="1"/>
    <col min="11271" max="11272" width="8.85546875" style="29"/>
    <col min="11273" max="11273" width="17.42578125" style="29" customWidth="1"/>
    <col min="11274" max="11275" width="8.85546875" style="29"/>
    <col min="11276" max="11276" width="36.85546875" style="29" customWidth="1"/>
    <col min="11277" max="11525" width="8.85546875" style="29"/>
    <col min="11526" max="11526" width="3" style="29" customWidth="1"/>
    <col min="11527" max="11528" width="8.85546875" style="29"/>
    <col min="11529" max="11529" width="17.42578125" style="29" customWidth="1"/>
    <col min="11530" max="11531" width="8.85546875" style="29"/>
    <col min="11532" max="11532" width="36.85546875" style="29" customWidth="1"/>
    <col min="11533" max="11781" width="8.85546875" style="29"/>
    <col min="11782" max="11782" width="3" style="29" customWidth="1"/>
    <col min="11783" max="11784" width="8.85546875" style="29"/>
    <col min="11785" max="11785" width="17.42578125" style="29" customWidth="1"/>
    <col min="11786" max="11787" width="8.85546875" style="29"/>
    <col min="11788" max="11788" width="36.85546875" style="29" customWidth="1"/>
    <col min="11789" max="12037" width="8.85546875" style="29"/>
    <col min="12038" max="12038" width="3" style="29" customWidth="1"/>
    <col min="12039" max="12040" width="8.85546875" style="29"/>
    <col min="12041" max="12041" width="17.42578125" style="29" customWidth="1"/>
    <col min="12042" max="12043" width="8.85546875" style="29"/>
    <col min="12044" max="12044" width="36.85546875" style="29" customWidth="1"/>
    <col min="12045" max="12293" width="8.85546875" style="29"/>
    <col min="12294" max="12294" width="3" style="29" customWidth="1"/>
    <col min="12295" max="12296" width="8.85546875" style="29"/>
    <col min="12297" max="12297" width="17.42578125" style="29" customWidth="1"/>
    <col min="12298" max="12299" width="8.85546875" style="29"/>
    <col min="12300" max="12300" width="36.85546875" style="29" customWidth="1"/>
    <col min="12301" max="12549" width="8.85546875" style="29"/>
    <col min="12550" max="12550" width="3" style="29" customWidth="1"/>
    <col min="12551" max="12552" width="8.85546875" style="29"/>
    <col min="12553" max="12553" width="17.42578125" style="29" customWidth="1"/>
    <col min="12554" max="12555" width="8.85546875" style="29"/>
    <col min="12556" max="12556" width="36.85546875" style="29" customWidth="1"/>
    <col min="12557" max="12805" width="8.85546875" style="29"/>
    <col min="12806" max="12806" width="3" style="29" customWidth="1"/>
    <col min="12807" max="12808" width="8.85546875" style="29"/>
    <col min="12809" max="12809" width="17.42578125" style="29" customWidth="1"/>
    <col min="12810" max="12811" width="8.85546875" style="29"/>
    <col min="12812" max="12812" width="36.85546875" style="29" customWidth="1"/>
    <col min="12813" max="13061" width="8.85546875" style="29"/>
    <col min="13062" max="13062" width="3" style="29" customWidth="1"/>
    <col min="13063" max="13064" width="8.85546875" style="29"/>
    <col min="13065" max="13065" width="17.42578125" style="29" customWidth="1"/>
    <col min="13066" max="13067" width="8.85546875" style="29"/>
    <col min="13068" max="13068" width="36.85546875" style="29" customWidth="1"/>
    <col min="13069" max="13317" width="8.85546875" style="29"/>
    <col min="13318" max="13318" width="3" style="29" customWidth="1"/>
    <col min="13319" max="13320" width="8.85546875" style="29"/>
    <col min="13321" max="13321" width="17.42578125" style="29" customWidth="1"/>
    <col min="13322" max="13323" width="8.85546875" style="29"/>
    <col min="13324" max="13324" width="36.85546875" style="29" customWidth="1"/>
    <col min="13325" max="13573" width="8.85546875" style="29"/>
    <col min="13574" max="13574" width="3" style="29" customWidth="1"/>
    <col min="13575" max="13576" width="8.85546875" style="29"/>
    <col min="13577" max="13577" width="17.42578125" style="29" customWidth="1"/>
    <col min="13578" max="13579" width="8.85546875" style="29"/>
    <col min="13580" max="13580" width="36.85546875" style="29" customWidth="1"/>
    <col min="13581" max="13829" width="8.85546875" style="29"/>
    <col min="13830" max="13830" width="3" style="29" customWidth="1"/>
    <col min="13831" max="13832" width="8.85546875" style="29"/>
    <col min="13833" max="13833" width="17.42578125" style="29" customWidth="1"/>
    <col min="13834" max="13835" width="8.85546875" style="29"/>
    <col min="13836" max="13836" width="36.85546875" style="29" customWidth="1"/>
    <col min="13837" max="14085" width="8.85546875" style="29"/>
    <col min="14086" max="14086" width="3" style="29" customWidth="1"/>
    <col min="14087" max="14088" width="8.85546875" style="29"/>
    <col min="14089" max="14089" width="17.42578125" style="29" customWidth="1"/>
    <col min="14090" max="14091" width="8.85546875" style="29"/>
    <col min="14092" max="14092" width="36.85546875" style="29" customWidth="1"/>
    <col min="14093" max="14341" width="8.85546875" style="29"/>
    <col min="14342" max="14342" width="3" style="29" customWidth="1"/>
    <col min="14343" max="14344" width="8.85546875" style="29"/>
    <col min="14345" max="14345" width="17.42578125" style="29" customWidth="1"/>
    <col min="14346" max="14347" width="8.85546875" style="29"/>
    <col min="14348" max="14348" width="36.85546875" style="29" customWidth="1"/>
    <col min="14349" max="14597" width="8.85546875" style="29"/>
    <col min="14598" max="14598" width="3" style="29" customWidth="1"/>
    <col min="14599" max="14600" width="8.85546875" style="29"/>
    <col min="14601" max="14601" width="17.42578125" style="29" customWidth="1"/>
    <col min="14602" max="14603" width="8.85546875" style="29"/>
    <col min="14604" max="14604" width="36.85546875" style="29" customWidth="1"/>
    <col min="14605" max="14853" width="8.85546875" style="29"/>
    <col min="14854" max="14854" width="3" style="29" customWidth="1"/>
    <col min="14855" max="14856" width="8.85546875" style="29"/>
    <col min="14857" max="14857" width="17.42578125" style="29" customWidth="1"/>
    <col min="14858" max="14859" width="8.85546875" style="29"/>
    <col min="14860" max="14860" width="36.85546875" style="29" customWidth="1"/>
    <col min="14861" max="15109" width="8.85546875" style="29"/>
    <col min="15110" max="15110" width="3" style="29" customWidth="1"/>
    <col min="15111" max="15112" width="8.85546875" style="29"/>
    <col min="15113" max="15113" width="17.42578125" style="29" customWidth="1"/>
    <col min="15114" max="15115" width="8.85546875" style="29"/>
    <col min="15116" max="15116" width="36.85546875" style="29" customWidth="1"/>
    <col min="15117" max="15365" width="8.85546875" style="29"/>
    <col min="15366" max="15366" width="3" style="29" customWidth="1"/>
    <col min="15367" max="15368" width="8.85546875" style="29"/>
    <col min="15369" max="15369" width="17.42578125" style="29" customWidth="1"/>
    <col min="15370" max="15371" width="8.85546875" style="29"/>
    <col min="15372" max="15372" width="36.85546875" style="29" customWidth="1"/>
    <col min="15373" max="15621" width="8.85546875" style="29"/>
    <col min="15622" max="15622" width="3" style="29" customWidth="1"/>
    <col min="15623" max="15624" width="8.85546875" style="29"/>
    <col min="15625" max="15625" width="17.42578125" style="29" customWidth="1"/>
    <col min="15626" max="15627" width="8.85546875" style="29"/>
    <col min="15628" max="15628" width="36.85546875" style="29" customWidth="1"/>
    <col min="15629" max="15877" width="8.85546875" style="29"/>
    <col min="15878" max="15878" width="3" style="29" customWidth="1"/>
    <col min="15879" max="15880" width="8.85546875" style="29"/>
    <col min="15881" max="15881" width="17.42578125" style="29" customWidth="1"/>
    <col min="15882" max="15883" width="8.85546875" style="29"/>
    <col min="15884" max="15884" width="36.85546875" style="29" customWidth="1"/>
    <col min="15885" max="16133" width="8.85546875" style="29"/>
    <col min="16134" max="16134" width="3" style="29" customWidth="1"/>
    <col min="16135" max="16136" width="8.85546875" style="29"/>
    <col min="16137" max="16137" width="17.42578125" style="29" customWidth="1"/>
    <col min="16138" max="16139" width="8.85546875" style="29"/>
    <col min="16140" max="16140" width="36.85546875" style="29" customWidth="1"/>
    <col min="16141" max="16378" width="8.85546875" style="29"/>
    <col min="16379" max="16384" width="8.85546875" style="29" customWidth="1"/>
  </cols>
  <sheetData>
    <row r="1" spans="1:13" ht="13.15" customHeight="1">
      <c r="A1" s="291" t="s">
        <v>85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3"/>
    </row>
    <row r="2" spans="1:13" ht="13.15" customHeight="1">
      <c r="A2" s="294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6"/>
    </row>
    <row r="3" spans="1:13" ht="24.6" customHeight="1" thickBot="1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9"/>
    </row>
    <row r="4" spans="1:13" s="30" customFormat="1" ht="15" thickBot="1">
      <c r="A4" s="273"/>
      <c r="B4" s="274" t="s">
        <v>39</v>
      </c>
      <c r="C4" s="209" t="s">
        <v>40</v>
      </c>
      <c r="D4" s="207" t="s">
        <v>41</v>
      </c>
      <c r="E4" s="208" t="s">
        <v>42</v>
      </c>
      <c r="F4" s="209" t="s">
        <v>40</v>
      </c>
      <c r="G4" s="207" t="s">
        <v>41</v>
      </c>
      <c r="H4" s="208" t="s">
        <v>42</v>
      </c>
      <c r="I4" s="209" t="s">
        <v>40</v>
      </c>
      <c r="J4" s="207" t="s">
        <v>41</v>
      </c>
      <c r="K4" s="208" t="s">
        <v>42</v>
      </c>
      <c r="L4" s="244" t="s">
        <v>43</v>
      </c>
      <c r="M4" s="239" t="s">
        <v>44</v>
      </c>
    </row>
    <row r="5" spans="1:13" ht="14.45" customHeight="1">
      <c r="A5" s="271">
        <v>1</v>
      </c>
      <c r="B5" s="272" t="s">
        <v>86</v>
      </c>
      <c r="C5" s="235">
        <v>3726</v>
      </c>
      <c r="D5" s="234" t="s">
        <v>112</v>
      </c>
      <c r="E5" s="204"/>
      <c r="F5" s="235">
        <v>3727</v>
      </c>
      <c r="G5" s="234" t="s">
        <v>113</v>
      </c>
      <c r="H5" s="236"/>
      <c r="I5" s="237"/>
      <c r="J5" s="238"/>
      <c r="K5" s="236"/>
      <c r="L5" s="245" t="s">
        <v>120</v>
      </c>
      <c r="M5" s="240" t="s">
        <v>187</v>
      </c>
    </row>
    <row r="6" spans="1:13" ht="15">
      <c r="A6" s="248">
        <v>2</v>
      </c>
      <c r="B6" s="232" t="s">
        <v>88</v>
      </c>
      <c r="C6" s="171">
        <v>3137</v>
      </c>
      <c r="D6" s="160" t="s">
        <v>114</v>
      </c>
      <c r="E6" s="170"/>
      <c r="F6" s="171">
        <v>5335</v>
      </c>
      <c r="G6" s="160" t="s">
        <v>115</v>
      </c>
      <c r="H6" s="172"/>
      <c r="I6" s="173"/>
      <c r="J6" s="161"/>
      <c r="K6" s="172"/>
      <c r="L6" s="246" t="s">
        <v>119</v>
      </c>
      <c r="M6" s="241" t="s">
        <v>121</v>
      </c>
    </row>
    <row r="7" spans="1:13" ht="15">
      <c r="A7" s="248">
        <v>3</v>
      </c>
      <c r="B7" s="233" t="s">
        <v>117</v>
      </c>
      <c r="C7" s="171">
        <v>3984</v>
      </c>
      <c r="D7" s="160" t="s">
        <v>122</v>
      </c>
      <c r="E7" s="170"/>
      <c r="F7" s="171">
        <v>5908</v>
      </c>
      <c r="G7" s="160" t="s">
        <v>123</v>
      </c>
      <c r="H7" s="172"/>
      <c r="I7" s="173"/>
      <c r="J7" s="161"/>
      <c r="K7" s="172"/>
      <c r="L7" s="246" t="s">
        <v>124</v>
      </c>
      <c r="M7" s="241" t="s">
        <v>186</v>
      </c>
    </row>
    <row r="8" spans="1:13" ht="15">
      <c r="A8" s="248">
        <v>4</v>
      </c>
      <c r="B8" s="250" t="s">
        <v>97</v>
      </c>
      <c r="C8" s="171">
        <v>4652</v>
      </c>
      <c r="D8" s="160" t="s">
        <v>125</v>
      </c>
      <c r="E8" s="170"/>
      <c r="F8" s="171">
        <v>6227</v>
      </c>
      <c r="G8" s="160" t="s">
        <v>126</v>
      </c>
      <c r="H8" s="172"/>
      <c r="I8" s="173"/>
      <c r="J8" s="161"/>
      <c r="K8" s="172"/>
      <c r="L8" s="246" t="s">
        <v>127</v>
      </c>
      <c r="M8" s="241" t="s">
        <v>194</v>
      </c>
    </row>
    <row r="9" spans="1:13" ht="15">
      <c r="A9" s="248">
        <v>5</v>
      </c>
      <c r="B9" s="250" t="s">
        <v>105</v>
      </c>
      <c r="C9" s="171">
        <v>6289</v>
      </c>
      <c r="D9" s="160" t="s">
        <v>128</v>
      </c>
      <c r="E9" s="170"/>
      <c r="F9" s="171">
        <v>7006</v>
      </c>
      <c r="G9" s="160" t="s">
        <v>129</v>
      </c>
      <c r="H9" s="172"/>
      <c r="I9" s="173"/>
      <c r="J9" s="161"/>
      <c r="K9" s="172"/>
      <c r="L9" s="246" t="s">
        <v>130</v>
      </c>
      <c r="M9" s="241" t="s">
        <v>194</v>
      </c>
    </row>
    <row r="10" spans="1:13" ht="15">
      <c r="A10" s="248">
        <v>6</v>
      </c>
      <c r="B10" s="250" t="s">
        <v>101</v>
      </c>
      <c r="C10" s="171">
        <v>5836</v>
      </c>
      <c r="D10" s="160" t="s">
        <v>131</v>
      </c>
      <c r="E10" s="170"/>
      <c r="F10" s="171">
        <v>6677</v>
      </c>
      <c r="G10" s="160" t="s">
        <v>132</v>
      </c>
      <c r="H10" s="172"/>
      <c r="I10" s="173"/>
      <c r="J10" s="161"/>
      <c r="K10" s="172"/>
      <c r="L10" s="246" t="s">
        <v>133</v>
      </c>
      <c r="M10" s="241" t="s">
        <v>121</v>
      </c>
    </row>
    <row r="11" spans="1:13" ht="15">
      <c r="A11" s="248">
        <v>7</v>
      </c>
      <c r="B11" s="251" t="s">
        <v>102</v>
      </c>
      <c r="C11" s="171">
        <v>6686</v>
      </c>
      <c r="D11" s="160" t="s">
        <v>134</v>
      </c>
      <c r="E11" s="170"/>
      <c r="F11" s="171">
        <v>6861</v>
      </c>
      <c r="G11" s="160" t="s">
        <v>182</v>
      </c>
      <c r="H11" s="172"/>
      <c r="I11" s="173"/>
      <c r="J11" s="161"/>
      <c r="K11" s="172"/>
      <c r="L11" s="246" t="s">
        <v>135</v>
      </c>
      <c r="M11" s="241" t="s">
        <v>121</v>
      </c>
    </row>
    <row r="12" spans="1:13" ht="15">
      <c r="A12" s="248">
        <v>8</v>
      </c>
      <c r="B12" s="250" t="s">
        <v>92</v>
      </c>
      <c r="C12" s="171">
        <v>5857</v>
      </c>
      <c r="D12" s="160" t="s">
        <v>136</v>
      </c>
      <c r="E12" s="170"/>
      <c r="F12" s="171">
        <v>6643</v>
      </c>
      <c r="G12" s="160" t="s">
        <v>137</v>
      </c>
      <c r="H12" s="172"/>
      <c r="I12" s="173"/>
      <c r="J12" s="161"/>
      <c r="K12" s="172"/>
      <c r="L12" s="246" t="s">
        <v>138</v>
      </c>
      <c r="M12" s="241" t="s">
        <v>188</v>
      </c>
    </row>
    <row r="13" spans="1:13" ht="15">
      <c r="A13" s="248">
        <v>9</v>
      </c>
      <c r="B13" s="250" t="s">
        <v>104</v>
      </c>
      <c r="C13" s="171">
        <v>6302</v>
      </c>
      <c r="D13" s="160" t="s">
        <v>139</v>
      </c>
      <c r="E13" s="170"/>
      <c r="F13" s="171">
        <v>6485</v>
      </c>
      <c r="G13" s="29" t="s">
        <v>147</v>
      </c>
      <c r="H13" s="172"/>
      <c r="I13" s="173"/>
      <c r="J13" s="161"/>
      <c r="K13" s="172"/>
      <c r="L13" s="246" t="s">
        <v>141</v>
      </c>
      <c r="M13" s="241" t="s">
        <v>188</v>
      </c>
    </row>
    <row r="14" spans="1:13" ht="15">
      <c r="A14" s="248">
        <v>10</v>
      </c>
      <c r="B14" s="250" t="s">
        <v>96</v>
      </c>
      <c r="C14" s="171">
        <v>4000</v>
      </c>
      <c r="D14" s="160" t="s">
        <v>144</v>
      </c>
      <c r="E14" s="170"/>
      <c r="F14" s="171">
        <v>5843</v>
      </c>
      <c r="G14" s="160" t="s">
        <v>140</v>
      </c>
      <c r="H14" s="172"/>
      <c r="I14" s="173"/>
      <c r="J14" s="161"/>
      <c r="K14" s="172"/>
      <c r="L14" s="246" t="s">
        <v>142</v>
      </c>
      <c r="M14" s="241" t="s">
        <v>193</v>
      </c>
    </row>
    <row r="15" spans="1:13" ht="15">
      <c r="A15" s="248">
        <v>11</v>
      </c>
      <c r="B15" s="250" t="s">
        <v>106</v>
      </c>
      <c r="C15" s="171">
        <v>4092</v>
      </c>
      <c r="D15" s="160" t="s">
        <v>146</v>
      </c>
      <c r="E15" s="170"/>
      <c r="F15" s="171">
        <v>7023</v>
      </c>
      <c r="G15" s="160" t="s">
        <v>145</v>
      </c>
      <c r="H15" s="172"/>
      <c r="I15" s="173"/>
      <c r="J15" s="161"/>
      <c r="K15" s="172"/>
      <c r="L15" s="246" t="s">
        <v>143</v>
      </c>
      <c r="M15" s="241" t="s">
        <v>193</v>
      </c>
    </row>
    <row r="16" spans="1:13" ht="15">
      <c r="A16" s="248">
        <v>12</v>
      </c>
      <c r="B16" s="250" t="s">
        <v>100</v>
      </c>
      <c r="C16" s="171">
        <v>6397</v>
      </c>
      <c r="D16" s="160" t="s">
        <v>148</v>
      </c>
      <c r="E16" s="170"/>
      <c r="F16" s="171">
        <v>6647</v>
      </c>
      <c r="G16" s="160" t="s">
        <v>149</v>
      </c>
      <c r="H16" s="172"/>
      <c r="I16" s="173"/>
      <c r="J16" s="161"/>
      <c r="K16" s="172"/>
      <c r="L16" s="246" t="s">
        <v>195</v>
      </c>
      <c r="M16" s="241" t="s">
        <v>169</v>
      </c>
    </row>
    <row r="17" spans="1:13" ht="15">
      <c r="A17" s="248">
        <v>13</v>
      </c>
      <c r="B17" s="282" t="s">
        <v>107</v>
      </c>
      <c r="C17" s="283"/>
      <c r="D17" s="284"/>
      <c r="E17" s="285"/>
      <c r="F17" s="283"/>
      <c r="G17" s="284"/>
      <c r="H17" s="286"/>
      <c r="I17" s="287"/>
      <c r="J17" s="288"/>
      <c r="K17" s="286"/>
      <c r="L17" s="289"/>
      <c r="M17" s="290"/>
    </row>
    <row r="18" spans="1:13" ht="15">
      <c r="A18" s="248">
        <v>14</v>
      </c>
      <c r="B18" s="250" t="s">
        <v>89</v>
      </c>
      <c r="C18" s="171">
        <v>3981</v>
      </c>
      <c r="D18" s="160" t="s">
        <v>150</v>
      </c>
      <c r="E18" s="170"/>
      <c r="F18" s="171">
        <v>3072</v>
      </c>
      <c r="G18" s="160" t="s">
        <v>151</v>
      </c>
      <c r="H18" s="172"/>
      <c r="I18" s="173"/>
      <c r="J18" s="161"/>
      <c r="K18" s="172"/>
      <c r="L18" s="246" t="s">
        <v>152</v>
      </c>
      <c r="M18" s="241" t="s">
        <v>192</v>
      </c>
    </row>
    <row r="19" spans="1:13" ht="15">
      <c r="A19" s="248">
        <v>15</v>
      </c>
      <c r="B19" s="250" t="s">
        <v>98</v>
      </c>
      <c r="C19" s="171">
        <v>4653</v>
      </c>
      <c r="D19" s="160" t="s">
        <v>154</v>
      </c>
      <c r="E19" s="170"/>
      <c r="F19" s="171">
        <v>6041</v>
      </c>
      <c r="G19" s="160" t="s">
        <v>155</v>
      </c>
      <c r="H19" s="172"/>
      <c r="I19" s="173">
        <v>6037</v>
      </c>
      <c r="J19" s="161" t="s">
        <v>156</v>
      </c>
      <c r="K19" s="172"/>
      <c r="L19" s="246" t="s">
        <v>184</v>
      </c>
      <c r="M19" s="241" t="s">
        <v>192</v>
      </c>
    </row>
    <row r="20" spans="1:13" ht="15">
      <c r="A20" s="248">
        <v>16</v>
      </c>
      <c r="B20" s="250" t="s">
        <v>108</v>
      </c>
      <c r="C20" s="171">
        <v>4654</v>
      </c>
      <c r="D20" s="160" t="s">
        <v>157</v>
      </c>
      <c r="E20" s="170"/>
      <c r="F20" s="171">
        <v>6039</v>
      </c>
      <c r="G20" s="160" t="s">
        <v>158</v>
      </c>
      <c r="H20" s="172"/>
      <c r="I20" s="173"/>
      <c r="J20" s="161"/>
      <c r="K20" s="172"/>
      <c r="L20" s="246" t="s">
        <v>185</v>
      </c>
      <c r="M20" s="241" t="s">
        <v>189</v>
      </c>
    </row>
    <row r="21" spans="1:13" ht="14.45" customHeight="1">
      <c r="A21" s="248">
        <v>17</v>
      </c>
      <c r="B21" s="250" t="s">
        <v>90</v>
      </c>
      <c r="C21" s="171">
        <v>5268</v>
      </c>
      <c r="D21" s="160" t="s">
        <v>159</v>
      </c>
      <c r="E21" s="170"/>
      <c r="F21" s="171">
        <v>5264</v>
      </c>
      <c r="G21" s="160" t="s">
        <v>160</v>
      </c>
      <c r="H21" s="172"/>
      <c r="I21" s="173"/>
      <c r="J21" s="161"/>
      <c r="K21" s="172"/>
      <c r="L21" s="246" t="s">
        <v>161</v>
      </c>
      <c r="M21" s="241" t="s">
        <v>190</v>
      </c>
    </row>
    <row r="22" spans="1:13" ht="15">
      <c r="A22" s="248">
        <v>18</v>
      </c>
      <c r="B22" s="250" t="s">
        <v>91</v>
      </c>
      <c r="C22" s="171">
        <v>6257</v>
      </c>
      <c r="D22" s="160" t="s">
        <v>162</v>
      </c>
      <c r="E22" s="170"/>
      <c r="F22" s="171">
        <v>5287</v>
      </c>
      <c r="G22" s="160" t="s">
        <v>163</v>
      </c>
      <c r="H22" s="172"/>
      <c r="I22" s="173"/>
      <c r="J22" s="161"/>
      <c r="K22" s="172"/>
      <c r="L22" s="246" t="s">
        <v>164</v>
      </c>
      <c r="M22" s="241" t="s">
        <v>190</v>
      </c>
    </row>
    <row r="23" spans="1:13" ht="15">
      <c r="A23" s="248">
        <v>19</v>
      </c>
      <c r="B23" s="250" t="s">
        <v>99</v>
      </c>
      <c r="C23" s="171">
        <v>5243</v>
      </c>
      <c r="D23" s="160" t="s">
        <v>165</v>
      </c>
      <c r="E23" s="170"/>
      <c r="F23" s="171">
        <v>5277</v>
      </c>
      <c r="G23" s="160" t="s">
        <v>166</v>
      </c>
      <c r="H23" s="172"/>
      <c r="I23" s="173"/>
      <c r="J23" s="161"/>
      <c r="K23" s="172"/>
      <c r="L23" s="246" t="s">
        <v>167</v>
      </c>
      <c r="M23" s="241" t="s">
        <v>191</v>
      </c>
    </row>
    <row r="24" spans="1:13" ht="15">
      <c r="A24" s="248">
        <v>20</v>
      </c>
      <c r="B24" s="250" t="s">
        <v>103</v>
      </c>
      <c r="C24" s="171">
        <v>5238</v>
      </c>
      <c r="D24" s="160" t="s">
        <v>168</v>
      </c>
      <c r="E24" s="170"/>
      <c r="F24" s="171">
        <v>6006</v>
      </c>
      <c r="G24" s="160" t="s">
        <v>181</v>
      </c>
      <c r="H24" s="172"/>
      <c r="I24" s="173"/>
      <c r="J24" s="161"/>
      <c r="K24" s="172"/>
      <c r="L24" s="246" t="s">
        <v>153</v>
      </c>
      <c r="M24" s="241" t="s">
        <v>191</v>
      </c>
    </row>
    <row r="25" spans="1:13" ht="15">
      <c r="A25" s="248">
        <v>21</v>
      </c>
      <c r="B25" s="250"/>
      <c r="C25" s="155"/>
      <c r="D25" s="153"/>
      <c r="E25" s="154"/>
      <c r="F25" s="155"/>
      <c r="G25" s="153"/>
      <c r="H25" s="156"/>
      <c r="I25" s="162"/>
      <c r="J25" s="161"/>
      <c r="K25" s="156"/>
      <c r="L25" s="247"/>
      <c r="M25" s="241"/>
    </row>
    <row r="26" spans="1:13" ht="15">
      <c r="A26" s="248">
        <v>22</v>
      </c>
      <c r="B26" s="233"/>
      <c r="C26" s="57"/>
      <c r="D26" s="55"/>
      <c r="E26" s="56"/>
      <c r="F26" s="57"/>
      <c r="G26" s="55"/>
      <c r="H26" s="58"/>
      <c r="I26" s="59"/>
      <c r="J26" s="60"/>
      <c r="K26" s="58"/>
      <c r="L26" s="248"/>
      <c r="M26" s="242"/>
    </row>
    <row r="27" spans="1:13" ht="15">
      <c r="A27" s="248">
        <v>23</v>
      </c>
      <c r="B27" s="233"/>
      <c r="C27" s="57"/>
      <c r="D27" s="55"/>
      <c r="E27" s="56"/>
      <c r="F27" s="57"/>
      <c r="G27" s="55"/>
      <c r="H27" s="58"/>
      <c r="I27" s="59"/>
      <c r="J27" s="60"/>
      <c r="K27" s="58"/>
      <c r="L27" s="248"/>
      <c r="M27" s="242"/>
    </row>
    <row r="28" spans="1:13" ht="15">
      <c r="A28" s="248">
        <v>24</v>
      </c>
      <c r="B28" s="233"/>
      <c r="C28" s="57"/>
      <c r="D28" s="55"/>
      <c r="E28" s="56"/>
      <c r="F28" s="57"/>
      <c r="G28" s="55"/>
      <c r="H28" s="58"/>
      <c r="I28" s="59"/>
      <c r="J28" s="60"/>
      <c r="K28" s="58"/>
      <c r="L28" s="248"/>
      <c r="M28" s="242"/>
    </row>
    <row r="29" spans="1:13" ht="15.75" thickBot="1">
      <c r="A29" s="249">
        <v>25</v>
      </c>
      <c r="B29" s="252"/>
      <c r="C29" s="228"/>
      <c r="D29" s="61"/>
      <c r="E29" s="178"/>
      <c r="F29" s="228"/>
      <c r="G29" s="61"/>
      <c r="H29" s="229"/>
      <c r="I29" s="230"/>
      <c r="J29" s="231"/>
      <c r="K29" s="229"/>
      <c r="L29" s="249"/>
      <c r="M29" s="243"/>
    </row>
  </sheetData>
  <mergeCells count="1">
    <mergeCell ref="A1:M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8" fitToHeight="0" orientation="landscape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X96"/>
  <sheetViews>
    <sheetView showGridLines="0" topLeftCell="A2" workbookViewId="0">
      <selection activeCell="U25" sqref="U25:U26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482" t="str">
        <f>'Nasazení do skupin'!B2</f>
        <v>PČNS starší žáci - dvojice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83"/>
    </row>
    <row r="3" spans="1:21" ht="15" customHeight="1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1" ht="32.25" customHeight="1" thickBot="1">
      <c r="A4" s="480" t="s">
        <v>0</v>
      </c>
      <c r="B4" s="48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1" ht="14.45" customHeight="1">
      <c r="A5" s="422"/>
      <c r="B5" s="423"/>
      <c r="C5" s="406">
        <v>1</v>
      </c>
      <c r="D5" s="406"/>
      <c r="E5" s="483"/>
      <c r="F5" s="482">
        <v>2</v>
      </c>
      <c r="G5" s="406"/>
      <c r="H5" s="483"/>
      <c r="I5" s="482">
        <v>3</v>
      </c>
      <c r="J5" s="406"/>
      <c r="K5" s="483"/>
      <c r="L5" s="482">
        <v>4</v>
      </c>
      <c r="M5" s="406"/>
      <c r="N5" s="483"/>
      <c r="O5" s="482">
        <v>5</v>
      </c>
      <c r="P5" s="406"/>
      <c r="Q5" s="483"/>
      <c r="R5" s="487" t="s">
        <v>1</v>
      </c>
      <c r="S5" s="488"/>
      <c r="T5" s="489"/>
      <c r="U5" s="175" t="s">
        <v>2</v>
      </c>
    </row>
    <row r="6" spans="1:21" ht="15" customHeight="1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74" t="s">
        <v>4</v>
      </c>
    </row>
    <row r="7" spans="1:21" ht="15" customHeight="1">
      <c r="A7" s="451">
        <v>1</v>
      </c>
      <c r="B7" s="472" t="str">
        <f>'Nasazení do skupin'!B20</f>
        <v>TJ Dynamo ČEZ České Budějovice A</v>
      </c>
      <c r="C7" s="477"/>
      <c r="D7" s="478"/>
      <c r="E7" s="479"/>
      <c r="F7" s="452">
        <f>E11</f>
        <v>1</v>
      </c>
      <c r="G7" s="454" t="s">
        <v>5</v>
      </c>
      <c r="H7" s="442">
        <f>C11</f>
        <v>2</v>
      </c>
      <c r="I7" s="452">
        <f>O33</f>
        <v>2</v>
      </c>
      <c r="J7" s="454" t="s">
        <v>5</v>
      </c>
      <c r="K7" s="442">
        <f>Q33</f>
        <v>1</v>
      </c>
      <c r="L7" s="452">
        <f>O37</f>
        <v>0</v>
      </c>
      <c r="M7" s="454" t="s">
        <v>5</v>
      </c>
      <c r="N7" s="442">
        <f>Q37</f>
        <v>2</v>
      </c>
      <c r="O7" s="514">
        <f>O43</f>
        <v>1</v>
      </c>
      <c r="P7" s="516" t="s">
        <v>5</v>
      </c>
      <c r="Q7" s="518">
        <f>Q43</f>
        <v>2</v>
      </c>
      <c r="R7" s="432">
        <f>F7+I7+L7+O7</f>
        <v>4</v>
      </c>
      <c r="S7" s="436" t="s">
        <v>5</v>
      </c>
      <c r="T7" s="470">
        <f>H7+K7+N7+Q7</f>
        <v>7</v>
      </c>
      <c r="U7" s="468">
        <v>2</v>
      </c>
    </row>
    <row r="8" spans="1:21" ht="15.75" customHeight="1" thickBot="1">
      <c r="A8" s="343"/>
      <c r="B8" s="346"/>
      <c r="C8" s="384"/>
      <c r="D8" s="385"/>
      <c r="E8" s="386"/>
      <c r="F8" s="453"/>
      <c r="G8" s="445"/>
      <c r="H8" s="443"/>
      <c r="I8" s="453"/>
      <c r="J8" s="445"/>
      <c r="K8" s="443"/>
      <c r="L8" s="453"/>
      <c r="M8" s="445"/>
      <c r="N8" s="443"/>
      <c r="O8" s="515"/>
      <c r="P8" s="517"/>
      <c r="Q8" s="519"/>
      <c r="R8" s="433"/>
      <c r="S8" s="437"/>
      <c r="T8" s="471"/>
      <c r="U8" s="469"/>
    </row>
    <row r="9" spans="1:21" ht="15" customHeight="1">
      <c r="A9" s="343"/>
      <c r="B9" s="346"/>
      <c r="C9" s="384"/>
      <c r="D9" s="385"/>
      <c r="E9" s="386"/>
      <c r="F9" s="457">
        <f>E13</f>
        <v>24</v>
      </c>
      <c r="G9" s="455" t="s">
        <v>5</v>
      </c>
      <c r="H9" s="446">
        <f>C13</f>
        <v>29</v>
      </c>
      <c r="I9" s="457">
        <f>O34</f>
        <v>25</v>
      </c>
      <c r="J9" s="455" t="s">
        <v>5</v>
      </c>
      <c r="K9" s="446">
        <f>Q34</f>
        <v>28</v>
      </c>
      <c r="L9" s="457">
        <f>O38</f>
        <v>11</v>
      </c>
      <c r="M9" s="455" t="s">
        <v>5</v>
      </c>
      <c r="N9" s="446">
        <f>Q38</f>
        <v>10</v>
      </c>
      <c r="O9" s="508">
        <f>O44</f>
        <v>26</v>
      </c>
      <c r="P9" s="510" t="s">
        <v>5</v>
      </c>
      <c r="Q9" s="512">
        <f>Q44</f>
        <v>27</v>
      </c>
      <c r="R9" s="434">
        <f>F9+I9+L9+O9</f>
        <v>86</v>
      </c>
      <c r="S9" s="428" t="s">
        <v>5</v>
      </c>
      <c r="T9" s="430">
        <f>H9+K9+N9+Q9</f>
        <v>94</v>
      </c>
      <c r="U9" s="464" t="s">
        <v>172</v>
      </c>
    </row>
    <row r="10" spans="1:21" ht="15.75" customHeight="1" thickBot="1">
      <c r="A10" s="344"/>
      <c r="B10" s="347"/>
      <c r="C10" s="387"/>
      <c r="D10" s="388"/>
      <c r="E10" s="389"/>
      <c r="F10" s="457"/>
      <c r="G10" s="455"/>
      <c r="H10" s="446"/>
      <c r="I10" s="458"/>
      <c r="J10" s="456"/>
      <c r="K10" s="447"/>
      <c r="L10" s="458"/>
      <c r="M10" s="456"/>
      <c r="N10" s="447"/>
      <c r="O10" s="509"/>
      <c r="P10" s="511"/>
      <c r="Q10" s="513"/>
      <c r="R10" s="435"/>
      <c r="S10" s="429"/>
      <c r="T10" s="431"/>
      <c r="U10" s="465"/>
    </row>
    <row r="11" spans="1:21" ht="15" customHeight="1">
      <c r="A11" s="451">
        <v>2</v>
      </c>
      <c r="B11" s="472" t="str">
        <f>'Nasazení do skupin'!B21</f>
        <v>MNK Modřice B</v>
      </c>
      <c r="C11" s="452">
        <f>O47</f>
        <v>2</v>
      </c>
      <c r="D11" s="454" t="s">
        <v>5</v>
      </c>
      <c r="E11" s="454">
        <f>Q47</f>
        <v>1</v>
      </c>
      <c r="F11" s="484" t="s">
        <v>109</v>
      </c>
      <c r="G11" s="485"/>
      <c r="H11" s="486"/>
      <c r="I11" s="454">
        <f>O29</f>
        <v>2</v>
      </c>
      <c r="J11" s="454" t="s">
        <v>5</v>
      </c>
      <c r="K11" s="442">
        <f>Q29</f>
        <v>1</v>
      </c>
      <c r="L11" s="452">
        <f>O41</f>
        <v>2</v>
      </c>
      <c r="M11" s="454" t="s">
        <v>5</v>
      </c>
      <c r="N11" s="442">
        <f>Q41</f>
        <v>0</v>
      </c>
      <c r="O11" s="452">
        <f>O35</f>
        <v>2</v>
      </c>
      <c r="P11" s="454" t="s">
        <v>5</v>
      </c>
      <c r="Q11" s="442">
        <f>Q35</f>
        <v>0</v>
      </c>
      <c r="R11" s="432">
        <f>C11+I11+L11+O11</f>
        <v>8</v>
      </c>
      <c r="S11" s="436" t="s">
        <v>5</v>
      </c>
      <c r="T11" s="470">
        <f>E11+K11+N11+Q11</f>
        <v>2</v>
      </c>
      <c r="U11" s="468">
        <v>8</v>
      </c>
    </row>
    <row r="12" spans="1:21" ht="15.75" customHeight="1" thickBot="1">
      <c r="A12" s="343"/>
      <c r="B12" s="346"/>
      <c r="C12" s="453"/>
      <c r="D12" s="445"/>
      <c r="E12" s="445"/>
      <c r="F12" s="393"/>
      <c r="G12" s="394"/>
      <c r="H12" s="395"/>
      <c r="I12" s="445"/>
      <c r="J12" s="445"/>
      <c r="K12" s="443"/>
      <c r="L12" s="453"/>
      <c r="M12" s="445"/>
      <c r="N12" s="443"/>
      <c r="O12" s="453"/>
      <c r="P12" s="445"/>
      <c r="Q12" s="443"/>
      <c r="R12" s="433"/>
      <c r="S12" s="437"/>
      <c r="T12" s="471"/>
      <c r="U12" s="469"/>
    </row>
    <row r="13" spans="1:21" ht="15" customHeight="1">
      <c r="A13" s="343"/>
      <c r="B13" s="346"/>
      <c r="C13" s="457">
        <f>O48</f>
        <v>29</v>
      </c>
      <c r="D13" s="455" t="s">
        <v>5</v>
      </c>
      <c r="E13" s="455">
        <f>Q48</f>
        <v>24</v>
      </c>
      <c r="F13" s="393"/>
      <c r="G13" s="394"/>
      <c r="H13" s="395"/>
      <c r="I13" s="455">
        <f>O30</f>
        <v>29</v>
      </c>
      <c r="J13" s="455" t="s">
        <v>5</v>
      </c>
      <c r="K13" s="446">
        <f>Q30</f>
        <v>26</v>
      </c>
      <c r="L13" s="457">
        <f>O42</f>
        <v>20</v>
      </c>
      <c r="M13" s="455" t="s">
        <v>5</v>
      </c>
      <c r="N13" s="446">
        <f>Q42</f>
        <v>15</v>
      </c>
      <c r="O13" s="457">
        <f>O36</f>
        <v>20</v>
      </c>
      <c r="P13" s="455" t="s">
        <v>5</v>
      </c>
      <c r="Q13" s="446">
        <f>Q36</f>
        <v>9</v>
      </c>
      <c r="R13" s="434">
        <f>C13+I13+L13+O13</f>
        <v>98</v>
      </c>
      <c r="S13" s="428" t="s">
        <v>5</v>
      </c>
      <c r="T13" s="430">
        <f>E13+K13+N13+Q13</f>
        <v>74</v>
      </c>
      <c r="U13" s="464" t="s">
        <v>174</v>
      </c>
    </row>
    <row r="14" spans="1:21" ht="15.75" customHeight="1" thickBot="1">
      <c r="A14" s="344"/>
      <c r="B14" s="347"/>
      <c r="C14" s="458"/>
      <c r="D14" s="456"/>
      <c r="E14" s="456"/>
      <c r="F14" s="396"/>
      <c r="G14" s="397"/>
      <c r="H14" s="398"/>
      <c r="I14" s="455"/>
      <c r="J14" s="455"/>
      <c r="K14" s="446"/>
      <c r="L14" s="458"/>
      <c r="M14" s="456"/>
      <c r="N14" s="447"/>
      <c r="O14" s="458"/>
      <c r="P14" s="456"/>
      <c r="Q14" s="447"/>
      <c r="R14" s="435"/>
      <c r="S14" s="429"/>
      <c r="T14" s="431"/>
      <c r="U14" s="465"/>
    </row>
    <row r="15" spans="1:21" ht="15" customHeight="1">
      <c r="A15" s="451">
        <v>3</v>
      </c>
      <c r="B15" s="472" t="str">
        <f>'Nasazení do skupin'!B22</f>
        <v>TJ Peklo nad Zdobnicí B</v>
      </c>
      <c r="C15" s="452">
        <f>K7</f>
        <v>1</v>
      </c>
      <c r="D15" s="454" t="s">
        <v>5</v>
      </c>
      <c r="E15" s="442">
        <f>I7</f>
        <v>2</v>
      </c>
      <c r="F15" s="459">
        <f>K11</f>
        <v>1</v>
      </c>
      <c r="G15" s="444" t="s">
        <v>5</v>
      </c>
      <c r="H15" s="444">
        <f>I11</f>
        <v>2</v>
      </c>
      <c r="I15" s="448"/>
      <c r="J15" s="449"/>
      <c r="K15" s="450"/>
      <c r="L15" s="460">
        <f>K19</f>
        <v>2</v>
      </c>
      <c r="M15" s="460" t="s">
        <v>5</v>
      </c>
      <c r="N15" s="462">
        <f>I19</f>
        <v>1</v>
      </c>
      <c r="O15" s="460">
        <f>O39</f>
        <v>2</v>
      </c>
      <c r="P15" s="460" t="s">
        <v>5</v>
      </c>
      <c r="Q15" s="462">
        <f>Q39</f>
        <v>0</v>
      </c>
      <c r="R15" s="432">
        <f>C15+F15+L15+O15</f>
        <v>6</v>
      </c>
      <c r="S15" s="436" t="s">
        <v>5</v>
      </c>
      <c r="T15" s="470">
        <f>H15+E15+N15+Q15</f>
        <v>5</v>
      </c>
      <c r="U15" s="468">
        <v>4</v>
      </c>
    </row>
    <row r="16" spans="1:21" ht="15.75" customHeight="1" thickBot="1">
      <c r="A16" s="343"/>
      <c r="B16" s="346"/>
      <c r="C16" s="453"/>
      <c r="D16" s="445"/>
      <c r="E16" s="443"/>
      <c r="F16" s="453"/>
      <c r="G16" s="445"/>
      <c r="H16" s="445"/>
      <c r="I16" s="360"/>
      <c r="J16" s="361"/>
      <c r="K16" s="362"/>
      <c r="L16" s="461"/>
      <c r="M16" s="461"/>
      <c r="N16" s="463"/>
      <c r="O16" s="461"/>
      <c r="P16" s="461"/>
      <c r="Q16" s="463"/>
      <c r="R16" s="433"/>
      <c r="S16" s="437"/>
      <c r="T16" s="471"/>
      <c r="U16" s="469"/>
    </row>
    <row r="17" spans="1:22" ht="15" customHeight="1">
      <c r="A17" s="343"/>
      <c r="B17" s="346"/>
      <c r="C17" s="457">
        <f>K9</f>
        <v>28</v>
      </c>
      <c r="D17" s="455" t="s">
        <v>5</v>
      </c>
      <c r="E17" s="446">
        <f>I9</f>
        <v>25</v>
      </c>
      <c r="F17" s="457">
        <f>K13</f>
        <v>26</v>
      </c>
      <c r="G17" s="455" t="s">
        <v>5</v>
      </c>
      <c r="H17" s="455">
        <f>I13</f>
        <v>29</v>
      </c>
      <c r="I17" s="360"/>
      <c r="J17" s="361"/>
      <c r="K17" s="362"/>
      <c r="L17" s="440">
        <f>K21</f>
        <v>29</v>
      </c>
      <c r="M17" s="440" t="s">
        <v>5</v>
      </c>
      <c r="N17" s="466">
        <f>I21</f>
        <v>25</v>
      </c>
      <c r="O17" s="440">
        <f>O40</f>
        <v>20</v>
      </c>
      <c r="P17" s="440" t="s">
        <v>5</v>
      </c>
      <c r="Q17" s="466">
        <f>Q40</f>
        <v>7</v>
      </c>
      <c r="R17" s="434">
        <f>F17+C17+L17+O17</f>
        <v>103</v>
      </c>
      <c r="S17" s="428" t="s">
        <v>5</v>
      </c>
      <c r="T17" s="430">
        <f>H17+E17+N17+Q17</f>
        <v>86</v>
      </c>
      <c r="U17" s="464" t="s">
        <v>37</v>
      </c>
    </row>
    <row r="18" spans="1:22" ht="15.75" customHeight="1" thickBot="1">
      <c r="A18" s="344"/>
      <c r="B18" s="347"/>
      <c r="C18" s="458"/>
      <c r="D18" s="456"/>
      <c r="E18" s="447"/>
      <c r="F18" s="458"/>
      <c r="G18" s="456"/>
      <c r="H18" s="456"/>
      <c r="I18" s="363"/>
      <c r="J18" s="364"/>
      <c r="K18" s="365"/>
      <c r="L18" s="441"/>
      <c r="M18" s="441"/>
      <c r="N18" s="467"/>
      <c r="O18" s="441"/>
      <c r="P18" s="441"/>
      <c r="Q18" s="467"/>
      <c r="R18" s="435"/>
      <c r="S18" s="429"/>
      <c r="T18" s="431"/>
      <c r="U18" s="465"/>
    </row>
    <row r="19" spans="1:22" ht="15" customHeight="1">
      <c r="A19" s="451">
        <v>4</v>
      </c>
      <c r="B19" s="472" t="str">
        <f>'Nasazení do skupin'!B23</f>
        <v>TJ ČZ Strakonice A</v>
      </c>
      <c r="C19" s="452">
        <f>N7</f>
        <v>2</v>
      </c>
      <c r="D19" s="454" t="s">
        <v>5</v>
      </c>
      <c r="E19" s="442">
        <f>L7</f>
        <v>0</v>
      </c>
      <c r="F19" s="452">
        <f>N11</f>
        <v>0</v>
      </c>
      <c r="G19" s="454" t="s">
        <v>5</v>
      </c>
      <c r="H19" s="442">
        <f>L11</f>
        <v>2</v>
      </c>
      <c r="I19" s="459">
        <f>O45</f>
        <v>1</v>
      </c>
      <c r="J19" s="444" t="s">
        <v>5</v>
      </c>
      <c r="K19" s="444">
        <f>Q45</f>
        <v>2</v>
      </c>
      <c r="L19" s="474">
        <v>2019</v>
      </c>
      <c r="M19" s="475"/>
      <c r="N19" s="476"/>
      <c r="O19" s="460">
        <f>O31</f>
        <v>2</v>
      </c>
      <c r="P19" s="460" t="s">
        <v>5</v>
      </c>
      <c r="Q19" s="462">
        <f>Q31</f>
        <v>0</v>
      </c>
      <c r="R19" s="432">
        <f>F19+I19+C19+O19</f>
        <v>5</v>
      </c>
      <c r="S19" s="436" t="s">
        <v>5</v>
      </c>
      <c r="T19" s="470">
        <f>H19+K19+E19+Q19</f>
        <v>4</v>
      </c>
      <c r="U19" s="468">
        <v>4</v>
      </c>
    </row>
    <row r="20" spans="1:22" ht="15.75" customHeight="1" thickBot="1">
      <c r="A20" s="343"/>
      <c r="B20" s="346"/>
      <c r="C20" s="453"/>
      <c r="D20" s="445"/>
      <c r="E20" s="443"/>
      <c r="F20" s="453"/>
      <c r="G20" s="445"/>
      <c r="H20" s="443"/>
      <c r="I20" s="453"/>
      <c r="J20" s="445"/>
      <c r="K20" s="445"/>
      <c r="L20" s="316"/>
      <c r="M20" s="317"/>
      <c r="N20" s="318"/>
      <c r="O20" s="461"/>
      <c r="P20" s="461"/>
      <c r="Q20" s="463"/>
      <c r="R20" s="433"/>
      <c r="S20" s="437"/>
      <c r="T20" s="471"/>
      <c r="U20" s="469"/>
    </row>
    <row r="21" spans="1:22" ht="15" customHeight="1">
      <c r="A21" s="343"/>
      <c r="B21" s="346"/>
      <c r="C21" s="457">
        <f>N9</f>
        <v>10</v>
      </c>
      <c r="D21" s="455" t="s">
        <v>5</v>
      </c>
      <c r="E21" s="446">
        <f>L9</f>
        <v>11</v>
      </c>
      <c r="F21" s="457">
        <f>N13</f>
        <v>15</v>
      </c>
      <c r="G21" s="455" t="s">
        <v>5</v>
      </c>
      <c r="H21" s="446">
        <f>L13</f>
        <v>20</v>
      </c>
      <c r="I21" s="457">
        <f>O46</f>
        <v>25</v>
      </c>
      <c r="J21" s="455" t="s">
        <v>5</v>
      </c>
      <c r="K21" s="455">
        <f>Q46</f>
        <v>29</v>
      </c>
      <c r="L21" s="316"/>
      <c r="M21" s="317"/>
      <c r="N21" s="318"/>
      <c r="O21" s="440">
        <f>O32</f>
        <v>20</v>
      </c>
      <c r="P21" s="440" t="s">
        <v>5</v>
      </c>
      <c r="Q21" s="466">
        <f>Q32</f>
        <v>11</v>
      </c>
      <c r="R21" s="434">
        <f>F21+I21+C21+O21</f>
        <v>70</v>
      </c>
      <c r="S21" s="428" t="s">
        <v>5</v>
      </c>
      <c r="T21" s="430">
        <f>H21+K21+E21+Q21</f>
        <v>71</v>
      </c>
      <c r="U21" s="464" t="s">
        <v>38</v>
      </c>
    </row>
    <row r="22" spans="1:22" ht="15.75" customHeight="1" thickBot="1">
      <c r="A22" s="344"/>
      <c r="B22" s="347"/>
      <c r="C22" s="458"/>
      <c r="D22" s="456"/>
      <c r="E22" s="447"/>
      <c r="F22" s="458"/>
      <c r="G22" s="456"/>
      <c r="H22" s="447"/>
      <c r="I22" s="458"/>
      <c r="J22" s="456"/>
      <c r="K22" s="456"/>
      <c r="L22" s="319"/>
      <c r="M22" s="320"/>
      <c r="N22" s="321"/>
      <c r="O22" s="441"/>
      <c r="P22" s="441"/>
      <c r="Q22" s="467"/>
      <c r="R22" s="435"/>
      <c r="S22" s="429"/>
      <c r="T22" s="431"/>
      <c r="U22" s="465"/>
    </row>
    <row r="23" spans="1:22" ht="15.75" customHeight="1">
      <c r="A23" s="451">
        <v>5</v>
      </c>
      <c r="B23" s="472" t="str">
        <f>'Nasazení do skupin'!B24</f>
        <v>SK Liapor WITTE Karlovy Vary B</v>
      </c>
      <c r="C23" s="514">
        <f>Q7</f>
        <v>2</v>
      </c>
      <c r="D23" s="516" t="s">
        <v>5</v>
      </c>
      <c r="E23" s="518">
        <f>O7</f>
        <v>1</v>
      </c>
      <c r="F23" s="452">
        <f>Q11</f>
        <v>0</v>
      </c>
      <c r="G23" s="454" t="s">
        <v>5</v>
      </c>
      <c r="H23" s="442">
        <f>O11</f>
        <v>2</v>
      </c>
      <c r="I23" s="452">
        <f>Q15</f>
        <v>0</v>
      </c>
      <c r="J23" s="454" t="s">
        <v>5</v>
      </c>
      <c r="K23" s="442">
        <f>O15</f>
        <v>2</v>
      </c>
      <c r="L23" s="452">
        <f>Q19</f>
        <v>0</v>
      </c>
      <c r="M23" s="454" t="s">
        <v>5</v>
      </c>
      <c r="N23" s="442">
        <f>O19</f>
        <v>2</v>
      </c>
      <c r="O23" s="474"/>
      <c r="P23" s="475"/>
      <c r="Q23" s="476"/>
      <c r="R23" s="432">
        <f>F23+I23+L23+C23</f>
        <v>2</v>
      </c>
      <c r="S23" s="436" t="s">
        <v>5</v>
      </c>
      <c r="T23" s="470">
        <f>H23+K23+N23+E23</f>
        <v>7</v>
      </c>
      <c r="U23" s="468">
        <v>2</v>
      </c>
    </row>
    <row r="24" spans="1:22" ht="15.75" customHeight="1" thickBot="1">
      <c r="A24" s="343"/>
      <c r="B24" s="346"/>
      <c r="C24" s="515"/>
      <c r="D24" s="517"/>
      <c r="E24" s="519"/>
      <c r="F24" s="453"/>
      <c r="G24" s="445"/>
      <c r="H24" s="443"/>
      <c r="I24" s="453"/>
      <c r="J24" s="445"/>
      <c r="K24" s="443"/>
      <c r="L24" s="453"/>
      <c r="M24" s="445"/>
      <c r="N24" s="443"/>
      <c r="O24" s="316"/>
      <c r="P24" s="317"/>
      <c r="Q24" s="318"/>
      <c r="R24" s="433"/>
      <c r="S24" s="437"/>
      <c r="T24" s="471"/>
      <c r="U24" s="469"/>
    </row>
    <row r="25" spans="1:22" ht="15.75" customHeight="1">
      <c r="A25" s="343"/>
      <c r="B25" s="346"/>
      <c r="C25" s="508">
        <f>Q9</f>
        <v>27</v>
      </c>
      <c r="D25" s="510" t="s">
        <v>5</v>
      </c>
      <c r="E25" s="512">
        <f>O9</f>
        <v>26</v>
      </c>
      <c r="F25" s="457">
        <f>Q13</f>
        <v>9</v>
      </c>
      <c r="G25" s="455" t="s">
        <v>5</v>
      </c>
      <c r="H25" s="446">
        <f>O13</f>
        <v>20</v>
      </c>
      <c r="I25" s="457">
        <f>Q17</f>
        <v>7</v>
      </c>
      <c r="J25" s="455" t="s">
        <v>5</v>
      </c>
      <c r="K25" s="446">
        <f>O17</f>
        <v>20</v>
      </c>
      <c r="L25" s="457">
        <f>Q21</f>
        <v>11</v>
      </c>
      <c r="M25" s="455" t="s">
        <v>5</v>
      </c>
      <c r="N25" s="446">
        <f>O21</f>
        <v>20</v>
      </c>
      <c r="O25" s="316"/>
      <c r="P25" s="317"/>
      <c r="Q25" s="318"/>
      <c r="R25" s="434">
        <f>F25+I25+L25+C25</f>
        <v>54</v>
      </c>
      <c r="S25" s="428" t="s">
        <v>5</v>
      </c>
      <c r="T25" s="430">
        <f>H25+K25+N25+E25</f>
        <v>86</v>
      </c>
      <c r="U25" s="464" t="s">
        <v>173</v>
      </c>
    </row>
    <row r="26" spans="1:22" ht="15.75" customHeight="1" thickBot="1">
      <c r="A26" s="344"/>
      <c r="B26" s="347"/>
      <c r="C26" s="509"/>
      <c r="D26" s="511"/>
      <c r="E26" s="513"/>
      <c r="F26" s="458"/>
      <c r="G26" s="456"/>
      <c r="H26" s="447"/>
      <c r="I26" s="458"/>
      <c r="J26" s="456"/>
      <c r="K26" s="447"/>
      <c r="L26" s="458"/>
      <c r="M26" s="456"/>
      <c r="N26" s="447"/>
      <c r="O26" s="319"/>
      <c r="P26" s="320"/>
      <c r="Q26" s="321"/>
      <c r="R26" s="435"/>
      <c r="S26" s="429"/>
      <c r="T26" s="431"/>
      <c r="U26" s="465"/>
    </row>
    <row r="28" spans="1:22" ht="24.95" customHeight="1">
      <c r="A28" s="490" t="s">
        <v>12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2"/>
      <c r="S28" s="130"/>
      <c r="T28" s="152"/>
      <c r="U28" s="152"/>
    </row>
    <row r="29" spans="1:22" ht="15" customHeight="1">
      <c r="A29" s="493">
        <v>1</v>
      </c>
      <c r="B29" s="473" t="str">
        <f>B11</f>
        <v>MNK Modřice B</v>
      </c>
      <c r="C29" s="473"/>
      <c r="D29" s="473" t="s">
        <v>5</v>
      </c>
      <c r="E29" s="473" t="str">
        <f>B15</f>
        <v>TJ Peklo nad Zdobnicí B</v>
      </c>
      <c r="F29" s="473"/>
      <c r="G29" s="473"/>
      <c r="H29" s="473"/>
      <c r="I29" s="473"/>
      <c r="J29" s="473"/>
      <c r="K29" s="473"/>
      <c r="L29" s="473"/>
      <c r="M29" s="473"/>
      <c r="N29" s="473"/>
      <c r="O29" s="137">
        <v>2</v>
      </c>
      <c r="P29" s="138" t="s">
        <v>5</v>
      </c>
      <c r="Q29" s="138">
        <v>1</v>
      </c>
      <c r="R29" s="129" t="s">
        <v>11</v>
      </c>
      <c r="S29" s="128"/>
      <c r="T29" s="34"/>
      <c r="U29" s="35"/>
      <c r="V29" s="3"/>
    </row>
    <row r="30" spans="1:22" ht="15" customHeight="1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139">
        <v>29</v>
      </c>
      <c r="P30" s="140" t="s">
        <v>5</v>
      </c>
      <c r="Q30" s="126">
        <v>26</v>
      </c>
      <c r="R30" s="6" t="s">
        <v>10</v>
      </c>
      <c r="S30" s="128"/>
      <c r="T30" s="32"/>
      <c r="U30" s="35"/>
      <c r="V30" s="3"/>
    </row>
    <row r="31" spans="1:22" ht="15" customHeight="1">
      <c r="A31" s="438">
        <v>2</v>
      </c>
      <c r="B31" s="439" t="str">
        <f>B19</f>
        <v>TJ ČZ Strakonice A</v>
      </c>
      <c r="C31" s="439"/>
      <c r="D31" s="439" t="s">
        <v>5</v>
      </c>
      <c r="E31" s="439" t="str">
        <f>B23</f>
        <v>SK Liapor WITTE Karlovy Vary B</v>
      </c>
      <c r="F31" s="439"/>
      <c r="G31" s="439"/>
      <c r="H31" s="439"/>
      <c r="I31" s="439"/>
      <c r="J31" s="439"/>
      <c r="K31" s="439"/>
      <c r="L31" s="439"/>
      <c r="M31" s="439"/>
      <c r="N31" s="439"/>
      <c r="O31" s="141">
        <v>2</v>
      </c>
      <c r="P31" s="140" t="s">
        <v>5</v>
      </c>
      <c r="Q31" s="140">
        <v>0</v>
      </c>
      <c r="R31" s="6" t="s">
        <v>11</v>
      </c>
      <c r="S31" s="128"/>
      <c r="T31" s="34"/>
      <c r="U31" s="35" t="s">
        <v>170</v>
      </c>
    </row>
    <row r="32" spans="1:22" ht="15" customHeight="1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139">
        <v>20</v>
      </c>
      <c r="P32" s="140" t="s">
        <v>5</v>
      </c>
      <c r="Q32" s="126">
        <v>11</v>
      </c>
      <c r="R32" s="6" t="s">
        <v>10</v>
      </c>
      <c r="S32" s="128"/>
      <c r="T32" s="32"/>
      <c r="U32" s="35"/>
    </row>
    <row r="33" spans="1:24" ht="15" customHeight="1">
      <c r="A33" s="438">
        <v>3</v>
      </c>
      <c r="B33" s="439" t="str">
        <f>B7</f>
        <v>TJ Dynamo ČEZ České Budějovice A</v>
      </c>
      <c r="C33" s="439"/>
      <c r="D33" s="439" t="s">
        <v>5</v>
      </c>
      <c r="E33" s="439" t="str">
        <f>B15</f>
        <v>TJ Peklo nad Zdobnicí B</v>
      </c>
      <c r="F33" s="439"/>
      <c r="G33" s="439"/>
      <c r="H33" s="439"/>
      <c r="I33" s="439"/>
      <c r="J33" s="439"/>
      <c r="K33" s="439"/>
      <c r="L33" s="439"/>
      <c r="M33" s="439"/>
      <c r="N33" s="439"/>
      <c r="O33" s="141">
        <v>2</v>
      </c>
      <c r="P33" s="140" t="s">
        <v>5</v>
      </c>
      <c r="Q33" s="140">
        <v>1</v>
      </c>
      <c r="R33" s="6" t="s">
        <v>11</v>
      </c>
      <c r="S33" s="128"/>
      <c r="T33" s="34"/>
      <c r="U33" s="35"/>
    </row>
    <row r="34" spans="1:24" ht="15" customHeight="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39">
        <v>25</v>
      </c>
      <c r="P34" s="140" t="s">
        <v>5</v>
      </c>
      <c r="Q34" s="126">
        <v>28</v>
      </c>
      <c r="R34" s="6" t="s">
        <v>10</v>
      </c>
      <c r="S34" s="128"/>
      <c r="T34" s="32" t="s">
        <v>170</v>
      </c>
      <c r="U34" s="35"/>
    </row>
    <row r="35" spans="1:24" ht="15" customHeight="1">
      <c r="A35" s="438">
        <v>4</v>
      </c>
      <c r="B35" s="439" t="str">
        <f>B11</f>
        <v>MNK Modřice B</v>
      </c>
      <c r="C35" s="439"/>
      <c r="D35" s="439" t="s">
        <v>5</v>
      </c>
      <c r="E35" s="439" t="str">
        <f>B23</f>
        <v>SK Liapor WITTE Karlovy Vary B</v>
      </c>
      <c r="F35" s="439"/>
      <c r="G35" s="439"/>
      <c r="H35" s="439"/>
      <c r="I35" s="439"/>
      <c r="J35" s="439"/>
      <c r="K35" s="439"/>
      <c r="L35" s="439"/>
      <c r="M35" s="439"/>
      <c r="N35" s="439"/>
      <c r="O35" s="141">
        <v>2</v>
      </c>
      <c r="P35" s="140" t="s">
        <v>5</v>
      </c>
      <c r="Q35" s="140">
        <v>0</v>
      </c>
      <c r="R35" s="6" t="s">
        <v>11</v>
      </c>
      <c r="S35" s="128"/>
      <c r="T35" s="34"/>
      <c r="U35" s="35"/>
    </row>
    <row r="36" spans="1:24" ht="15" customHeight="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139">
        <v>20</v>
      </c>
      <c r="P36" s="140" t="s">
        <v>5</v>
      </c>
      <c r="Q36" s="126">
        <v>9</v>
      </c>
      <c r="R36" s="6" t="s">
        <v>10</v>
      </c>
      <c r="S36" s="128"/>
      <c r="T36" s="32"/>
      <c r="U36" s="35" t="s">
        <v>171</v>
      </c>
    </row>
    <row r="37" spans="1:24" ht="15" customHeight="1">
      <c r="A37" s="438">
        <v>5</v>
      </c>
      <c r="B37" s="439" t="str">
        <f>B7</f>
        <v>TJ Dynamo ČEZ České Budějovice A</v>
      </c>
      <c r="C37" s="439"/>
      <c r="D37" s="439" t="s">
        <v>5</v>
      </c>
      <c r="E37" s="439" t="str">
        <f>B19</f>
        <v>TJ ČZ Strakonice A</v>
      </c>
      <c r="F37" s="439"/>
      <c r="G37" s="439"/>
      <c r="H37" s="439"/>
      <c r="I37" s="439"/>
      <c r="J37" s="439"/>
      <c r="K37" s="439"/>
      <c r="L37" s="439"/>
      <c r="M37" s="439"/>
      <c r="N37" s="439"/>
      <c r="O37" s="141">
        <v>0</v>
      </c>
      <c r="P37" s="140" t="s">
        <v>5</v>
      </c>
      <c r="Q37" s="140">
        <v>2</v>
      </c>
      <c r="R37" s="6" t="s">
        <v>11</v>
      </c>
      <c r="S37" s="128"/>
      <c r="T37" s="34"/>
      <c r="U37" s="35"/>
    </row>
    <row r="38" spans="1:24" ht="15" customHeight="1">
      <c r="A38" s="438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139">
        <v>11</v>
      </c>
      <c r="P38" s="140" t="s">
        <v>5</v>
      </c>
      <c r="Q38" s="126">
        <v>10</v>
      </c>
      <c r="R38" s="6" t="s">
        <v>10</v>
      </c>
      <c r="S38" s="128"/>
      <c r="T38" s="32"/>
      <c r="U38" s="35"/>
    </row>
    <row r="39" spans="1:24" ht="15" customHeight="1">
      <c r="A39" s="438">
        <v>6</v>
      </c>
      <c r="B39" s="439" t="str">
        <f>B15</f>
        <v>TJ Peklo nad Zdobnicí B</v>
      </c>
      <c r="C39" s="439"/>
      <c r="D39" s="439" t="s">
        <v>5</v>
      </c>
      <c r="E39" s="439" t="str">
        <f>B23</f>
        <v>SK Liapor WITTE Karlovy Vary B</v>
      </c>
      <c r="F39" s="439"/>
      <c r="G39" s="439"/>
      <c r="H39" s="439"/>
      <c r="I39" s="439"/>
      <c r="J39" s="439"/>
      <c r="K39" s="439"/>
      <c r="L39" s="439"/>
      <c r="M39" s="439"/>
      <c r="N39" s="439"/>
      <c r="O39" s="141">
        <v>2</v>
      </c>
      <c r="P39" s="140" t="s">
        <v>5</v>
      </c>
      <c r="Q39" s="140">
        <v>0</v>
      </c>
      <c r="R39" s="6" t="s">
        <v>11</v>
      </c>
      <c r="S39" s="128"/>
      <c r="T39" s="34"/>
      <c r="U39" s="35"/>
    </row>
    <row r="40" spans="1:24" ht="15" customHeight="1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139">
        <v>20</v>
      </c>
      <c r="P40" s="140" t="s">
        <v>5</v>
      </c>
      <c r="Q40" s="126">
        <v>7</v>
      </c>
      <c r="R40" s="6" t="s">
        <v>10</v>
      </c>
      <c r="S40" s="128"/>
      <c r="T40" s="32"/>
      <c r="U40" s="35"/>
    </row>
    <row r="41" spans="1:24" ht="15.75">
      <c r="A41" s="438">
        <v>7</v>
      </c>
      <c r="B41" s="439" t="str">
        <f>B11</f>
        <v>MNK Modřice B</v>
      </c>
      <c r="C41" s="439"/>
      <c r="D41" s="439" t="s">
        <v>5</v>
      </c>
      <c r="E41" s="439" t="str">
        <f>B19</f>
        <v>TJ ČZ Strakonice A</v>
      </c>
      <c r="F41" s="439"/>
      <c r="G41" s="439"/>
      <c r="H41" s="439"/>
      <c r="I41" s="439"/>
      <c r="J41" s="439"/>
      <c r="K41" s="439"/>
      <c r="L41" s="439"/>
      <c r="M41" s="439"/>
      <c r="N41" s="439"/>
      <c r="O41" s="141">
        <v>2</v>
      </c>
      <c r="P41" s="140" t="s">
        <v>5</v>
      </c>
      <c r="Q41" s="140">
        <v>0</v>
      </c>
      <c r="R41" s="6" t="s">
        <v>11</v>
      </c>
      <c r="S41" s="128"/>
      <c r="T41" s="34"/>
      <c r="U41" s="35"/>
    </row>
    <row r="42" spans="1:24" ht="15.75">
      <c r="A42" s="438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139">
        <v>20</v>
      </c>
      <c r="P42" s="140" t="s">
        <v>5</v>
      </c>
      <c r="Q42" s="126">
        <v>15</v>
      </c>
      <c r="R42" s="6" t="s">
        <v>10</v>
      </c>
      <c r="S42" s="128"/>
      <c r="T42" s="32"/>
      <c r="U42" s="35"/>
    </row>
    <row r="43" spans="1:24" ht="14.45" customHeight="1">
      <c r="A43" s="438">
        <v>8</v>
      </c>
      <c r="B43" s="439" t="str">
        <f>B7</f>
        <v>TJ Dynamo ČEZ České Budějovice A</v>
      </c>
      <c r="C43" s="439"/>
      <c r="D43" s="439" t="s">
        <v>5</v>
      </c>
      <c r="E43" s="439" t="str">
        <f>B23</f>
        <v>SK Liapor WITTE Karlovy Vary B</v>
      </c>
      <c r="F43" s="439"/>
      <c r="G43" s="439"/>
      <c r="H43" s="439"/>
      <c r="I43" s="439"/>
      <c r="J43" s="439"/>
      <c r="K43" s="439"/>
      <c r="L43" s="439"/>
      <c r="M43" s="439"/>
      <c r="N43" s="439"/>
      <c r="O43" s="141">
        <v>1</v>
      </c>
      <c r="P43" s="140" t="s">
        <v>5</v>
      </c>
      <c r="Q43" s="140">
        <v>2</v>
      </c>
      <c r="R43" s="6" t="s">
        <v>11</v>
      </c>
      <c r="S43" s="128"/>
      <c r="T43" s="34"/>
      <c r="U43" s="35"/>
    </row>
    <row r="44" spans="1:24" ht="14.45" customHeight="1">
      <c r="A44" s="438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139">
        <v>26</v>
      </c>
      <c r="P44" s="140" t="s">
        <v>5</v>
      </c>
      <c r="Q44" s="126">
        <v>27</v>
      </c>
      <c r="R44" s="6" t="s">
        <v>10</v>
      </c>
      <c r="S44" s="128"/>
      <c r="T44" s="32"/>
      <c r="U44" s="35"/>
    </row>
    <row r="45" spans="1:24" ht="15.75">
      <c r="A45" s="438">
        <v>9</v>
      </c>
      <c r="B45" s="439" t="str">
        <f>B19</f>
        <v>TJ ČZ Strakonice A</v>
      </c>
      <c r="C45" s="439"/>
      <c r="D45" s="439" t="s">
        <v>5</v>
      </c>
      <c r="E45" s="439" t="str">
        <f>B15</f>
        <v>TJ Peklo nad Zdobnicí B</v>
      </c>
      <c r="F45" s="439"/>
      <c r="G45" s="439"/>
      <c r="H45" s="439"/>
      <c r="I45" s="439"/>
      <c r="J45" s="439"/>
      <c r="K45" s="439"/>
      <c r="L45" s="439"/>
      <c r="M45" s="439"/>
      <c r="N45" s="439"/>
      <c r="O45" s="141">
        <v>1</v>
      </c>
      <c r="P45" s="140" t="s">
        <v>5</v>
      </c>
      <c r="Q45" s="140">
        <v>2</v>
      </c>
      <c r="R45" s="6" t="s">
        <v>11</v>
      </c>
      <c r="S45" s="128"/>
      <c r="T45" s="34"/>
      <c r="U45" s="35"/>
      <c r="X45" t="s">
        <v>170</v>
      </c>
    </row>
    <row r="46" spans="1:24" ht="15.75">
      <c r="A46" s="438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139">
        <v>25</v>
      </c>
      <c r="P46" s="140" t="s">
        <v>5</v>
      </c>
      <c r="Q46" s="126">
        <v>29</v>
      </c>
      <c r="R46" s="6" t="s">
        <v>10</v>
      </c>
      <c r="S46" s="128"/>
      <c r="T46" s="32"/>
      <c r="U46" s="35"/>
    </row>
    <row r="47" spans="1:24" ht="15.75">
      <c r="A47" s="438">
        <v>10</v>
      </c>
      <c r="B47" s="439" t="str">
        <f>B11</f>
        <v>MNK Modřice B</v>
      </c>
      <c r="C47" s="439"/>
      <c r="D47" s="439" t="s">
        <v>5</v>
      </c>
      <c r="E47" s="439" t="str">
        <f>B7</f>
        <v>TJ Dynamo ČEZ České Budějovice A</v>
      </c>
      <c r="F47" s="439"/>
      <c r="G47" s="439"/>
      <c r="H47" s="439"/>
      <c r="I47" s="439"/>
      <c r="J47" s="439"/>
      <c r="K47" s="439"/>
      <c r="L47" s="439"/>
      <c r="M47" s="439"/>
      <c r="N47" s="439"/>
      <c r="O47" s="38">
        <v>2</v>
      </c>
      <c r="P47" s="39" t="s">
        <v>5</v>
      </c>
      <c r="Q47" s="39">
        <v>1</v>
      </c>
      <c r="R47" s="6" t="s">
        <v>11</v>
      </c>
      <c r="S47" s="128"/>
      <c r="T47" s="34"/>
      <c r="U47" s="35"/>
    </row>
    <row r="48" spans="1:24" ht="15.75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37">
        <v>29</v>
      </c>
      <c r="P48" s="39" t="s">
        <v>5</v>
      </c>
      <c r="Q48" s="28">
        <v>24</v>
      </c>
      <c r="R48" s="6" t="s">
        <v>10</v>
      </c>
      <c r="S48" s="128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4:B6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P61"/>
  <sheetViews>
    <sheetView showGridLines="0" topLeftCell="A19" zoomScale="102" zoomScaleNormal="102" workbookViewId="0">
      <selection activeCell="L19" sqref="L19"/>
    </sheetView>
  </sheetViews>
  <sheetFormatPr defaultRowHeight="15"/>
  <cols>
    <col min="1" max="1" width="9.140625" style="31"/>
    <col min="2" max="3" width="9.140625" style="41" customWidth="1"/>
    <col min="4" max="4" width="9.140625" style="41"/>
    <col min="5" max="5" width="34.7109375" style="41" customWidth="1"/>
    <col min="6" max="6" width="1.42578125" style="42" customWidth="1"/>
    <col min="7" max="7" width="34.7109375" style="41" customWidth="1"/>
    <col min="8" max="8" width="7.140625" style="41" customWidth="1"/>
    <col min="9" max="257" width="9.140625" style="31"/>
    <col min="258" max="259" width="9.140625" style="31" customWidth="1"/>
    <col min="260" max="260" width="9.140625" style="31"/>
    <col min="261" max="261" width="22.28515625" style="31" customWidth="1"/>
    <col min="262" max="262" width="9.140625" style="31"/>
    <col min="263" max="263" width="24.28515625" style="31" customWidth="1"/>
    <col min="264" max="513" width="9.140625" style="31"/>
    <col min="514" max="515" width="9.140625" style="31" customWidth="1"/>
    <col min="516" max="516" width="9.140625" style="31"/>
    <col min="517" max="517" width="22.28515625" style="31" customWidth="1"/>
    <col min="518" max="518" width="9.140625" style="31"/>
    <col min="519" max="519" width="24.28515625" style="31" customWidth="1"/>
    <col min="520" max="769" width="9.140625" style="31"/>
    <col min="770" max="771" width="9.140625" style="31" customWidth="1"/>
    <col min="772" max="772" width="9.140625" style="31"/>
    <col min="773" max="773" width="22.28515625" style="31" customWidth="1"/>
    <col min="774" max="774" width="9.140625" style="31"/>
    <col min="775" max="775" width="24.28515625" style="31" customWidth="1"/>
    <col min="776" max="1025" width="9.140625" style="31"/>
    <col min="1026" max="1027" width="9.140625" style="31" customWidth="1"/>
    <col min="1028" max="1028" width="9.140625" style="31"/>
    <col min="1029" max="1029" width="22.28515625" style="31" customWidth="1"/>
    <col min="1030" max="1030" width="9.140625" style="31"/>
    <col min="1031" max="1031" width="24.28515625" style="31" customWidth="1"/>
    <col min="1032" max="1281" width="9.140625" style="31"/>
    <col min="1282" max="1283" width="9.140625" style="31" customWidth="1"/>
    <col min="1284" max="1284" width="9.140625" style="31"/>
    <col min="1285" max="1285" width="22.28515625" style="31" customWidth="1"/>
    <col min="1286" max="1286" width="9.140625" style="31"/>
    <col min="1287" max="1287" width="24.28515625" style="31" customWidth="1"/>
    <col min="1288" max="1537" width="9.140625" style="31"/>
    <col min="1538" max="1539" width="9.140625" style="31" customWidth="1"/>
    <col min="1540" max="1540" width="9.140625" style="31"/>
    <col min="1541" max="1541" width="22.28515625" style="31" customWidth="1"/>
    <col min="1542" max="1542" width="9.140625" style="31"/>
    <col min="1543" max="1543" width="24.28515625" style="31" customWidth="1"/>
    <col min="1544" max="1793" width="9.140625" style="31"/>
    <col min="1794" max="1795" width="9.140625" style="31" customWidth="1"/>
    <col min="1796" max="1796" width="9.140625" style="31"/>
    <col min="1797" max="1797" width="22.28515625" style="31" customWidth="1"/>
    <col min="1798" max="1798" width="9.140625" style="31"/>
    <col min="1799" max="1799" width="24.28515625" style="31" customWidth="1"/>
    <col min="1800" max="2049" width="9.140625" style="31"/>
    <col min="2050" max="2051" width="9.140625" style="31" customWidth="1"/>
    <col min="2052" max="2052" width="9.140625" style="31"/>
    <col min="2053" max="2053" width="22.28515625" style="31" customWidth="1"/>
    <col min="2054" max="2054" width="9.140625" style="31"/>
    <col min="2055" max="2055" width="24.28515625" style="31" customWidth="1"/>
    <col min="2056" max="2305" width="9.140625" style="31"/>
    <col min="2306" max="2307" width="9.140625" style="31" customWidth="1"/>
    <col min="2308" max="2308" width="9.140625" style="31"/>
    <col min="2309" max="2309" width="22.28515625" style="31" customWidth="1"/>
    <col min="2310" max="2310" width="9.140625" style="31"/>
    <col min="2311" max="2311" width="24.28515625" style="31" customWidth="1"/>
    <col min="2312" max="2561" width="9.140625" style="31"/>
    <col min="2562" max="2563" width="9.140625" style="31" customWidth="1"/>
    <col min="2564" max="2564" width="9.140625" style="31"/>
    <col min="2565" max="2565" width="22.28515625" style="31" customWidth="1"/>
    <col min="2566" max="2566" width="9.140625" style="31"/>
    <col min="2567" max="2567" width="24.28515625" style="31" customWidth="1"/>
    <col min="2568" max="2817" width="9.140625" style="31"/>
    <col min="2818" max="2819" width="9.140625" style="31" customWidth="1"/>
    <col min="2820" max="2820" width="9.140625" style="31"/>
    <col min="2821" max="2821" width="22.28515625" style="31" customWidth="1"/>
    <col min="2822" max="2822" width="9.140625" style="31"/>
    <col min="2823" max="2823" width="24.28515625" style="31" customWidth="1"/>
    <col min="2824" max="3073" width="9.140625" style="31"/>
    <col min="3074" max="3075" width="9.140625" style="31" customWidth="1"/>
    <col min="3076" max="3076" width="9.140625" style="31"/>
    <col min="3077" max="3077" width="22.28515625" style="31" customWidth="1"/>
    <col min="3078" max="3078" width="9.140625" style="31"/>
    <col min="3079" max="3079" width="24.28515625" style="31" customWidth="1"/>
    <col min="3080" max="3329" width="9.140625" style="31"/>
    <col min="3330" max="3331" width="9.140625" style="31" customWidth="1"/>
    <col min="3332" max="3332" width="9.140625" style="31"/>
    <col min="3333" max="3333" width="22.28515625" style="31" customWidth="1"/>
    <col min="3334" max="3334" width="9.140625" style="31"/>
    <col min="3335" max="3335" width="24.28515625" style="31" customWidth="1"/>
    <col min="3336" max="3585" width="9.140625" style="31"/>
    <col min="3586" max="3587" width="9.140625" style="31" customWidth="1"/>
    <col min="3588" max="3588" width="9.140625" style="31"/>
    <col min="3589" max="3589" width="22.28515625" style="31" customWidth="1"/>
    <col min="3590" max="3590" width="9.140625" style="31"/>
    <col min="3591" max="3591" width="24.28515625" style="31" customWidth="1"/>
    <col min="3592" max="3841" width="9.140625" style="31"/>
    <col min="3842" max="3843" width="9.140625" style="31" customWidth="1"/>
    <col min="3844" max="3844" width="9.140625" style="31"/>
    <col min="3845" max="3845" width="22.28515625" style="31" customWidth="1"/>
    <col min="3846" max="3846" width="9.140625" style="31"/>
    <col min="3847" max="3847" width="24.28515625" style="31" customWidth="1"/>
    <col min="3848" max="4097" width="9.140625" style="31"/>
    <col min="4098" max="4099" width="9.140625" style="31" customWidth="1"/>
    <col min="4100" max="4100" width="9.140625" style="31"/>
    <col min="4101" max="4101" width="22.28515625" style="31" customWidth="1"/>
    <col min="4102" max="4102" width="9.140625" style="31"/>
    <col min="4103" max="4103" width="24.28515625" style="31" customWidth="1"/>
    <col min="4104" max="4353" width="9.140625" style="31"/>
    <col min="4354" max="4355" width="9.140625" style="31" customWidth="1"/>
    <col min="4356" max="4356" width="9.140625" style="31"/>
    <col min="4357" max="4357" width="22.28515625" style="31" customWidth="1"/>
    <col min="4358" max="4358" width="9.140625" style="31"/>
    <col min="4359" max="4359" width="24.28515625" style="31" customWidth="1"/>
    <col min="4360" max="4609" width="9.140625" style="31"/>
    <col min="4610" max="4611" width="9.140625" style="31" customWidth="1"/>
    <col min="4612" max="4612" width="9.140625" style="31"/>
    <col min="4613" max="4613" width="22.28515625" style="31" customWidth="1"/>
    <col min="4614" max="4614" width="9.140625" style="31"/>
    <col min="4615" max="4615" width="24.28515625" style="31" customWidth="1"/>
    <col min="4616" max="4865" width="9.140625" style="31"/>
    <col min="4866" max="4867" width="9.140625" style="31" customWidth="1"/>
    <col min="4868" max="4868" width="9.140625" style="31"/>
    <col min="4869" max="4869" width="22.28515625" style="31" customWidth="1"/>
    <col min="4870" max="4870" width="9.140625" style="31"/>
    <col min="4871" max="4871" width="24.28515625" style="31" customWidth="1"/>
    <col min="4872" max="5121" width="9.140625" style="31"/>
    <col min="5122" max="5123" width="9.140625" style="31" customWidth="1"/>
    <col min="5124" max="5124" width="9.140625" style="31"/>
    <col min="5125" max="5125" width="22.28515625" style="31" customWidth="1"/>
    <col min="5126" max="5126" width="9.140625" style="31"/>
    <col min="5127" max="5127" width="24.28515625" style="31" customWidth="1"/>
    <col min="5128" max="5377" width="9.140625" style="31"/>
    <col min="5378" max="5379" width="9.140625" style="31" customWidth="1"/>
    <col min="5380" max="5380" width="9.140625" style="31"/>
    <col min="5381" max="5381" width="22.28515625" style="31" customWidth="1"/>
    <col min="5382" max="5382" width="9.140625" style="31"/>
    <col min="5383" max="5383" width="24.28515625" style="31" customWidth="1"/>
    <col min="5384" max="5633" width="9.140625" style="31"/>
    <col min="5634" max="5635" width="9.140625" style="31" customWidth="1"/>
    <col min="5636" max="5636" width="9.140625" style="31"/>
    <col min="5637" max="5637" width="22.28515625" style="31" customWidth="1"/>
    <col min="5638" max="5638" width="9.140625" style="31"/>
    <col min="5639" max="5639" width="24.28515625" style="31" customWidth="1"/>
    <col min="5640" max="5889" width="9.140625" style="31"/>
    <col min="5890" max="5891" width="9.140625" style="31" customWidth="1"/>
    <col min="5892" max="5892" width="9.140625" style="31"/>
    <col min="5893" max="5893" width="22.28515625" style="31" customWidth="1"/>
    <col min="5894" max="5894" width="9.140625" style="31"/>
    <col min="5895" max="5895" width="24.28515625" style="31" customWidth="1"/>
    <col min="5896" max="6145" width="9.140625" style="31"/>
    <col min="6146" max="6147" width="9.140625" style="31" customWidth="1"/>
    <col min="6148" max="6148" width="9.140625" style="31"/>
    <col min="6149" max="6149" width="22.28515625" style="31" customWidth="1"/>
    <col min="6150" max="6150" width="9.140625" style="31"/>
    <col min="6151" max="6151" width="24.28515625" style="31" customWidth="1"/>
    <col min="6152" max="6401" width="9.140625" style="31"/>
    <col min="6402" max="6403" width="9.140625" style="31" customWidth="1"/>
    <col min="6404" max="6404" width="9.140625" style="31"/>
    <col min="6405" max="6405" width="22.28515625" style="31" customWidth="1"/>
    <col min="6406" max="6406" width="9.140625" style="31"/>
    <col min="6407" max="6407" width="24.28515625" style="31" customWidth="1"/>
    <col min="6408" max="6657" width="9.140625" style="31"/>
    <col min="6658" max="6659" width="9.140625" style="31" customWidth="1"/>
    <col min="6660" max="6660" width="9.140625" style="31"/>
    <col min="6661" max="6661" width="22.28515625" style="31" customWidth="1"/>
    <col min="6662" max="6662" width="9.140625" style="31"/>
    <col min="6663" max="6663" width="24.28515625" style="31" customWidth="1"/>
    <col min="6664" max="6913" width="9.140625" style="31"/>
    <col min="6914" max="6915" width="9.140625" style="31" customWidth="1"/>
    <col min="6916" max="6916" width="9.140625" style="31"/>
    <col min="6917" max="6917" width="22.28515625" style="31" customWidth="1"/>
    <col min="6918" max="6918" width="9.140625" style="31"/>
    <col min="6919" max="6919" width="24.28515625" style="31" customWidth="1"/>
    <col min="6920" max="7169" width="9.140625" style="31"/>
    <col min="7170" max="7171" width="9.140625" style="31" customWidth="1"/>
    <col min="7172" max="7172" width="9.140625" style="31"/>
    <col min="7173" max="7173" width="22.28515625" style="31" customWidth="1"/>
    <col min="7174" max="7174" width="9.140625" style="31"/>
    <col min="7175" max="7175" width="24.28515625" style="31" customWidth="1"/>
    <col min="7176" max="7425" width="9.140625" style="31"/>
    <col min="7426" max="7427" width="9.140625" style="31" customWidth="1"/>
    <col min="7428" max="7428" width="9.140625" style="31"/>
    <col min="7429" max="7429" width="22.28515625" style="31" customWidth="1"/>
    <col min="7430" max="7430" width="9.140625" style="31"/>
    <col min="7431" max="7431" width="24.28515625" style="31" customWidth="1"/>
    <col min="7432" max="7681" width="9.140625" style="31"/>
    <col min="7682" max="7683" width="9.140625" style="31" customWidth="1"/>
    <col min="7684" max="7684" width="9.140625" style="31"/>
    <col min="7685" max="7685" width="22.28515625" style="31" customWidth="1"/>
    <col min="7686" max="7686" width="9.140625" style="31"/>
    <col min="7687" max="7687" width="24.28515625" style="31" customWidth="1"/>
    <col min="7688" max="7937" width="9.140625" style="31"/>
    <col min="7938" max="7939" width="9.140625" style="31" customWidth="1"/>
    <col min="7940" max="7940" width="9.140625" style="31"/>
    <col min="7941" max="7941" width="22.28515625" style="31" customWidth="1"/>
    <col min="7942" max="7942" width="9.140625" style="31"/>
    <col min="7943" max="7943" width="24.28515625" style="31" customWidth="1"/>
    <col min="7944" max="8193" width="9.140625" style="31"/>
    <col min="8194" max="8195" width="9.140625" style="31" customWidth="1"/>
    <col min="8196" max="8196" width="9.140625" style="31"/>
    <col min="8197" max="8197" width="22.28515625" style="31" customWidth="1"/>
    <col min="8198" max="8198" width="9.140625" style="31"/>
    <col min="8199" max="8199" width="24.28515625" style="31" customWidth="1"/>
    <col min="8200" max="8449" width="9.140625" style="31"/>
    <col min="8450" max="8451" width="9.140625" style="31" customWidth="1"/>
    <col min="8452" max="8452" width="9.140625" style="31"/>
    <col min="8453" max="8453" width="22.28515625" style="31" customWidth="1"/>
    <col min="8454" max="8454" width="9.140625" style="31"/>
    <col min="8455" max="8455" width="24.28515625" style="31" customWidth="1"/>
    <col min="8456" max="8705" width="9.140625" style="31"/>
    <col min="8706" max="8707" width="9.140625" style="31" customWidth="1"/>
    <col min="8708" max="8708" width="9.140625" style="31"/>
    <col min="8709" max="8709" width="22.28515625" style="31" customWidth="1"/>
    <col min="8710" max="8710" width="9.140625" style="31"/>
    <col min="8711" max="8711" width="24.28515625" style="31" customWidth="1"/>
    <col min="8712" max="8961" width="9.140625" style="31"/>
    <col min="8962" max="8963" width="9.140625" style="31" customWidth="1"/>
    <col min="8964" max="8964" width="9.140625" style="31"/>
    <col min="8965" max="8965" width="22.28515625" style="31" customWidth="1"/>
    <col min="8966" max="8966" width="9.140625" style="31"/>
    <col min="8967" max="8967" width="24.28515625" style="31" customWidth="1"/>
    <col min="8968" max="9217" width="9.140625" style="31"/>
    <col min="9218" max="9219" width="9.140625" style="31" customWidth="1"/>
    <col min="9220" max="9220" width="9.140625" style="31"/>
    <col min="9221" max="9221" width="22.28515625" style="31" customWidth="1"/>
    <col min="9222" max="9222" width="9.140625" style="31"/>
    <col min="9223" max="9223" width="24.28515625" style="31" customWidth="1"/>
    <col min="9224" max="9473" width="9.140625" style="31"/>
    <col min="9474" max="9475" width="9.140625" style="31" customWidth="1"/>
    <col min="9476" max="9476" width="9.140625" style="31"/>
    <col min="9477" max="9477" width="22.28515625" style="31" customWidth="1"/>
    <col min="9478" max="9478" width="9.140625" style="31"/>
    <col min="9479" max="9479" width="24.28515625" style="31" customWidth="1"/>
    <col min="9480" max="9729" width="9.140625" style="31"/>
    <col min="9730" max="9731" width="9.140625" style="31" customWidth="1"/>
    <col min="9732" max="9732" width="9.140625" style="31"/>
    <col min="9733" max="9733" width="22.28515625" style="31" customWidth="1"/>
    <col min="9734" max="9734" width="9.140625" style="31"/>
    <col min="9735" max="9735" width="24.28515625" style="31" customWidth="1"/>
    <col min="9736" max="9985" width="9.140625" style="31"/>
    <col min="9986" max="9987" width="9.140625" style="31" customWidth="1"/>
    <col min="9988" max="9988" width="9.140625" style="31"/>
    <col min="9989" max="9989" width="22.28515625" style="31" customWidth="1"/>
    <col min="9990" max="9990" width="9.140625" style="31"/>
    <col min="9991" max="9991" width="24.28515625" style="31" customWidth="1"/>
    <col min="9992" max="10241" width="9.140625" style="31"/>
    <col min="10242" max="10243" width="9.140625" style="31" customWidth="1"/>
    <col min="10244" max="10244" width="9.140625" style="31"/>
    <col min="10245" max="10245" width="22.28515625" style="31" customWidth="1"/>
    <col min="10246" max="10246" width="9.140625" style="31"/>
    <col min="10247" max="10247" width="24.28515625" style="31" customWidth="1"/>
    <col min="10248" max="10497" width="9.140625" style="31"/>
    <col min="10498" max="10499" width="9.140625" style="31" customWidth="1"/>
    <col min="10500" max="10500" width="9.140625" style="31"/>
    <col min="10501" max="10501" width="22.28515625" style="31" customWidth="1"/>
    <col min="10502" max="10502" width="9.140625" style="31"/>
    <col min="10503" max="10503" width="24.28515625" style="31" customWidth="1"/>
    <col min="10504" max="10753" width="9.140625" style="31"/>
    <col min="10754" max="10755" width="9.140625" style="31" customWidth="1"/>
    <col min="10756" max="10756" width="9.140625" style="31"/>
    <col min="10757" max="10757" width="22.28515625" style="31" customWidth="1"/>
    <col min="10758" max="10758" width="9.140625" style="31"/>
    <col min="10759" max="10759" width="24.28515625" style="31" customWidth="1"/>
    <col min="10760" max="11009" width="9.140625" style="31"/>
    <col min="11010" max="11011" width="9.140625" style="31" customWidth="1"/>
    <col min="11012" max="11012" width="9.140625" style="31"/>
    <col min="11013" max="11013" width="22.28515625" style="31" customWidth="1"/>
    <col min="11014" max="11014" width="9.140625" style="31"/>
    <col min="11015" max="11015" width="24.28515625" style="31" customWidth="1"/>
    <col min="11016" max="11265" width="9.140625" style="31"/>
    <col min="11266" max="11267" width="9.140625" style="31" customWidth="1"/>
    <col min="11268" max="11268" width="9.140625" style="31"/>
    <col min="11269" max="11269" width="22.28515625" style="31" customWidth="1"/>
    <col min="11270" max="11270" width="9.140625" style="31"/>
    <col min="11271" max="11271" width="24.28515625" style="31" customWidth="1"/>
    <col min="11272" max="11521" width="9.140625" style="31"/>
    <col min="11522" max="11523" width="9.140625" style="31" customWidth="1"/>
    <col min="11524" max="11524" width="9.140625" style="31"/>
    <col min="11525" max="11525" width="22.28515625" style="31" customWidth="1"/>
    <col min="11526" max="11526" width="9.140625" style="31"/>
    <col min="11527" max="11527" width="24.28515625" style="31" customWidth="1"/>
    <col min="11528" max="11777" width="9.140625" style="31"/>
    <col min="11778" max="11779" width="9.140625" style="31" customWidth="1"/>
    <col min="11780" max="11780" width="9.140625" style="31"/>
    <col min="11781" max="11781" width="22.28515625" style="31" customWidth="1"/>
    <col min="11782" max="11782" width="9.140625" style="31"/>
    <col min="11783" max="11783" width="24.28515625" style="31" customWidth="1"/>
    <col min="11784" max="12033" width="9.140625" style="31"/>
    <col min="12034" max="12035" width="9.140625" style="31" customWidth="1"/>
    <col min="12036" max="12036" width="9.140625" style="31"/>
    <col min="12037" max="12037" width="22.28515625" style="31" customWidth="1"/>
    <col min="12038" max="12038" width="9.140625" style="31"/>
    <col min="12039" max="12039" width="24.28515625" style="31" customWidth="1"/>
    <col min="12040" max="12289" width="9.140625" style="31"/>
    <col min="12290" max="12291" width="9.140625" style="31" customWidth="1"/>
    <col min="12292" max="12292" width="9.140625" style="31"/>
    <col min="12293" max="12293" width="22.28515625" style="31" customWidth="1"/>
    <col min="12294" max="12294" width="9.140625" style="31"/>
    <col min="12295" max="12295" width="24.28515625" style="31" customWidth="1"/>
    <col min="12296" max="12545" width="9.140625" style="31"/>
    <col min="12546" max="12547" width="9.140625" style="31" customWidth="1"/>
    <col min="12548" max="12548" width="9.140625" style="31"/>
    <col min="12549" max="12549" width="22.28515625" style="31" customWidth="1"/>
    <col min="12550" max="12550" width="9.140625" style="31"/>
    <col min="12551" max="12551" width="24.28515625" style="31" customWidth="1"/>
    <col min="12552" max="12801" width="9.140625" style="31"/>
    <col min="12802" max="12803" width="9.140625" style="31" customWidth="1"/>
    <col min="12804" max="12804" width="9.140625" style="31"/>
    <col min="12805" max="12805" width="22.28515625" style="31" customWidth="1"/>
    <col min="12806" max="12806" width="9.140625" style="31"/>
    <col min="12807" max="12807" width="24.28515625" style="31" customWidth="1"/>
    <col min="12808" max="13057" width="9.140625" style="31"/>
    <col min="13058" max="13059" width="9.140625" style="31" customWidth="1"/>
    <col min="13060" max="13060" width="9.140625" style="31"/>
    <col min="13061" max="13061" width="22.28515625" style="31" customWidth="1"/>
    <col min="13062" max="13062" width="9.140625" style="31"/>
    <col min="13063" max="13063" width="24.28515625" style="31" customWidth="1"/>
    <col min="13064" max="13313" width="9.140625" style="31"/>
    <col min="13314" max="13315" width="9.140625" style="31" customWidth="1"/>
    <col min="13316" max="13316" width="9.140625" style="31"/>
    <col min="13317" max="13317" width="22.28515625" style="31" customWidth="1"/>
    <col min="13318" max="13318" width="9.140625" style="31"/>
    <col min="13319" max="13319" width="24.28515625" style="31" customWidth="1"/>
    <col min="13320" max="13569" width="9.140625" style="31"/>
    <col min="13570" max="13571" width="9.140625" style="31" customWidth="1"/>
    <col min="13572" max="13572" width="9.140625" style="31"/>
    <col min="13573" max="13573" width="22.28515625" style="31" customWidth="1"/>
    <col min="13574" max="13574" width="9.140625" style="31"/>
    <col min="13575" max="13575" width="24.28515625" style="31" customWidth="1"/>
    <col min="13576" max="13825" width="9.140625" style="31"/>
    <col min="13826" max="13827" width="9.140625" style="31" customWidth="1"/>
    <col min="13828" max="13828" width="9.140625" style="31"/>
    <col min="13829" max="13829" width="22.28515625" style="31" customWidth="1"/>
    <col min="13830" max="13830" width="9.140625" style="31"/>
    <col min="13831" max="13831" width="24.28515625" style="31" customWidth="1"/>
    <col min="13832" max="14081" width="9.140625" style="31"/>
    <col min="14082" max="14083" width="9.140625" style="31" customWidth="1"/>
    <col min="14084" max="14084" width="9.140625" style="31"/>
    <col min="14085" max="14085" width="22.28515625" style="31" customWidth="1"/>
    <col min="14086" max="14086" width="9.140625" style="31"/>
    <col min="14087" max="14087" width="24.28515625" style="31" customWidth="1"/>
    <col min="14088" max="14337" width="9.140625" style="31"/>
    <col min="14338" max="14339" width="9.140625" style="31" customWidth="1"/>
    <col min="14340" max="14340" width="9.140625" style="31"/>
    <col min="14341" max="14341" width="22.28515625" style="31" customWidth="1"/>
    <col min="14342" max="14342" width="9.140625" style="31"/>
    <col min="14343" max="14343" width="24.28515625" style="31" customWidth="1"/>
    <col min="14344" max="14593" width="9.140625" style="31"/>
    <col min="14594" max="14595" width="9.140625" style="31" customWidth="1"/>
    <col min="14596" max="14596" width="9.140625" style="31"/>
    <col min="14597" max="14597" width="22.28515625" style="31" customWidth="1"/>
    <col min="14598" max="14598" width="9.140625" style="31"/>
    <col min="14599" max="14599" width="24.28515625" style="31" customWidth="1"/>
    <col min="14600" max="14849" width="9.140625" style="31"/>
    <col min="14850" max="14851" width="9.140625" style="31" customWidth="1"/>
    <col min="14852" max="14852" width="9.140625" style="31"/>
    <col min="14853" max="14853" width="22.28515625" style="31" customWidth="1"/>
    <col min="14854" max="14854" width="9.140625" style="31"/>
    <col min="14855" max="14855" width="24.28515625" style="31" customWidth="1"/>
    <col min="14856" max="15105" width="9.140625" style="31"/>
    <col min="15106" max="15107" width="9.140625" style="31" customWidth="1"/>
    <col min="15108" max="15108" width="9.140625" style="31"/>
    <col min="15109" max="15109" width="22.28515625" style="31" customWidth="1"/>
    <col min="15110" max="15110" width="9.140625" style="31"/>
    <col min="15111" max="15111" width="24.28515625" style="31" customWidth="1"/>
    <col min="15112" max="15361" width="9.140625" style="31"/>
    <col min="15362" max="15363" width="9.140625" style="31" customWidth="1"/>
    <col min="15364" max="15364" width="9.140625" style="31"/>
    <col min="15365" max="15365" width="22.28515625" style="31" customWidth="1"/>
    <col min="15366" max="15366" width="9.140625" style="31"/>
    <col min="15367" max="15367" width="24.28515625" style="31" customWidth="1"/>
    <col min="15368" max="15617" width="9.140625" style="31"/>
    <col min="15618" max="15619" width="9.140625" style="31" customWidth="1"/>
    <col min="15620" max="15620" width="9.140625" style="31"/>
    <col min="15621" max="15621" width="22.28515625" style="31" customWidth="1"/>
    <col min="15622" max="15622" width="9.140625" style="31"/>
    <col min="15623" max="15623" width="24.28515625" style="31" customWidth="1"/>
    <col min="15624" max="15873" width="9.140625" style="31"/>
    <col min="15874" max="15875" width="9.140625" style="31" customWidth="1"/>
    <col min="15876" max="15876" width="9.140625" style="31"/>
    <col min="15877" max="15877" width="22.28515625" style="31" customWidth="1"/>
    <col min="15878" max="15878" width="9.140625" style="31"/>
    <col min="15879" max="15879" width="24.28515625" style="31" customWidth="1"/>
    <col min="15880" max="16129" width="9.140625" style="31"/>
    <col min="16130" max="16131" width="9.140625" style="31" customWidth="1"/>
    <col min="16132" max="16132" width="9.140625" style="31"/>
    <col min="16133" max="16133" width="22.28515625" style="31" customWidth="1"/>
    <col min="16134" max="16134" width="9.140625" style="31"/>
    <col min="16135" max="16135" width="24.28515625" style="31" customWidth="1"/>
    <col min="16136" max="16384" width="9.140625" style="31"/>
  </cols>
  <sheetData>
    <row r="1" spans="2:8" ht="10.15" customHeight="1" thickBot="1"/>
    <row r="2" spans="2:8" ht="25.15" customHeight="1">
      <c r="B2" s="562" t="s">
        <v>87</v>
      </c>
      <c r="C2" s="563"/>
      <c r="D2" s="563"/>
      <c r="E2" s="563"/>
      <c r="F2" s="253"/>
      <c r="G2" s="254" t="s">
        <v>70</v>
      </c>
      <c r="H2" s="255"/>
    </row>
    <row r="3" spans="2:8" ht="19.899999999999999" customHeight="1">
      <c r="B3" s="256" t="s">
        <v>14</v>
      </c>
      <c r="C3" s="45" t="s">
        <v>13</v>
      </c>
      <c r="D3" s="47" t="s">
        <v>21</v>
      </c>
      <c r="E3" s="51"/>
      <c r="F3" s="48"/>
      <c r="G3" s="52"/>
      <c r="H3" s="257"/>
    </row>
    <row r="4" spans="2:8" ht="15.6" customHeight="1">
      <c r="B4" s="258">
        <v>1</v>
      </c>
      <c r="C4" s="43" t="s">
        <v>8</v>
      </c>
      <c r="D4" s="142" t="s">
        <v>22</v>
      </c>
      <c r="E4" s="49" t="str">
        <f>'A - výsledky'!B29</f>
        <v>TJ Radomyšl</v>
      </c>
      <c r="F4" s="50" t="s">
        <v>5</v>
      </c>
      <c r="G4" s="46" t="str">
        <f>'A - výsledky'!E29</f>
        <v>TJ AVIA Čakovice A</v>
      </c>
      <c r="H4" s="259"/>
    </row>
    <row r="5" spans="2:8" ht="15.6" customHeight="1">
      <c r="B5" s="258">
        <v>2</v>
      </c>
      <c r="C5" s="43" t="s">
        <v>6</v>
      </c>
      <c r="D5" s="44" t="s">
        <v>22</v>
      </c>
      <c r="E5" s="49" t="str">
        <f>'B - výsledky'!B29</f>
        <v>SK Liapor WITTE Karlovy Vary A</v>
      </c>
      <c r="F5" s="50" t="s">
        <v>5</v>
      </c>
      <c r="G5" s="46" t="str">
        <f>'B - výsledky'!E29</f>
        <v>MNK Modřice C</v>
      </c>
      <c r="H5" s="260"/>
    </row>
    <row r="6" spans="2:8" ht="15.6" customHeight="1">
      <c r="B6" s="258">
        <v>3</v>
      </c>
      <c r="C6" s="43" t="s">
        <v>9</v>
      </c>
      <c r="D6" s="44" t="s">
        <v>22</v>
      </c>
      <c r="E6" s="49" t="str">
        <f>'C - výsledky'!B29</f>
        <v>TJ Spartak Alutec KK Čelákovice MIX</v>
      </c>
      <c r="F6" s="50" t="s">
        <v>5</v>
      </c>
      <c r="G6" s="46" t="str">
        <f>'C - výsledky'!E29</f>
        <v>TJ Sokol Holice</v>
      </c>
      <c r="H6" s="260"/>
    </row>
    <row r="7" spans="2:8" ht="15.6" customHeight="1">
      <c r="B7" s="258">
        <v>4</v>
      </c>
      <c r="C7" s="43" t="s">
        <v>0</v>
      </c>
      <c r="D7" s="44" t="s">
        <v>22</v>
      </c>
      <c r="E7" s="49" t="str">
        <f>'D - výsledky'!B29</f>
        <v>MNK Modřice B</v>
      </c>
      <c r="F7" s="50" t="s">
        <v>5</v>
      </c>
      <c r="G7" s="46" t="str">
        <f>'D - výsledky'!E29</f>
        <v>TJ Peklo nad Zdobnicí B</v>
      </c>
      <c r="H7" s="260"/>
    </row>
    <row r="8" spans="2:8" ht="15.6" customHeight="1">
      <c r="B8" s="275">
        <v>5</v>
      </c>
      <c r="C8" s="276" t="s">
        <v>8</v>
      </c>
      <c r="D8" s="277" t="s">
        <v>23</v>
      </c>
      <c r="E8" s="278" t="str">
        <f>'A - výsledky'!B31</f>
        <v>MNK Modřice D</v>
      </c>
      <c r="F8" s="279" t="s">
        <v>5</v>
      </c>
      <c r="G8" s="280" t="str">
        <f>'A - výsledky'!E31</f>
        <v>volný los</v>
      </c>
      <c r="H8" s="281"/>
    </row>
    <row r="9" spans="2:8" ht="15.6" customHeight="1">
      <c r="B9" s="258">
        <v>6</v>
      </c>
      <c r="C9" s="43" t="s">
        <v>6</v>
      </c>
      <c r="D9" s="44" t="s">
        <v>23</v>
      </c>
      <c r="E9" s="49" t="str">
        <f>'B - výsledky'!B31</f>
        <v>TJ Dynamo ČEZ České Budějovice B</v>
      </c>
      <c r="F9" s="50" t="s">
        <v>5</v>
      </c>
      <c r="G9" s="46" t="str">
        <f>'B - výsledky'!E31</f>
        <v>TJ AVIA Čakovice B</v>
      </c>
      <c r="H9" s="260"/>
    </row>
    <row r="10" spans="2:8" ht="15.6" customHeight="1">
      <c r="B10" s="258">
        <v>7</v>
      </c>
      <c r="C10" s="43" t="s">
        <v>9</v>
      </c>
      <c r="D10" s="44" t="s">
        <v>23</v>
      </c>
      <c r="E10" s="49" t="str">
        <f>'C - výsledky'!B31</f>
        <v>TJ ČZ Strakonice B</v>
      </c>
      <c r="F10" s="50" t="s">
        <v>5</v>
      </c>
      <c r="G10" s="46" t="str">
        <f>'C - výsledky'!E31</f>
        <v>TJ Peklo nad Zdobnicí C</v>
      </c>
      <c r="H10" s="260"/>
    </row>
    <row r="11" spans="2:8" ht="15.6" customHeight="1">
      <c r="B11" s="258">
        <v>8</v>
      </c>
      <c r="C11" s="43" t="s">
        <v>0</v>
      </c>
      <c r="D11" s="44" t="s">
        <v>23</v>
      </c>
      <c r="E11" s="49" t="str">
        <f>'D - výsledky'!B31</f>
        <v>TJ ČZ Strakonice A</v>
      </c>
      <c r="F11" s="50" t="s">
        <v>5</v>
      </c>
      <c r="G11" s="46" t="str">
        <f>'D - výsledky'!E31</f>
        <v>SK Liapor WITTE Karlovy Vary B</v>
      </c>
      <c r="H11" s="260"/>
    </row>
    <row r="12" spans="2:8" ht="15.6" customHeight="1">
      <c r="B12" s="258">
        <v>9</v>
      </c>
      <c r="C12" s="43" t="s">
        <v>8</v>
      </c>
      <c r="D12" s="44" t="s">
        <v>24</v>
      </c>
      <c r="E12" s="49" t="str">
        <f>'A - výsledky'!B33</f>
        <v xml:space="preserve">TJ Baník Stříbro </v>
      </c>
      <c r="F12" s="50" t="s">
        <v>5</v>
      </c>
      <c r="G12" s="46" t="str">
        <f>'A - výsledky'!E33</f>
        <v>TJ AVIA Čakovice A</v>
      </c>
      <c r="H12" s="260"/>
    </row>
    <row r="13" spans="2:8" ht="15.6" customHeight="1">
      <c r="B13" s="258">
        <v>10</v>
      </c>
      <c r="C13" s="43" t="s">
        <v>6</v>
      </c>
      <c r="D13" s="44" t="s">
        <v>24</v>
      </c>
      <c r="E13" s="49" t="str">
        <f>'B - výsledky'!B33</f>
        <v>TJ Peklo nad Zdobnicí A</v>
      </c>
      <c r="F13" s="50" t="s">
        <v>5</v>
      </c>
      <c r="G13" s="46" t="str">
        <f>'B - výsledky'!E33</f>
        <v>MNK Modřice C</v>
      </c>
      <c r="H13" s="260"/>
    </row>
    <row r="14" spans="2:8" ht="14.45" customHeight="1">
      <c r="B14" s="258">
        <v>11</v>
      </c>
      <c r="C14" s="43" t="s">
        <v>9</v>
      </c>
      <c r="D14" s="44" t="s">
        <v>24</v>
      </c>
      <c r="E14" s="49" t="str">
        <f>'C - výsledky'!B33</f>
        <v>MNK Modřice A</v>
      </c>
      <c r="F14" s="50" t="s">
        <v>5</v>
      </c>
      <c r="G14" s="46" t="str">
        <f>'C - výsledky'!E33</f>
        <v>TJ Sokol Holice</v>
      </c>
      <c r="H14" s="260"/>
    </row>
    <row r="15" spans="2:8" ht="15.6" customHeight="1">
      <c r="B15" s="258">
        <v>12</v>
      </c>
      <c r="C15" s="43" t="s">
        <v>0</v>
      </c>
      <c r="D15" s="44" t="s">
        <v>24</v>
      </c>
      <c r="E15" s="49" t="str">
        <f>'D - výsledky'!B33</f>
        <v>TJ Dynamo ČEZ České Budějovice A</v>
      </c>
      <c r="F15" s="50" t="s">
        <v>5</v>
      </c>
      <c r="G15" s="46" t="str">
        <f>'D - výsledky'!E33</f>
        <v>TJ Peklo nad Zdobnicí B</v>
      </c>
      <c r="H15" s="260"/>
    </row>
    <row r="16" spans="2:8" ht="15.6" customHeight="1">
      <c r="B16" s="275">
        <v>13</v>
      </c>
      <c r="C16" s="276" t="s">
        <v>8</v>
      </c>
      <c r="D16" s="277" t="s">
        <v>25</v>
      </c>
      <c r="E16" s="278" t="str">
        <f>'A - výsledky'!B35</f>
        <v>TJ Radomyšl</v>
      </c>
      <c r="F16" s="279" t="s">
        <v>5</v>
      </c>
      <c r="G16" s="280" t="str">
        <f>'A - výsledky'!E35</f>
        <v>volný los</v>
      </c>
      <c r="H16" s="281"/>
    </row>
    <row r="17" spans="2:16" ht="15.6" customHeight="1">
      <c r="B17" s="258">
        <v>14</v>
      </c>
      <c r="C17" s="43" t="s">
        <v>6</v>
      </c>
      <c r="D17" s="44" t="s">
        <v>25</v>
      </c>
      <c r="E17" s="49" t="str">
        <f>'B - výsledky'!B35</f>
        <v>SK Liapor WITTE Karlovy Vary A</v>
      </c>
      <c r="F17" s="50" t="s">
        <v>5</v>
      </c>
      <c r="G17" s="46" t="str">
        <f>'B - výsledky'!E35</f>
        <v>TJ AVIA Čakovice B</v>
      </c>
      <c r="H17" s="260"/>
    </row>
    <row r="18" spans="2:16" ht="15.6" customHeight="1">
      <c r="B18" s="258">
        <v>15</v>
      </c>
      <c r="C18" s="43" t="s">
        <v>9</v>
      </c>
      <c r="D18" s="44" t="s">
        <v>25</v>
      </c>
      <c r="E18" s="49" t="str">
        <f>'C - výsledky'!B35</f>
        <v>TJ Spartak Alutec KK Čelákovice MIX</v>
      </c>
      <c r="F18" s="50" t="s">
        <v>5</v>
      </c>
      <c r="G18" s="46" t="str">
        <f>'C - výsledky'!E35</f>
        <v>TJ Peklo nad Zdobnicí C</v>
      </c>
      <c r="H18" s="260"/>
    </row>
    <row r="19" spans="2:16" ht="14.45" customHeight="1">
      <c r="B19" s="258">
        <v>16</v>
      </c>
      <c r="C19" s="43" t="s">
        <v>0</v>
      </c>
      <c r="D19" s="44" t="s">
        <v>25</v>
      </c>
      <c r="E19" s="49" t="str">
        <f>'D - výsledky'!B35</f>
        <v>MNK Modřice B</v>
      </c>
      <c r="F19" s="50" t="s">
        <v>5</v>
      </c>
      <c r="G19" s="46" t="str">
        <f>'D - výsledky'!E35</f>
        <v>SK Liapor WITTE Karlovy Vary B</v>
      </c>
      <c r="H19" s="260"/>
    </row>
    <row r="20" spans="2:16" ht="15.6" customHeight="1">
      <c r="B20" s="258">
        <v>17</v>
      </c>
      <c r="C20" s="43" t="s">
        <v>8</v>
      </c>
      <c r="D20" s="44" t="s">
        <v>26</v>
      </c>
      <c r="E20" s="49" t="str">
        <f>'A - výsledky'!B37</f>
        <v xml:space="preserve">TJ Baník Stříbro </v>
      </c>
      <c r="F20" s="50" t="s">
        <v>5</v>
      </c>
      <c r="G20" s="46" t="str">
        <f>'A - výsledky'!E37</f>
        <v>MNK Modřice D</v>
      </c>
      <c r="H20" s="260"/>
    </row>
    <row r="21" spans="2:16" ht="15.6" customHeight="1">
      <c r="B21" s="258">
        <v>18</v>
      </c>
      <c r="C21" s="43" t="s">
        <v>6</v>
      </c>
      <c r="D21" s="44" t="s">
        <v>26</v>
      </c>
      <c r="E21" s="49" t="str">
        <f>'B - výsledky'!B37</f>
        <v>TJ Peklo nad Zdobnicí A</v>
      </c>
      <c r="F21" s="50" t="s">
        <v>5</v>
      </c>
      <c r="G21" s="46" t="str">
        <f>'B - výsledky'!E37</f>
        <v>TJ Dynamo ČEZ České Budějovice B</v>
      </c>
      <c r="H21" s="260"/>
    </row>
    <row r="22" spans="2:16" ht="15.6" customHeight="1">
      <c r="B22" s="258">
        <v>19</v>
      </c>
      <c r="C22" s="43" t="s">
        <v>9</v>
      </c>
      <c r="D22" s="44" t="s">
        <v>26</v>
      </c>
      <c r="E22" s="49" t="str">
        <f>'C - výsledky'!B37</f>
        <v>MNK Modřice A</v>
      </c>
      <c r="F22" s="50" t="s">
        <v>5</v>
      </c>
      <c r="G22" s="46" t="str">
        <f>'C - výsledky'!E37</f>
        <v>TJ ČZ Strakonice B</v>
      </c>
      <c r="H22" s="260"/>
    </row>
    <row r="23" spans="2:16" ht="15.6" customHeight="1">
      <c r="B23" s="258">
        <v>20</v>
      </c>
      <c r="C23" s="43" t="s">
        <v>0</v>
      </c>
      <c r="D23" s="44" t="s">
        <v>26</v>
      </c>
      <c r="E23" s="49" t="str">
        <f>'D - výsledky'!B37</f>
        <v>TJ Dynamo ČEZ České Budějovice A</v>
      </c>
      <c r="F23" s="50" t="s">
        <v>5</v>
      </c>
      <c r="G23" s="46" t="str">
        <f>'D - výsledky'!E37</f>
        <v>TJ ČZ Strakonice A</v>
      </c>
      <c r="H23" s="260"/>
    </row>
    <row r="24" spans="2:16" ht="14.45" customHeight="1">
      <c r="B24" s="275">
        <v>21</v>
      </c>
      <c r="C24" s="276" t="s">
        <v>8</v>
      </c>
      <c r="D24" s="277" t="s">
        <v>34</v>
      </c>
      <c r="E24" s="278" t="str">
        <f>'A - výsledky'!B39</f>
        <v>TJ AVIA Čakovice A</v>
      </c>
      <c r="F24" s="279" t="s">
        <v>5</v>
      </c>
      <c r="G24" s="280" t="str">
        <f>'A - výsledky'!E39</f>
        <v>volný los</v>
      </c>
      <c r="H24" s="281"/>
    </row>
    <row r="25" spans="2:16" ht="15.6" customHeight="1">
      <c r="B25" s="258">
        <v>22</v>
      </c>
      <c r="C25" s="43" t="s">
        <v>6</v>
      </c>
      <c r="D25" s="44" t="s">
        <v>34</v>
      </c>
      <c r="E25" s="49" t="str">
        <f>'B - výsledky'!B39</f>
        <v>MNK Modřice C</v>
      </c>
      <c r="F25" s="50" t="s">
        <v>5</v>
      </c>
      <c r="G25" s="46" t="str">
        <f>'B - výsledky'!E39</f>
        <v>TJ AVIA Čakovice B</v>
      </c>
      <c r="H25" s="260"/>
    </row>
    <row r="26" spans="2:16" ht="15.6" customHeight="1">
      <c r="B26" s="258">
        <v>23</v>
      </c>
      <c r="C26" s="43" t="s">
        <v>9</v>
      </c>
      <c r="D26" s="44" t="s">
        <v>34</v>
      </c>
      <c r="E26" s="49" t="str">
        <f>'C - výsledky'!B39</f>
        <v>TJ Sokol Holice</v>
      </c>
      <c r="F26" s="50" t="s">
        <v>5</v>
      </c>
      <c r="G26" s="46" t="str">
        <f>'C - výsledky'!E39</f>
        <v>TJ Peklo nad Zdobnicí C</v>
      </c>
      <c r="H26" s="260"/>
    </row>
    <row r="27" spans="2:16" ht="15.6" customHeight="1">
      <c r="B27" s="258">
        <v>24</v>
      </c>
      <c r="C27" s="43" t="s">
        <v>0</v>
      </c>
      <c r="D27" s="44" t="s">
        <v>34</v>
      </c>
      <c r="E27" s="49" t="str">
        <f>'D - výsledky'!B39</f>
        <v>TJ Peklo nad Zdobnicí B</v>
      </c>
      <c r="F27" s="50" t="s">
        <v>5</v>
      </c>
      <c r="G27" s="46" t="str">
        <f>'D - výsledky'!E39</f>
        <v>SK Liapor WITTE Karlovy Vary B</v>
      </c>
      <c r="H27" s="260"/>
    </row>
    <row r="28" spans="2:16" ht="15.6" customHeight="1">
      <c r="B28" s="258">
        <v>25</v>
      </c>
      <c r="C28" s="43" t="s">
        <v>8</v>
      </c>
      <c r="D28" s="44" t="s">
        <v>71</v>
      </c>
      <c r="E28" s="49" t="str">
        <f>'A - výsledky'!B41</f>
        <v>TJ Radomyšl</v>
      </c>
      <c r="F28" s="50" t="s">
        <v>5</v>
      </c>
      <c r="G28" s="46" t="str">
        <f>'A - výsledky'!E41</f>
        <v>MNK Modřice D</v>
      </c>
      <c r="H28" s="260"/>
    </row>
    <row r="29" spans="2:16" ht="15.6" customHeight="1">
      <c r="B29" s="258">
        <v>26</v>
      </c>
      <c r="C29" s="43" t="s">
        <v>6</v>
      </c>
      <c r="D29" s="44" t="s">
        <v>71</v>
      </c>
      <c r="E29" s="49" t="str">
        <f>'B - výsledky'!B41</f>
        <v>SK Liapor WITTE Karlovy Vary A</v>
      </c>
      <c r="F29" s="50" t="s">
        <v>5</v>
      </c>
      <c r="G29" s="46" t="str">
        <f>'B - výsledky'!E41</f>
        <v>TJ Dynamo ČEZ České Budějovice B</v>
      </c>
      <c r="H29" s="260"/>
    </row>
    <row r="30" spans="2:16" ht="14.45" customHeight="1">
      <c r="B30" s="258">
        <v>27</v>
      </c>
      <c r="C30" s="43" t="s">
        <v>9</v>
      </c>
      <c r="D30" s="44" t="s">
        <v>71</v>
      </c>
      <c r="E30" s="49" t="str">
        <f>'C - výsledky'!B41</f>
        <v>TJ Spartak Alutec KK Čelákovice MIX</v>
      </c>
      <c r="F30" s="50" t="s">
        <v>5</v>
      </c>
      <c r="G30" s="46" t="str">
        <f>'C - výsledky'!E41</f>
        <v>TJ ČZ Strakonice B</v>
      </c>
      <c r="H30" s="260"/>
    </row>
    <row r="31" spans="2:16" ht="14.45" customHeight="1">
      <c r="B31" s="258">
        <v>28</v>
      </c>
      <c r="C31" s="43" t="s">
        <v>0</v>
      </c>
      <c r="D31" s="44" t="s">
        <v>71</v>
      </c>
      <c r="E31" s="49" t="str">
        <f>'D - výsledky'!B41</f>
        <v>MNK Modřice B</v>
      </c>
      <c r="F31" s="50" t="s">
        <v>5</v>
      </c>
      <c r="G31" s="46" t="str">
        <f>'D - výsledky'!E41</f>
        <v>TJ ČZ Strakonice A</v>
      </c>
      <c r="H31" s="260"/>
    </row>
    <row r="32" spans="2:16" ht="14.45" customHeight="1">
      <c r="B32" s="275">
        <v>29</v>
      </c>
      <c r="C32" s="276" t="s">
        <v>8</v>
      </c>
      <c r="D32" s="277" t="s">
        <v>72</v>
      </c>
      <c r="E32" s="278" t="str">
        <f>'A - výsledky'!B43</f>
        <v xml:space="preserve">TJ Baník Stříbro </v>
      </c>
      <c r="F32" s="279" t="s">
        <v>5</v>
      </c>
      <c r="G32" s="280" t="str">
        <f>'A - výsledky'!E43</f>
        <v>volný los</v>
      </c>
      <c r="H32" s="281"/>
      <c r="P32" s="31" t="s">
        <v>170</v>
      </c>
    </row>
    <row r="33" spans="2:8" ht="14.45" customHeight="1">
      <c r="B33" s="258">
        <v>30</v>
      </c>
      <c r="C33" s="43" t="s">
        <v>6</v>
      </c>
      <c r="D33" s="44" t="s">
        <v>72</v>
      </c>
      <c r="E33" s="49" t="str">
        <f>'B - výsledky'!B43</f>
        <v>TJ Peklo nad Zdobnicí A</v>
      </c>
      <c r="F33" s="50" t="s">
        <v>5</v>
      </c>
      <c r="G33" s="46" t="str">
        <f>'B - výsledky'!E43</f>
        <v>TJ AVIA Čakovice B</v>
      </c>
      <c r="H33" s="260"/>
    </row>
    <row r="34" spans="2:8" ht="14.45" customHeight="1">
      <c r="B34" s="258">
        <v>31</v>
      </c>
      <c r="C34" s="43" t="s">
        <v>9</v>
      </c>
      <c r="D34" s="44" t="s">
        <v>72</v>
      </c>
      <c r="E34" s="49" t="str">
        <f>'C - výsledky'!B43</f>
        <v>MNK Modřice A</v>
      </c>
      <c r="F34" s="50" t="s">
        <v>5</v>
      </c>
      <c r="G34" s="46" t="str">
        <f>'C - výsledky'!E43</f>
        <v>TJ Peklo nad Zdobnicí C</v>
      </c>
      <c r="H34" s="260"/>
    </row>
    <row r="35" spans="2:8" ht="14.45" customHeight="1">
      <c r="B35" s="258">
        <v>32</v>
      </c>
      <c r="C35" s="43" t="s">
        <v>0</v>
      </c>
      <c r="D35" s="44" t="s">
        <v>72</v>
      </c>
      <c r="E35" s="49" t="str">
        <f>'D - výsledky'!B43</f>
        <v>TJ Dynamo ČEZ České Budějovice A</v>
      </c>
      <c r="F35" s="50" t="s">
        <v>5</v>
      </c>
      <c r="G35" s="46" t="str">
        <f>'D - výsledky'!E43</f>
        <v>SK Liapor WITTE Karlovy Vary B</v>
      </c>
      <c r="H35" s="260"/>
    </row>
    <row r="36" spans="2:8" ht="14.45" customHeight="1">
      <c r="B36" s="258">
        <v>33</v>
      </c>
      <c r="C36" s="43" t="s">
        <v>8</v>
      </c>
      <c r="D36" s="44" t="s">
        <v>73</v>
      </c>
      <c r="E36" s="49" t="str">
        <f>'A - výsledky'!B45</f>
        <v>MNK Modřice D</v>
      </c>
      <c r="F36" s="50" t="s">
        <v>5</v>
      </c>
      <c r="G36" s="46" t="str">
        <f>'A - výsledky'!E45</f>
        <v>TJ AVIA Čakovice A</v>
      </c>
      <c r="H36" s="260"/>
    </row>
    <row r="37" spans="2:8" ht="14.45" customHeight="1">
      <c r="B37" s="258">
        <v>34</v>
      </c>
      <c r="C37" s="43" t="s">
        <v>6</v>
      </c>
      <c r="D37" s="44" t="s">
        <v>73</v>
      </c>
      <c r="E37" s="49" t="str">
        <f>'B - výsledky'!B45</f>
        <v>TJ Dynamo ČEZ České Budějovice B</v>
      </c>
      <c r="F37" s="50" t="s">
        <v>5</v>
      </c>
      <c r="G37" s="46" t="str">
        <f>'B - výsledky'!E45</f>
        <v>MNK Modřice C</v>
      </c>
      <c r="H37" s="260"/>
    </row>
    <row r="38" spans="2:8" ht="14.45" customHeight="1">
      <c r="B38" s="258">
        <v>35</v>
      </c>
      <c r="C38" s="43" t="s">
        <v>9</v>
      </c>
      <c r="D38" s="44" t="s">
        <v>73</v>
      </c>
      <c r="E38" s="49" t="str">
        <f>'C - výsledky'!B45</f>
        <v>TJ ČZ Strakonice B</v>
      </c>
      <c r="F38" s="50" t="s">
        <v>5</v>
      </c>
      <c r="G38" s="46" t="str">
        <f>'C - výsledky'!E45</f>
        <v>TJ Sokol Holice</v>
      </c>
      <c r="H38" s="260"/>
    </row>
    <row r="39" spans="2:8" ht="14.45" customHeight="1">
      <c r="B39" s="258">
        <v>36</v>
      </c>
      <c r="C39" s="43" t="s">
        <v>0</v>
      </c>
      <c r="D39" s="44" t="s">
        <v>73</v>
      </c>
      <c r="E39" s="49" t="str">
        <f>'D - výsledky'!B45</f>
        <v>TJ ČZ Strakonice A</v>
      </c>
      <c r="F39" s="50" t="s">
        <v>5</v>
      </c>
      <c r="G39" s="46" t="str">
        <f>'D - výsledky'!E45</f>
        <v>TJ Peklo nad Zdobnicí B</v>
      </c>
      <c r="H39" s="260"/>
    </row>
    <row r="40" spans="2:8" ht="14.45" customHeight="1">
      <c r="B40" s="258">
        <v>37</v>
      </c>
      <c r="C40" s="43" t="s">
        <v>8</v>
      </c>
      <c r="D40" s="44" t="s">
        <v>74</v>
      </c>
      <c r="E40" s="49" t="str">
        <f>'A - výsledky'!B47</f>
        <v>TJ Radomyšl</v>
      </c>
      <c r="F40" s="50" t="s">
        <v>5</v>
      </c>
      <c r="G40" s="46" t="str">
        <f>'A - výsledky'!E47</f>
        <v xml:space="preserve">TJ Baník Stříbro </v>
      </c>
      <c r="H40" s="260"/>
    </row>
    <row r="41" spans="2:8" ht="14.45" customHeight="1">
      <c r="B41" s="258">
        <v>38</v>
      </c>
      <c r="C41" s="43" t="s">
        <v>6</v>
      </c>
      <c r="D41" s="44" t="s">
        <v>74</v>
      </c>
      <c r="E41" s="49" t="str">
        <f>'B - výsledky'!B47</f>
        <v>SK Liapor WITTE Karlovy Vary A</v>
      </c>
      <c r="F41" s="50" t="s">
        <v>5</v>
      </c>
      <c r="G41" s="46" t="str">
        <f>'B - výsledky'!E47</f>
        <v>TJ Peklo nad Zdobnicí A</v>
      </c>
      <c r="H41" s="260"/>
    </row>
    <row r="42" spans="2:8" ht="14.45" customHeight="1">
      <c r="B42" s="258">
        <v>39</v>
      </c>
      <c r="C42" s="43" t="s">
        <v>9</v>
      </c>
      <c r="D42" s="44" t="s">
        <v>74</v>
      </c>
      <c r="E42" s="49" t="str">
        <f>'C - výsledky'!B47</f>
        <v>TJ Spartak Alutec KK Čelákovice MIX</v>
      </c>
      <c r="F42" s="50" t="s">
        <v>5</v>
      </c>
      <c r="G42" s="46" t="str">
        <f>'C - výsledky'!E47</f>
        <v>MNK Modřice A</v>
      </c>
      <c r="H42" s="260"/>
    </row>
    <row r="43" spans="2:8" ht="14.45" customHeight="1" thickBot="1">
      <c r="B43" s="261">
        <v>40</v>
      </c>
      <c r="C43" s="262" t="str">
        <f>C$7</f>
        <v>D</v>
      </c>
      <c r="D43" s="263" t="s">
        <v>74</v>
      </c>
      <c r="E43" s="264" t="str">
        <f>'D - výsledky'!B47</f>
        <v>MNK Modřice B</v>
      </c>
      <c r="F43" s="265" t="s">
        <v>5</v>
      </c>
      <c r="G43" s="266" t="str">
        <f>'D - výsledky'!E47</f>
        <v>TJ Dynamo ČEZ České Budějovice A</v>
      </c>
      <c r="H43" s="267"/>
    </row>
    <row r="44" spans="2:8" ht="14.45" customHeight="1" thickBot="1">
      <c r="H44" s="145"/>
    </row>
    <row r="45" spans="2:8" ht="22.9" customHeight="1">
      <c r="B45" s="568" t="s">
        <v>33</v>
      </c>
      <c r="C45" s="569"/>
      <c r="D45" s="569"/>
      <c r="E45" s="569"/>
      <c r="F45" s="569"/>
      <c r="G45" s="569"/>
      <c r="H45" s="268"/>
    </row>
    <row r="46" spans="2:8" ht="14.45" customHeight="1">
      <c r="B46" s="258">
        <v>41</v>
      </c>
      <c r="C46" s="566" t="s">
        <v>15</v>
      </c>
      <c r="D46" s="567"/>
      <c r="E46" s="53" t="str">
        <f>KO!B4</f>
        <v xml:space="preserve">TJ Baník Stříbro </v>
      </c>
      <c r="F46" s="50" t="s">
        <v>5</v>
      </c>
      <c r="G46" s="54" t="str">
        <f>KO!B8</f>
        <v>TJ Peklo nad Zdobnicí B</v>
      </c>
      <c r="H46" s="260"/>
    </row>
    <row r="47" spans="2:8" ht="14.45" customHeight="1">
      <c r="B47" s="258">
        <v>42</v>
      </c>
      <c r="C47" s="566" t="s">
        <v>16</v>
      </c>
      <c r="D47" s="567"/>
      <c r="E47" s="53" t="str">
        <f>KO!B12</f>
        <v>TJ Spartak Alutec KK Čelákovice MIX</v>
      </c>
      <c r="F47" s="50" t="s">
        <v>5</v>
      </c>
      <c r="G47" s="54" t="str">
        <f>KO!B16</f>
        <v>MNK Modřice C</v>
      </c>
      <c r="H47" s="260"/>
    </row>
    <row r="48" spans="2:8" ht="14.45" customHeight="1">
      <c r="B48" s="258">
        <v>43</v>
      </c>
      <c r="C48" s="566" t="s">
        <v>17</v>
      </c>
      <c r="D48" s="567"/>
      <c r="E48" s="53" t="str">
        <f>KO!B20</f>
        <v>TJ Peklo nad Zdobnicí A</v>
      </c>
      <c r="F48" s="50" t="s">
        <v>5</v>
      </c>
      <c r="G48" s="54" t="str">
        <f>KO!B24</f>
        <v>MNK Modřice A</v>
      </c>
      <c r="H48" s="260"/>
    </row>
    <row r="49" spans="2:8" ht="14.45" customHeight="1">
      <c r="B49" s="258">
        <v>44</v>
      </c>
      <c r="C49" s="566" t="s">
        <v>18</v>
      </c>
      <c r="D49" s="567"/>
      <c r="E49" s="53" t="str">
        <f>KO!B28</f>
        <v>MNK Modřice B</v>
      </c>
      <c r="F49" s="50" t="s">
        <v>5</v>
      </c>
      <c r="G49" s="54" t="str">
        <f>KO!B32</f>
        <v>TJ AVIA Čakovice A</v>
      </c>
      <c r="H49" s="260"/>
    </row>
    <row r="50" spans="2:8" ht="14.45" customHeight="1">
      <c r="B50" s="258">
        <v>45</v>
      </c>
      <c r="C50" s="566" t="s">
        <v>19</v>
      </c>
      <c r="D50" s="567"/>
      <c r="E50" s="53" t="str">
        <f>KO!C6</f>
        <v xml:space="preserve">TJ Baník Stříbro </v>
      </c>
      <c r="F50" s="50" t="s">
        <v>5</v>
      </c>
      <c r="G50" s="54" t="str">
        <f>KO!C14</f>
        <v>TJ Spartak Alutec KK Čelákovice MIX</v>
      </c>
      <c r="H50" s="260"/>
    </row>
    <row r="51" spans="2:8" ht="14.45" customHeight="1">
      <c r="B51" s="258">
        <v>46</v>
      </c>
      <c r="C51" s="566" t="s">
        <v>20</v>
      </c>
      <c r="D51" s="567"/>
      <c r="E51" s="53" t="str">
        <f>KO!C22</f>
        <v>MNK Modřice A</v>
      </c>
      <c r="F51" s="50" t="s">
        <v>5</v>
      </c>
      <c r="G51" s="54" t="str">
        <f>KO!C30</f>
        <v>MNK Modřice B</v>
      </c>
      <c r="H51" s="260"/>
    </row>
    <row r="52" spans="2:8" ht="14.45" customHeight="1">
      <c r="B52" s="258">
        <v>47</v>
      </c>
      <c r="C52" s="566" t="s">
        <v>75</v>
      </c>
      <c r="D52" s="567"/>
      <c r="E52" s="53" t="str">
        <f>KO!D31</f>
        <v>TJ Spartak Alutec KK Čelákovice MIX</v>
      </c>
      <c r="F52" s="50" t="s">
        <v>5</v>
      </c>
      <c r="G52" s="54" t="str">
        <f>KO!D35</f>
        <v>MNK Modřice B</v>
      </c>
      <c r="H52" s="260"/>
    </row>
    <row r="53" spans="2:8" ht="14.45" customHeight="1" thickBot="1">
      <c r="B53" s="261">
        <v>48</v>
      </c>
      <c r="C53" s="564" t="s">
        <v>31</v>
      </c>
      <c r="D53" s="565"/>
      <c r="E53" s="269" t="str">
        <f>KO!D10</f>
        <v xml:space="preserve">TJ Baník Stříbro </v>
      </c>
      <c r="F53" s="265" t="s">
        <v>5</v>
      </c>
      <c r="G53" s="270" t="str">
        <f>KO!D26</f>
        <v>MNK Modřice A</v>
      </c>
      <c r="H53" s="267"/>
    </row>
    <row r="54" spans="2:8" ht="16.149999999999999" customHeight="1">
      <c r="B54" s="31"/>
      <c r="C54" s="31"/>
      <c r="D54" s="31"/>
      <c r="E54" s="31"/>
      <c r="F54" s="31"/>
      <c r="G54" s="31"/>
      <c r="H54" s="31"/>
    </row>
    <row r="55" spans="2:8" ht="16.149999999999999" customHeight="1">
      <c r="B55" s="31"/>
      <c r="C55" s="31"/>
      <c r="D55" s="31"/>
      <c r="E55" s="31"/>
      <c r="F55" s="31"/>
      <c r="G55" s="31"/>
      <c r="H55" s="31"/>
    </row>
    <row r="56" spans="2:8" ht="16.149999999999999" customHeight="1">
      <c r="B56" s="31"/>
      <c r="C56" s="31"/>
      <c r="D56" s="31"/>
      <c r="E56" s="31"/>
      <c r="F56" s="31"/>
      <c r="G56" s="31"/>
      <c r="H56" s="31"/>
    </row>
    <row r="57" spans="2:8" ht="16.149999999999999" customHeight="1">
      <c r="B57" s="31"/>
      <c r="C57" s="31"/>
      <c r="D57" s="31"/>
      <c r="E57" s="31"/>
      <c r="F57" s="31"/>
      <c r="G57" s="31"/>
      <c r="H57" s="31"/>
    </row>
    <row r="58" spans="2:8" ht="16.149999999999999" customHeight="1">
      <c r="B58" s="31"/>
      <c r="C58" s="31"/>
      <c r="D58" s="31"/>
      <c r="E58" s="31"/>
      <c r="F58" s="31"/>
      <c r="G58" s="31"/>
      <c r="H58" s="31"/>
    </row>
    <row r="59" spans="2:8" ht="16.149999999999999" customHeight="1">
      <c r="B59" s="31"/>
      <c r="C59" s="31"/>
      <c r="D59" s="31"/>
      <c r="E59" s="31"/>
      <c r="F59" s="31"/>
      <c r="G59" s="31"/>
      <c r="H59" s="31"/>
    </row>
    <row r="60" spans="2:8" ht="16.149999999999999" customHeight="1">
      <c r="B60" s="31"/>
      <c r="C60" s="31"/>
      <c r="D60" s="31"/>
      <c r="E60" s="31"/>
      <c r="F60" s="31"/>
      <c r="G60" s="31"/>
      <c r="H60" s="31"/>
    </row>
    <row r="61" spans="2:8" ht="16.149999999999999" customHeight="1">
      <c r="B61" s="31"/>
      <c r="C61" s="31"/>
      <c r="D61" s="31"/>
      <c r="E61" s="31"/>
      <c r="F61" s="31"/>
      <c r="G61" s="31"/>
      <c r="H61" s="31"/>
    </row>
  </sheetData>
  <mergeCells count="10">
    <mergeCell ref="B2:E2"/>
    <mergeCell ref="C53:D53"/>
    <mergeCell ref="C51:D51"/>
    <mergeCell ref="C47:D47"/>
    <mergeCell ref="C46:D46"/>
    <mergeCell ref="B45:G45"/>
    <mergeCell ref="C48:D48"/>
    <mergeCell ref="C49:D49"/>
    <mergeCell ref="C50:D50"/>
    <mergeCell ref="C52:D52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134"/>
  <sheetViews>
    <sheetView showGridLines="0" topLeftCell="A7" zoomScale="90" zoomScaleNormal="90" workbookViewId="0">
      <selection activeCell="I28" sqref="I28"/>
    </sheetView>
  </sheetViews>
  <sheetFormatPr defaultRowHeight="12.75"/>
  <cols>
    <col min="1" max="1" width="11.5703125" style="7" customWidth="1"/>
    <col min="2" max="2" width="33.140625" style="7" customWidth="1"/>
    <col min="3" max="3" width="32.42578125" style="7" customWidth="1"/>
    <col min="4" max="4" width="28" style="7" customWidth="1"/>
    <col min="5" max="5" width="24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5" ht="15">
      <c r="A1" s="8"/>
      <c r="B1" s="8" t="s">
        <v>28</v>
      </c>
      <c r="C1" s="8" t="s">
        <v>29</v>
      </c>
      <c r="D1" s="9" t="s">
        <v>30</v>
      </c>
      <c r="E1" s="9" t="s">
        <v>27</v>
      </c>
    </row>
    <row r="2" spans="1:5">
      <c r="A2" s="10"/>
      <c r="B2" s="227" t="s">
        <v>111</v>
      </c>
    </row>
    <row r="3" spans="1:5" ht="18.75" customHeight="1">
      <c r="A3" s="10"/>
    </row>
    <row r="4" spans="1:5" ht="18.75" customHeight="1" thickBot="1">
      <c r="A4" s="163" t="s">
        <v>77</v>
      </c>
      <c r="B4" s="630" t="s">
        <v>86</v>
      </c>
      <c r="C4" s="22"/>
      <c r="D4" s="12"/>
      <c r="E4" s="13"/>
    </row>
    <row r="5" spans="1:5" ht="18.75" customHeight="1">
      <c r="A5" s="10"/>
      <c r="B5" s="633"/>
      <c r="C5" s="11"/>
      <c r="D5" s="14"/>
      <c r="E5" s="13"/>
    </row>
    <row r="6" spans="1:5" ht="18.75" customHeight="1" thickBot="1">
      <c r="A6" s="10"/>
      <c r="B6" s="634" t="s">
        <v>175</v>
      </c>
      <c r="C6" s="637" t="s">
        <v>86</v>
      </c>
      <c r="D6" s="14"/>
      <c r="E6" s="13"/>
    </row>
    <row r="7" spans="1:5" ht="18.75" customHeight="1">
      <c r="A7" s="10"/>
      <c r="B7" s="635"/>
      <c r="C7" s="16"/>
      <c r="D7" s="17"/>
      <c r="E7" s="13"/>
    </row>
    <row r="8" spans="1:5" ht="18.75" customHeight="1" thickBot="1">
      <c r="A8" s="10" t="s">
        <v>83</v>
      </c>
      <c r="B8" s="636" t="s">
        <v>98</v>
      </c>
      <c r="C8" s="16"/>
      <c r="D8" s="17"/>
      <c r="E8" s="13"/>
    </row>
    <row r="9" spans="1:5" ht="18.75" customHeight="1">
      <c r="A9" s="10"/>
      <c r="B9" s="62"/>
      <c r="C9" s="16"/>
      <c r="D9" s="17"/>
      <c r="E9" s="13"/>
    </row>
    <row r="10" spans="1:5" ht="18.75" customHeight="1" thickBot="1">
      <c r="A10" s="10"/>
      <c r="B10" s="18"/>
      <c r="C10" s="15" t="s">
        <v>178</v>
      </c>
      <c r="D10" s="630" t="s">
        <v>86</v>
      </c>
      <c r="E10" s="21"/>
    </row>
    <row r="11" spans="1:5" ht="18.75" customHeight="1">
      <c r="A11" s="10"/>
      <c r="B11" s="629"/>
      <c r="C11" s="16"/>
      <c r="D11" s="144"/>
      <c r="E11" s="20"/>
    </row>
    <row r="12" spans="1:5" ht="18.75" customHeight="1" thickBot="1">
      <c r="A12" s="10" t="s">
        <v>78</v>
      </c>
      <c r="B12" s="649" t="s">
        <v>117</v>
      </c>
      <c r="C12" s="16"/>
      <c r="D12" s="21"/>
      <c r="E12" s="20"/>
    </row>
    <row r="13" spans="1:5" ht="18.75" customHeight="1">
      <c r="A13" s="10"/>
      <c r="B13" s="638"/>
      <c r="C13" s="16"/>
      <c r="D13" s="21"/>
      <c r="E13" s="20"/>
    </row>
    <row r="14" spans="1:5" ht="18.75" customHeight="1" thickBot="1">
      <c r="A14" s="10"/>
      <c r="B14" s="634" t="s">
        <v>175</v>
      </c>
      <c r="C14" s="640" t="s">
        <v>117</v>
      </c>
      <c r="D14" s="21"/>
      <c r="E14" s="20"/>
    </row>
    <row r="15" spans="1:5" ht="18.75" customHeight="1">
      <c r="A15" s="10"/>
      <c r="B15" s="639"/>
      <c r="C15" s="11"/>
      <c r="D15" s="21"/>
      <c r="E15" s="20"/>
    </row>
    <row r="16" spans="1:5" ht="18.75" customHeight="1" thickBot="1">
      <c r="A16" s="10" t="s">
        <v>81</v>
      </c>
      <c r="B16" s="636" t="s">
        <v>99</v>
      </c>
      <c r="C16" s="11"/>
      <c r="D16" s="21"/>
      <c r="E16" s="20"/>
    </row>
    <row r="17" spans="1:13" ht="18.75" customHeight="1">
      <c r="A17" s="10"/>
      <c r="B17" s="62"/>
      <c r="C17" s="22"/>
      <c r="D17" s="21"/>
      <c r="E17" s="20"/>
    </row>
    <row r="18" spans="1:13" ht="18.75" customHeight="1" thickBot="1">
      <c r="A18" s="10"/>
      <c r="B18" s="18"/>
      <c r="C18" s="22"/>
      <c r="D18" s="63" t="s">
        <v>183</v>
      </c>
      <c r="E18" s="650" t="s">
        <v>86</v>
      </c>
      <c r="F18" s="648"/>
    </row>
    <row r="19" spans="1:13" ht="18.75" customHeight="1">
      <c r="A19" s="10"/>
      <c r="B19" s="629"/>
      <c r="C19" s="11"/>
      <c r="D19" s="12"/>
      <c r="E19" s="23"/>
    </row>
    <row r="20" spans="1:13" ht="18.75" customHeight="1" thickBot="1">
      <c r="A20" s="10" t="s">
        <v>79</v>
      </c>
      <c r="B20" s="630" t="s">
        <v>89</v>
      </c>
      <c r="C20" s="22"/>
      <c r="D20" s="12"/>
      <c r="E20" s="23"/>
    </row>
    <row r="21" spans="1:13" ht="18.75" customHeight="1">
      <c r="A21" s="10"/>
      <c r="B21" s="638"/>
      <c r="C21" s="22"/>
      <c r="D21" s="14"/>
      <c r="E21" s="23"/>
    </row>
    <row r="22" spans="1:13" ht="18.75" customHeight="1" thickBot="1">
      <c r="A22" s="10"/>
      <c r="B22" s="634" t="s">
        <v>177</v>
      </c>
      <c r="C22" s="637" t="s">
        <v>90</v>
      </c>
      <c r="D22" s="641"/>
      <c r="E22" s="631"/>
    </row>
    <row r="23" spans="1:13" ht="18.75" customHeight="1">
      <c r="A23" s="10"/>
      <c r="B23" s="639"/>
      <c r="C23" s="16"/>
      <c r="D23" s="642"/>
      <c r="E23" s="631"/>
    </row>
    <row r="24" spans="1:13" ht="18.75" customHeight="1" thickBot="1">
      <c r="A24" s="10" t="s">
        <v>82</v>
      </c>
      <c r="B24" s="636" t="s">
        <v>90</v>
      </c>
      <c r="C24" s="16"/>
      <c r="D24" s="641"/>
      <c r="E24" s="631"/>
    </row>
    <row r="25" spans="1:13" ht="18.75" customHeight="1">
      <c r="A25" s="10"/>
      <c r="B25" s="62"/>
      <c r="C25" s="16"/>
      <c r="D25" s="641"/>
      <c r="E25" s="631"/>
    </row>
    <row r="26" spans="1:13" ht="18.75" customHeight="1" thickBot="1">
      <c r="A26" s="10"/>
      <c r="B26" s="18"/>
      <c r="C26" s="643" t="s">
        <v>179</v>
      </c>
      <c r="D26" s="272" t="s">
        <v>90</v>
      </c>
      <c r="E26" s="24"/>
    </row>
    <row r="27" spans="1:13" ht="18.75" customHeight="1">
      <c r="A27" s="10"/>
      <c r="B27" s="629"/>
      <c r="C27" s="16"/>
      <c r="D27" s="144"/>
      <c r="E27" s="25"/>
      <c r="J27" s="10"/>
    </row>
    <row r="28" spans="1:13" ht="18.75" customHeight="1" thickBot="1">
      <c r="A28" s="10" t="s">
        <v>80</v>
      </c>
      <c r="B28" s="630" t="s">
        <v>91</v>
      </c>
      <c r="C28" s="16"/>
      <c r="D28" s="21"/>
      <c r="E28" s="25"/>
    </row>
    <row r="29" spans="1:13" ht="18.75" customHeight="1">
      <c r="A29" s="10"/>
      <c r="B29" s="638"/>
      <c r="C29" s="16"/>
      <c r="D29" s="651"/>
      <c r="E29" s="25"/>
    </row>
    <row r="30" spans="1:13" ht="18.75" customHeight="1" thickBot="1">
      <c r="A30" s="10"/>
      <c r="B30" s="634" t="s">
        <v>176</v>
      </c>
      <c r="C30" s="644" t="s">
        <v>91</v>
      </c>
      <c r="D30" s="26"/>
      <c r="E30" s="9" t="s">
        <v>110</v>
      </c>
    </row>
    <row r="31" spans="1:13" ht="18.75" customHeight="1" thickBot="1">
      <c r="A31" s="10"/>
      <c r="B31" s="639"/>
      <c r="C31" s="11"/>
      <c r="D31" s="632" t="s">
        <v>117</v>
      </c>
      <c r="E31" s="19"/>
      <c r="M31" s="7" t="s">
        <v>171</v>
      </c>
    </row>
    <row r="32" spans="1:13" ht="18.75" customHeight="1" thickBot="1">
      <c r="A32" s="10" t="s">
        <v>84</v>
      </c>
      <c r="B32" s="272" t="s">
        <v>96</v>
      </c>
      <c r="C32" s="11"/>
      <c r="D32" s="645"/>
      <c r="E32" s="21"/>
    </row>
    <row r="33" spans="1:15" ht="18.75" customHeight="1" thickBot="1">
      <c r="A33" s="10"/>
      <c r="B33" s="62"/>
      <c r="C33" s="27"/>
      <c r="D33" s="646" t="s">
        <v>180</v>
      </c>
      <c r="E33" s="640" t="s">
        <v>117</v>
      </c>
      <c r="F33" s="648"/>
    </row>
    <row r="34" spans="1:15" ht="18.75" customHeight="1">
      <c r="A34" s="10"/>
      <c r="B34" s="18"/>
      <c r="C34" s="11"/>
      <c r="D34" s="647"/>
      <c r="E34" s="19"/>
    </row>
    <row r="35" spans="1:15" ht="24" customHeight="1" thickBot="1">
      <c r="D35" s="644" t="s">
        <v>91</v>
      </c>
    </row>
    <row r="36" spans="1:15">
      <c r="B36" s="18"/>
      <c r="C36" s="11"/>
      <c r="D36" s="19"/>
      <c r="E36" s="19"/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9"/>
  <sheetViews>
    <sheetView showGridLines="0" workbookViewId="0">
      <selection activeCell="V20" sqref="V20"/>
    </sheetView>
  </sheetViews>
  <sheetFormatPr defaultRowHeight="15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>
      <c r="A1" s="2" t="s">
        <v>46</v>
      </c>
      <c r="B1" s="600">
        <v>43792</v>
      </c>
      <c r="C1" s="600"/>
      <c r="D1" s="600"/>
    </row>
    <row r="2" spans="1:24" ht="15.75">
      <c r="A2" s="576" t="s">
        <v>47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</row>
    <row r="3" spans="1:24" ht="6.7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4" ht="13.5" customHeight="1">
      <c r="A4" s="583" t="s">
        <v>48</v>
      </c>
      <c r="B4" s="594" t="s">
        <v>109</v>
      </c>
      <c r="C4" s="594"/>
      <c r="D4" s="594"/>
      <c r="E4" s="594"/>
      <c r="F4" s="595"/>
      <c r="G4" s="583" t="s">
        <v>49</v>
      </c>
      <c r="H4" s="590"/>
      <c r="I4" s="590"/>
      <c r="J4" s="594" t="str">
        <f>'Nasazení do skupin'!$A$2</f>
        <v>STŽ2</v>
      </c>
      <c r="K4" s="594"/>
      <c r="L4" s="594"/>
      <c r="M4" s="595"/>
      <c r="N4" s="583" t="s">
        <v>50</v>
      </c>
      <c r="O4" s="590"/>
      <c r="P4" s="601">
        <v>1</v>
      </c>
      <c r="Q4" s="603" t="s">
        <v>76</v>
      </c>
      <c r="R4" s="604"/>
      <c r="S4" s="607" t="str">
        <f>VLOOKUP(P4,Zápasy!B4:G68,2,0)</f>
        <v>A</v>
      </c>
    </row>
    <row r="5" spans="1:24" ht="13.5" customHeight="1" thickBot="1">
      <c r="A5" s="584"/>
      <c r="B5" s="596"/>
      <c r="C5" s="596"/>
      <c r="D5" s="596"/>
      <c r="E5" s="596"/>
      <c r="F5" s="597"/>
      <c r="G5" s="584"/>
      <c r="H5" s="591"/>
      <c r="I5" s="591"/>
      <c r="J5" s="596"/>
      <c r="K5" s="596"/>
      <c r="L5" s="596"/>
      <c r="M5" s="597"/>
      <c r="N5" s="584"/>
      <c r="O5" s="591"/>
      <c r="P5" s="602"/>
      <c r="Q5" s="605"/>
      <c r="R5" s="606"/>
      <c r="S5" s="608"/>
    </row>
    <row r="6" spans="1:24" ht="13.5" customHeight="1">
      <c r="A6" s="583" t="s">
        <v>51</v>
      </c>
      <c r="B6" s="585">
        <f>$B$1</f>
        <v>43792</v>
      </c>
      <c r="C6" s="586"/>
      <c r="D6" s="586"/>
      <c r="E6" s="586"/>
      <c r="F6" s="587"/>
      <c r="G6" s="583" t="s">
        <v>52</v>
      </c>
      <c r="H6" s="590"/>
      <c r="I6" s="590"/>
      <c r="J6" s="586"/>
      <c r="K6" s="586"/>
      <c r="L6" s="586"/>
      <c r="M6" s="587"/>
      <c r="N6" s="583" t="s">
        <v>53</v>
      </c>
      <c r="O6" s="590"/>
      <c r="P6" s="594"/>
      <c r="Q6" s="594"/>
      <c r="R6" s="594"/>
      <c r="S6" s="595"/>
      <c r="V6" s="65"/>
      <c r="X6" s="65"/>
    </row>
    <row r="7" spans="1:24" ht="13.15" customHeight="1" thickBot="1">
      <c r="A7" s="584"/>
      <c r="B7" s="588"/>
      <c r="C7" s="588"/>
      <c r="D7" s="588"/>
      <c r="E7" s="588"/>
      <c r="F7" s="589"/>
      <c r="G7" s="584"/>
      <c r="H7" s="591"/>
      <c r="I7" s="591"/>
      <c r="J7" s="588"/>
      <c r="K7" s="588"/>
      <c r="L7" s="588"/>
      <c r="M7" s="589"/>
      <c r="N7" s="584"/>
      <c r="O7" s="591"/>
      <c r="P7" s="596"/>
      <c r="Q7" s="596"/>
      <c r="R7" s="596"/>
      <c r="S7" s="597"/>
      <c r="V7" s="65"/>
      <c r="X7" s="65"/>
    </row>
    <row r="8" spans="1:24" ht="18.75" customHeight="1">
      <c r="A8" s="66" t="s">
        <v>54</v>
      </c>
      <c r="B8" s="592"/>
      <c r="C8" s="592"/>
      <c r="D8" s="592"/>
      <c r="E8" s="592"/>
      <c r="F8" s="593"/>
      <c r="G8" s="66" t="s">
        <v>55</v>
      </c>
      <c r="H8" s="67"/>
      <c r="I8" s="598" t="e">
        <f>VLOOKUP(B13,'Nasazení do skupin'!$B$5:$M$30,18,0)</f>
        <v>#REF!</v>
      </c>
      <c r="J8" s="598"/>
      <c r="K8" s="598"/>
      <c r="L8" s="598"/>
      <c r="M8" s="599"/>
      <c r="N8" s="66" t="s">
        <v>56</v>
      </c>
      <c r="O8" s="67"/>
      <c r="P8" s="592" t="e">
        <f>VLOOKUP(B13,'Nasazení do skupin'!$B$5:$M$30,17,0)</f>
        <v>#REF!</v>
      </c>
      <c r="Q8" s="592"/>
      <c r="R8" s="592"/>
      <c r="S8" s="593"/>
      <c r="V8" s="65"/>
      <c r="X8" s="65"/>
    </row>
    <row r="9" spans="1:24" ht="16.5" thickBot="1">
      <c r="A9" s="68" t="s">
        <v>57</v>
      </c>
      <c r="B9" s="577"/>
      <c r="C9" s="577"/>
      <c r="D9" s="577"/>
      <c r="E9" s="577"/>
      <c r="F9" s="578"/>
      <c r="G9" s="579" t="s">
        <v>57</v>
      </c>
      <c r="H9" s="580"/>
      <c r="I9" s="581"/>
      <c r="J9" s="581"/>
      <c r="K9" s="581"/>
      <c r="L9" s="581"/>
      <c r="M9" s="582"/>
      <c r="N9" s="579" t="s">
        <v>57</v>
      </c>
      <c r="O9" s="580"/>
      <c r="P9" s="577"/>
      <c r="Q9" s="577"/>
      <c r="R9" s="577"/>
      <c r="S9" s="578"/>
      <c r="V9" s="65"/>
      <c r="X9" s="65"/>
    </row>
    <row r="10" spans="1:24" ht="18.75" customHeight="1">
      <c r="A10" s="66" t="s">
        <v>54</v>
      </c>
      <c r="B10" s="592"/>
      <c r="C10" s="592"/>
      <c r="D10" s="592"/>
      <c r="E10" s="592"/>
      <c r="F10" s="593"/>
      <c r="G10" s="66" t="s">
        <v>58</v>
      </c>
      <c r="H10" s="67"/>
      <c r="I10" s="598" t="e">
        <f>VLOOKUP(H13,'Nasazení do skupin'!$B$5:$M$30,18,0)</f>
        <v>#REF!</v>
      </c>
      <c r="J10" s="598"/>
      <c r="K10" s="598"/>
      <c r="L10" s="598"/>
      <c r="M10" s="599"/>
      <c r="N10" s="66" t="s">
        <v>59</v>
      </c>
      <c r="O10" s="67"/>
      <c r="P10" s="592" t="e">
        <f>VLOOKUP(H13,'Nasazení do skupin'!$B$5:$M$30,17,0)</f>
        <v>#REF!</v>
      </c>
      <c r="Q10" s="592"/>
      <c r="R10" s="592"/>
      <c r="S10" s="593"/>
      <c r="V10" s="65"/>
      <c r="X10" s="65"/>
    </row>
    <row r="11" spans="1:24" ht="16.5" thickBot="1">
      <c r="A11" s="68" t="s">
        <v>57</v>
      </c>
      <c r="B11" s="577"/>
      <c r="C11" s="577"/>
      <c r="D11" s="577"/>
      <c r="E11" s="577"/>
      <c r="F11" s="578"/>
      <c r="G11" s="579" t="s">
        <v>57</v>
      </c>
      <c r="H11" s="580"/>
      <c r="I11" s="581"/>
      <c r="J11" s="581"/>
      <c r="K11" s="581"/>
      <c r="L11" s="581"/>
      <c r="M11" s="582"/>
      <c r="N11" s="579" t="s">
        <v>57</v>
      </c>
      <c r="O11" s="580"/>
      <c r="P11" s="577"/>
      <c r="Q11" s="577"/>
      <c r="R11" s="577"/>
      <c r="S11" s="578"/>
    </row>
    <row r="12" spans="1:24" ht="12" customHeight="1">
      <c r="A12" s="614" t="s">
        <v>60</v>
      </c>
      <c r="B12" s="616" t="s">
        <v>61</v>
      </c>
      <c r="C12" s="617"/>
      <c r="D12" s="617"/>
      <c r="E12" s="617"/>
      <c r="F12" s="618"/>
      <c r="G12" s="619" t="s">
        <v>35</v>
      </c>
      <c r="H12" s="616" t="s">
        <v>62</v>
      </c>
      <c r="I12" s="617"/>
      <c r="J12" s="617"/>
      <c r="K12" s="617"/>
      <c r="L12" s="618"/>
      <c r="M12" s="619" t="s">
        <v>35</v>
      </c>
      <c r="N12" s="609" t="s">
        <v>63</v>
      </c>
      <c r="O12" s="610"/>
      <c r="P12" s="609" t="s">
        <v>64</v>
      </c>
      <c r="Q12" s="610"/>
      <c r="R12" s="609" t="s">
        <v>65</v>
      </c>
      <c r="S12" s="610"/>
    </row>
    <row r="13" spans="1:24" s="71" customFormat="1" ht="24" customHeight="1" thickBot="1">
      <c r="A13" s="615"/>
      <c r="B13" s="611" t="str">
        <f>VLOOKUP(P4,Zápasy!$B$4:$G$61,4,0)</f>
        <v>TJ Radomyšl</v>
      </c>
      <c r="C13" s="612"/>
      <c r="D13" s="612"/>
      <c r="E13" s="612"/>
      <c r="F13" s="613"/>
      <c r="G13" s="620"/>
      <c r="H13" s="611" t="str">
        <f>VLOOKUP(P4,Zápasy!$B$4:$G$60,6,0)</f>
        <v>TJ AVIA Čakovice A</v>
      </c>
      <c r="I13" s="612"/>
      <c r="J13" s="612"/>
      <c r="K13" s="612"/>
      <c r="L13" s="613"/>
      <c r="M13" s="620"/>
      <c r="N13" s="69" t="s">
        <v>0</v>
      </c>
      <c r="O13" s="70" t="s">
        <v>32</v>
      </c>
      <c r="P13" s="69" t="s">
        <v>0</v>
      </c>
      <c r="Q13" s="70" t="s">
        <v>32</v>
      </c>
      <c r="R13" s="69" t="s">
        <v>0</v>
      </c>
      <c r="S13" s="70" t="s">
        <v>32</v>
      </c>
    </row>
    <row r="14" spans="1:24" s="71" customFormat="1" ht="18" customHeight="1">
      <c r="A14" s="72" t="s">
        <v>36</v>
      </c>
      <c r="B14" s="73"/>
      <c r="C14" s="74"/>
      <c r="D14" s="74"/>
      <c r="E14" s="74"/>
      <c r="F14" s="75"/>
      <c r="G14" s="76"/>
      <c r="H14" s="73"/>
      <c r="I14" s="74"/>
      <c r="J14" s="74"/>
      <c r="K14" s="74"/>
      <c r="L14" s="77"/>
      <c r="M14" s="78"/>
      <c r="N14" s="79"/>
      <c r="O14" s="80"/>
      <c r="P14" s="570"/>
      <c r="Q14" s="573"/>
      <c r="R14" s="570"/>
      <c r="S14" s="573"/>
    </row>
    <row r="15" spans="1:24" s="71" customFormat="1" ht="18" customHeight="1">
      <c r="A15" s="81" t="s">
        <v>37</v>
      </c>
      <c r="B15" s="82"/>
      <c r="C15" s="83"/>
      <c r="D15" s="83"/>
      <c r="E15" s="83"/>
      <c r="F15" s="84"/>
      <c r="G15" s="85"/>
      <c r="H15" s="82"/>
      <c r="I15" s="83"/>
      <c r="J15" s="83"/>
      <c r="K15" s="83"/>
      <c r="L15" s="84"/>
      <c r="M15" s="86"/>
      <c r="N15" s="87"/>
      <c r="O15" s="84"/>
      <c r="P15" s="571"/>
      <c r="Q15" s="574"/>
      <c r="R15" s="571"/>
      <c r="S15" s="574"/>
    </row>
    <row r="16" spans="1:24" s="71" customFormat="1" ht="18" customHeight="1" thickBot="1">
      <c r="A16" s="88" t="s">
        <v>38</v>
      </c>
      <c r="B16" s="89"/>
      <c r="C16" s="90"/>
      <c r="D16" s="90"/>
      <c r="E16" s="90"/>
      <c r="F16" s="91"/>
      <c r="G16" s="92"/>
      <c r="H16" s="89"/>
      <c r="I16" s="90"/>
      <c r="J16" s="90"/>
      <c r="K16" s="90"/>
      <c r="L16" s="91"/>
      <c r="M16" s="93"/>
      <c r="N16" s="94"/>
      <c r="O16" s="95"/>
      <c r="P16" s="572"/>
      <c r="Q16" s="575"/>
      <c r="R16" s="572"/>
      <c r="S16" s="575"/>
    </row>
    <row r="17" spans="1:24" s="71" customFormat="1" ht="27.6" customHeight="1">
      <c r="A17" s="96" t="s">
        <v>66</v>
      </c>
      <c r="B17" s="97">
        <f>VLOOKUP(B13,'Nasazení do skupin'!$B$5:$M$30,2,0)</f>
        <v>0</v>
      </c>
      <c r="C17" s="98">
        <f>VLOOKUP(B13,'Nasazení do skupin'!$B$5:$M$30,5,0)</f>
        <v>0</v>
      </c>
      <c r="D17" s="99">
        <f>VLOOKUP(B13,'Nasazení do skupin'!$B$5:$M$30,8,0)</f>
        <v>0</v>
      </c>
      <c r="E17" s="99">
        <f>VLOOKUP(B13,'Nasazení do skupin'!$B$5:$M$30,11,0)</f>
        <v>0</v>
      </c>
      <c r="F17" s="122" t="e">
        <f>VLOOKUP(B13,'Nasazení do skupin'!$B$5:$M$30,14,0)</f>
        <v>#REF!</v>
      </c>
      <c r="G17" s="124"/>
      <c r="H17" s="97">
        <f>VLOOKUP(H13,'Nasazení do skupin'!$B$5:$M$30,2,0)</f>
        <v>0</v>
      </c>
      <c r="I17" s="98">
        <f>VLOOKUP(H13,'Nasazení do skupin'!$B$5:$M$30,5,0)</f>
        <v>0</v>
      </c>
      <c r="J17" s="99">
        <f>VLOOKUP(H13,'Nasazení do skupin'!$B$5:$M$30,8,0)</f>
        <v>0</v>
      </c>
      <c r="K17" s="99">
        <f>VLOOKUP(H13,'Nasazení do skupin'!$B$5:$M$30,11,0)</f>
        <v>0</v>
      </c>
      <c r="L17" s="99" t="e">
        <f>VLOOKUP(H13,'Nasazení do skupin'!$B$5:$M$30,14,0)</f>
        <v>#REF!</v>
      </c>
      <c r="M17" s="78"/>
      <c r="N17" s="100" t="s">
        <v>67</v>
      </c>
      <c r="O17" s="101"/>
      <c r="P17" s="101"/>
      <c r="Q17" s="101"/>
      <c r="R17" s="101"/>
      <c r="S17" s="102"/>
    </row>
    <row r="18" spans="1:24" s="71" customFormat="1" ht="88.15" customHeight="1" thickBot="1">
      <c r="A18" s="88" t="s">
        <v>68</v>
      </c>
      <c r="B18" s="103">
        <f>VLOOKUP(B13,'Nasazení do skupin'!$B$5:$M$30,3,0)</f>
        <v>0</v>
      </c>
      <c r="C18" s="104">
        <f>VLOOKUP(B13,'Nasazení do skupin'!$B$5:$M$30,6,0)</f>
        <v>0</v>
      </c>
      <c r="D18" s="104">
        <f>VLOOKUP(B13,'Nasazení do skupin'!$B$5:$M$30,9,0)</f>
        <v>0</v>
      </c>
      <c r="E18" s="104">
        <f>VLOOKUP(B13,'Nasazení do skupin'!$B$5:$M$30,12,0)</f>
        <v>0</v>
      </c>
      <c r="F18" s="123" t="e">
        <f>VLOOKUP(B13,'Nasazení do skupin'!$B$5:$M$30,15,0)</f>
        <v>#REF!</v>
      </c>
      <c r="G18" s="125"/>
      <c r="H18" s="103">
        <f>VLOOKUP(H13,'Nasazení do skupin'!$B$5:$M$30,3,0)</f>
        <v>0</v>
      </c>
      <c r="I18" s="104">
        <f>VLOOKUP(H13,'Nasazení do skupin'!$B$5:$M$30,6,0)</f>
        <v>0</v>
      </c>
      <c r="J18" s="104">
        <f>VLOOKUP(H13,'Nasazení do skupin'!$B$5:$M$30,9,0)</f>
        <v>0</v>
      </c>
      <c r="K18" s="104">
        <f>VLOOKUP(H13,'Nasazení do skupin'!$B$5:$M$30,12,0)</f>
        <v>0</v>
      </c>
      <c r="L18" s="104" t="e">
        <f>VLOOKUP(H13,'Nasazení do skupin'!$B$5:$M$30,15,0)</f>
        <v>#REF!</v>
      </c>
      <c r="M18" s="105"/>
      <c r="N18" s="101"/>
      <c r="O18" s="101"/>
      <c r="P18" s="101"/>
      <c r="Q18" s="101"/>
      <c r="R18" s="101"/>
      <c r="S18" s="102"/>
    </row>
    <row r="19" spans="1:24" s="71" customFormat="1" ht="19.149999999999999" customHeight="1" thickBot="1">
      <c r="A19" s="106" t="s">
        <v>69</v>
      </c>
      <c r="B19" s="107">
        <f>VLOOKUP(B13,'Nasazení do skupin'!$B$5:$M$30,4,0)</f>
        <v>0</v>
      </c>
      <c r="C19" s="108">
        <f>VLOOKUP(B13,'Nasazení do skupin'!$B$5:$M$30,7,0)</f>
        <v>0</v>
      </c>
      <c r="D19" s="108">
        <f>VLOOKUP(B13,'Nasazení do skupin'!$B$5:$M$30,10,0)</f>
        <v>0</v>
      </c>
      <c r="E19" s="108" t="e">
        <f>VLOOKUP(B13,'Nasazení do skupin'!$B$5:$M$30,13,0)</f>
        <v>#REF!</v>
      </c>
      <c r="F19" s="121" t="e">
        <f>VLOOKUP(B13,'Nasazení do skupin'!$B$5:$M$30,16,0)</f>
        <v>#REF!</v>
      </c>
      <c r="G19" s="109"/>
      <c r="H19" s="107">
        <f>VLOOKUP(H13,'Nasazení do skupin'!$B$5:$M$30,4,0)</f>
        <v>0</v>
      </c>
      <c r="I19" s="108">
        <f>VLOOKUP(H13,'Nasazení do skupin'!$B$5:$M$30,7,0)</f>
        <v>0</v>
      </c>
      <c r="J19" s="108">
        <f>VLOOKUP(H13,'Nasazení do skupin'!$B$5:$M$30,10,0)</f>
        <v>0</v>
      </c>
      <c r="K19" s="108" t="e">
        <f>VLOOKUP(H13,'Nasazení do skupin'!$B$5:$M$30,13,0)</f>
        <v>#REF!</v>
      </c>
      <c r="L19" s="108" t="e">
        <f>VLOOKUP(H13,'Nasazení do skupin'!$B$5:$M$30,16,0)</f>
        <v>#REF!</v>
      </c>
      <c r="M19" s="110"/>
      <c r="N19" s="111"/>
      <c r="O19" s="111"/>
      <c r="P19" s="111"/>
      <c r="Q19" s="111"/>
      <c r="R19" s="111"/>
      <c r="S19" s="112"/>
    </row>
    <row r="20" spans="1:24" s="71" customFormat="1" ht="33.6" customHeight="1"/>
    <row r="21" spans="1:24" ht="15.75">
      <c r="A21" s="576" t="s">
        <v>47</v>
      </c>
      <c r="B21" s="576"/>
      <c r="C21" s="576"/>
      <c r="D21" s="576"/>
      <c r="E21" s="576"/>
      <c r="F21" s="576"/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</row>
    <row r="22" spans="1:24" ht="6.75" customHeight="1" thickBo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24" ht="13.5" customHeight="1">
      <c r="A23" s="583" t="s">
        <v>48</v>
      </c>
      <c r="B23" s="594" t="s">
        <v>109</v>
      </c>
      <c r="C23" s="594"/>
      <c r="D23" s="594"/>
      <c r="E23" s="594"/>
      <c r="F23" s="595"/>
      <c r="G23" s="583" t="s">
        <v>49</v>
      </c>
      <c r="H23" s="590"/>
      <c r="I23" s="590"/>
      <c r="J23" s="594" t="str">
        <f>'Nasazení do skupin'!$A$2</f>
        <v>STŽ2</v>
      </c>
      <c r="K23" s="594"/>
      <c r="L23" s="594"/>
      <c r="M23" s="595"/>
      <c r="N23" s="583" t="s">
        <v>50</v>
      </c>
      <c r="O23" s="590"/>
      <c r="P23" s="621">
        <v>2</v>
      </c>
      <c r="Q23" s="603" t="s">
        <v>76</v>
      </c>
      <c r="R23" s="622"/>
      <c r="S23" s="621" t="str">
        <f>VLOOKUP(P23,Zápasy!B4:G68,2,0)</f>
        <v>B</v>
      </c>
    </row>
    <row r="24" spans="1:24" ht="13.5" customHeight="1" thickBot="1">
      <c r="A24" s="584"/>
      <c r="B24" s="596"/>
      <c r="C24" s="596"/>
      <c r="D24" s="596"/>
      <c r="E24" s="596"/>
      <c r="F24" s="597"/>
      <c r="G24" s="584"/>
      <c r="H24" s="591"/>
      <c r="I24" s="591"/>
      <c r="J24" s="596"/>
      <c r="K24" s="596"/>
      <c r="L24" s="596"/>
      <c r="M24" s="597"/>
      <c r="N24" s="584"/>
      <c r="O24" s="591"/>
      <c r="P24" s="608"/>
      <c r="Q24" s="623"/>
      <c r="R24" s="624"/>
      <c r="S24" s="608"/>
    </row>
    <row r="25" spans="1:24" ht="13.5" customHeight="1">
      <c r="A25" s="583" t="s">
        <v>51</v>
      </c>
      <c r="B25" s="585">
        <f>$B$1</f>
        <v>43792</v>
      </c>
      <c r="C25" s="586"/>
      <c r="D25" s="586"/>
      <c r="E25" s="586"/>
      <c r="F25" s="587"/>
      <c r="G25" s="583" t="s">
        <v>52</v>
      </c>
      <c r="H25" s="590"/>
      <c r="I25" s="590"/>
      <c r="J25" s="586"/>
      <c r="K25" s="586"/>
      <c r="L25" s="586"/>
      <c r="M25" s="587"/>
      <c r="N25" s="583" t="s">
        <v>53</v>
      </c>
      <c r="O25" s="590"/>
      <c r="P25" s="594"/>
      <c r="Q25" s="594"/>
      <c r="R25" s="594"/>
      <c r="S25" s="595"/>
      <c r="V25" s="65"/>
      <c r="X25" s="65"/>
    </row>
    <row r="26" spans="1:24" ht="13.15" customHeight="1" thickBot="1">
      <c r="A26" s="584"/>
      <c r="B26" s="588"/>
      <c r="C26" s="588"/>
      <c r="D26" s="588"/>
      <c r="E26" s="588"/>
      <c r="F26" s="589"/>
      <c r="G26" s="584"/>
      <c r="H26" s="591"/>
      <c r="I26" s="591"/>
      <c r="J26" s="588"/>
      <c r="K26" s="588"/>
      <c r="L26" s="588"/>
      <c r="M26" s="589"/>
      <c r="N26" s="584"/>
      <c r="O26" s="591"/>
      <c r="P26" s="596"/>
      <c r="Q26" s="596"/>
      <c r="R26" s="596"/>
      <c r="S26" s="597"/>
      <c r="V26" s="65"/>
      <c r="X26" s="65"/>
    </row>
    <row r="27" spans="1:24" ht="18.75" customHeight="1">
      <c r="A27" s="66" t="s">
        <v>54</v>
      </c>
      <c r="B27" s="592"/>
      <c r="C27" s="592"/>
      <c r="D27" s="592"/>
      <c r="E27" s="592"/>
      <c r="F27" s="593"/>
      <c r="G27" s="66" t="s">
        <v>55</v>
      </c>
      <c r="H27" s="67"/>
      <c r="I27" s="598" t="e">
        <f>VLOOKUP(B32,'Nasazení do skupin'!$B$5:$M$30,18,0)</f>
        <v>#REF!</v>
      </c>
      <c r="J27" s="598"/>
      <c r="K27" s="598"/>
      <c r="L27" s="598"/>
      <c r="M27" s="599"/>
      <c r="N27" s="66" t="s">
        <v>56</v>
      </c>
      <c r="O27" s="67"/>
      <c r="P27" s="592" t="e">
        <f>VLOOKUP(B32,'Nasazení do skupin'!$B$5:$M$30,17,0)</f>
        <v>#REF!</v>
      </c>
      <c r="Q27" s="592"/>
      <c r="R27" s="592"/>
      <c r="S27" s="593"/>
      <c r="V27" s="65"/>
      <c r="X27" s="65"/>
    </row>
    <row r="28" spans="1:24" ht="16.5" thickBot="1">
      <c r="A28" s="68" t="s">
        <v>57</v>
      </c>
      <c r="B28" s="577"/>
      <c r="C28" s="577"/>
      <c r="D28" s="577"/>
      <c r="E28" s="577"/>
      <c r="F28" s="578"/>
      <c r="G28" s="579" t="s">
        <v>57</v>
      </c>
      <c r="H28" s="580"/>
      <c r="I28" s="581"/>
      <c r="J28" s="581"/>
      <c r="K28" s="581"/>
      <c r="L28" s="581"/>
      <c r="M28" s="582"/>
      <c r="N28" s="579" t="s">
        <v>57</v>
      </c>
      <c r="O28" s="580"/>
      <c r="P28" s="577"/>
      <c r="Q28" s="577"/>
      <c r="R28" s="577"/>
      <c r="S28" s="578"/>
      <c r="V28" s="65"/>
      <c r="X28" s="65"/>
    </row>
    <row r="29" spans="1:24" ht="18.75" customHeight="1">
      <c r="A29" s="66" t="s">
        <v>54</v>
      </c>
      <c r="B29" s="592"/>
      <c r="C29" s="592"/>
      <c r="D29" s="592"/>
      <c r="E29" s="592"/>
      <c r="F29" s="593"/>
      <c r="G29" s="66" t="s">
        <v>58</v>
      </c>
      <c r="H29" s="67"/>
      <c r="I29" s="598" t="e">
        <f>VLOOKUP(H32,'Nasazení do skupin'!$B$5:$M$30,18,0)</f>
        <v>#REF!</v>
      </c>
      <c r="J29" s="598"/>
      <c r="K29" s="598"/>
      <c r="L29" s="598"/>
      <c r="M29" s="599"/>
      <c r="N29" s="66" t="s">
        <v>59</v>
      </c>
      <c r="O29" s="67"/>
      <c r="P29" s="592" t="e">
        <f>VLOOKUP(H32,'Nasazení do skupin'!$B$5:$M$30,17,0)</f>
        <v>#REF!</v>
      </c>
      <c r="Q29" s="592"/>
      <c r="R29" s="592"/>
      <c r="S29" s="593"/>
      <c r="V29" s="65"/>
      <c r="X29" s="65"/>
    </row>
    <row r="30" spans="1:24" ht="16.5" thickBot="1">
      <c r="A30" s="68" t="s">
        <v>57</v>
      </c>
      <c r="B30" s="577"/>
      <c r="C30" s="577"/>
      <c r="D30" s="577"/>
      <c r="E30" s="577"/>
      <c r="F30" s="578"/>
      <c r="G30" s="579" t="s">
        <v>57</v>
      </c>
      <c r="H30" s="580"/>
      <c r="I30" s="581"/>
      <c r="J30" s="581"/>
      <c r="K30" s="581"/>
      <c r="L30" s="581"/>
      <c r="M30" s="582"/>
      <c r="N30" s="579" t="s">
        <v>57</v>
      </c>
      <c r="O30" s="580"/>
      <c r="P30" s="577"/>
      <c r="Q30" s="577"/>
      <c r="R30" s="577"/>
      <c r="S30" s="578"/>
    </row>
    <row r="31" spans="1:24" ht="12" customHeight="1">
      <c r="A31" s="614" t="s">
        <v>60</v>
      </c>
      <c r="B31" s="616" t="s">
        <v>61</v>
      </c>
      <c r="C31" s="617"/>
      <c r="D31" s="617"/>
      <c r="E31" s="617"/>
      <c r="F31" s="618"/>
      <c r="G31" s="619" t="s">
        <v>35</v>
      </c>
      <c r="H31" s="616" t="s">
        <v>62</v>
      </c>
      <c r="I31" s="617"/>
      <c r="J31" s="617"/>
      <c r="K31" s="617"/>
      <c r="L31" s="618"/>
      <c r="M31" s="619" t="s">
        <v>35</v>
      </c>
      <c r="N31" s="627" t="s">
        <v>63</v>
      </c>
      <c r="O31" s="628"/>
      <c r="P31" s="627" t="s">
        <v>64</v>
      </c>
      <c r="Q31" s="628"/>
      <c r="R31" s="627" t="s">
        <v>65</v>
      </c>
      <c r="S31" s="628"/>
    </row>
    <row r="32" spans="1:24" s="71" customFormat="1" ht="24" customHeight="1" thickBot="1">
      <c r="A32" s="615"/>
      <c r="B32" s="611" t="str">
        <f>VLOOKUP(P23,Zápasy!$B$4:$G$60,4,0)</f>
        <v>SK Liapor WITTE Karlovy Vary A</v>
      </c>
      <c r="C32" s="612"/>
      <c r="D32" s="612"/>
      <c r="E32" s="612"/>
      <c r="F32" s="613"/>
      <c r="G32" s="620"/>
      <c r="H32" s="611" t="str">
        <f>VLOOKUP(P23,Zápasy!$B$4:$G$60,6,0)</f>
        <v>MNK Modřice C</v>
      </c>
      <c r="I32" s="612"/>
      <c r="J32" s="612"/>
      <c r="K32" s="612"/>
      <c r="L32" s="613"/>
      <c r="M32" s="620"/>
      <c r="N32" s="69" t="s">
        <v>0</v>
      </c>
      <c r="O32" s="70" t="s">
        <v>32</v>
      </c>
      <c r="P32" s="69" t="s">
        <v>0</v>
      </c>
      <c r="Q32" s="70" t="s">
        <v>32</v>
      </c>
      <c r="R32" s="69" t="s">
        <v>0</v>
      </c>
      <c r="S32" s="70" t="s">
        <v>32</v>
      </c>
    </row>
    <row r="33" spans="1:19" s="71" customFormat="1" ht="18" customHeight="1">
      <c r="A33" s="72" t="s">
        <v>36</v>
      </c>
      <c r="B33" s="113"/>
      <c r="C33" s="74"/>
      <c r="D33" s="74"/>
      <c r="E33" s="74"/>
      <c r="F33" s="114"/>
      <c r="G33" s="76"/>
      <c r="H33" s="113"/>
      <c r="I33" s="74"/>
      <c r="J33" s="74"/>
      <c r="K33" s="74"/>
      <c r="L33" s="80"/>
      <c r="M33" s="78"/>
      <c r="N33" s="115"/>
      <c r="O33" s="80"/>
      <c r="P33" s="625"/>
      <c r="Q33" s="626"/>
      <c r="R33" s="625"/>
      <c r="S33" s="626"/>
    </row>
    <row r="34" spans="1:19" s="71" customFormat="1" ht="18" customHeight="1">
      <c r="A34" s="81" t="s">
        <v>37</v>
      </c>
      <c r="B34" s="82"/>
      <c r="C34" s="83"/>
      <c r="D34" s="83"/>
      <c r="E34" s="83"/>
      <c r="F34" s="84"/>
      <c r="G34" s="85"/>
      <c r="H34" s="82"/>
      <c r="I34" s="83"/>
      <c r="J34" s="83"/>
      <c r="K34" s="83"/>
      <c r="L34" s="84"/>
      <c r="M34" s="86"/>
      <c r="N34" s="87"/>
      <c r="O34" s="84"/>
      <c r="P34" s="571"/>
      <c r="Q34" s="574"/>
      <c r="R34" s="571"/>
      <c r="S34" s="574"/>
    </row>
    <row r="35" spans="1:19" s="71" customFormat="1" ht="18" customHeight="1" thickBot="1">
      <c r="A35" s="88" t="s">
        <v>38</v>
      </c>
      <c r="B35" s="89"/>
      <c r="C35" s="90"/>
      <c r="D35" s="90"/>
      <c r="E35" s="90"/>
      <c r="F35" s="91"/>
      <c r="G35" s="92"/>
      <c r="H35" s="89"/>
      <c r="I35" s="90"/>
      <c r="J35" s="90"/>
      <c r="K35" s="90"/>
      <c r="L35" s="91"/>
      <c r="M35" s="93"/>
      <c r="N35" s="94"/>
      <c r="O35" s="95"/>
      <c r="P35" s="572"/>
      <c r="Q35" s="575"/>
      <c r="R35" s="572"/>
      <c r="S35" s="575"/>
    </row>
    <row r="36" spans="1:19" s="71" customFormat="1" ht="27.6" customHeight="1">
      <c r="A36" s="96" t="s">
        <v>66</v>
      </c>
      <c r="B36" s="97">
        <f>VLOOKUP(B32,'Nasazení do skupin'!$B$5:$M$30,2,0)</f>
        <v>0</v>
      </c>
      <c r="C36" s="98">
        <f>VLOOKUP(B32,'Nasazení do skupin'!$B$5:$M$30,5,0)</f>
        <v>0</v>
      </c>
      <c r="D36" s="99">
        <f>VLOOKUP(B32,'Nasazení do skupin'!$B$5:$M$30,8,0)</f>
        <v>0</v>
      </c>
      <c r="E36" s="99">
        <f>VLOOKUP(B32,'Nasazení do skupin'!$B$5:$M$30,11,0)</f>
        <v>0</v>
      </c>
      <c r="F36" s="122" t="e">
        <f>VLOOKUP(B32,'Nasazení do skupin'!$B$5:$M$30,14,0)</f>
        <v>#REF!</v>
      </c>
      <c r="G36" s="124"/>
      <c r="H36" s="97">
        <f>VLOOKUP(H32,'Nasazení do skupin'!$B$5:$M$30,2,0)</f>
        <v>0</v>
      </c>
      <c r="I36" s="98">
        <f>VLOOKUP(H32,'Nasazení do skupin'!$B$5:$M$30,5,0)</f>
        <v>0</v>
      </c>
      <c r="J36" s="99">
        <f>VLOOKUP(H32,'Nasazení do skupin'!$B$5:$M$30,8,0)</f>
        <v>0</v>
      </c>
      <c r="K36" s="99">
        <f>VLOOKUP(H32,'Nasazení do skupin'!$B$5:$M$30,11,0)</f>
        <v>0</v>
      </c>
      <c r="L36" s="99" t="e">
        <f>VLOOKUP(H32,'Nasazení do skupin'!$B$5:$M$30,14,0)</f>
        <v>#REF!</v>
      </c>
      <c r="M36" s="78"/>
      <c r="N36" s="100" t="s">
        <v>67</v>
      </c>
      <c r="O36" s="101"/>
      <c r="P36" s="101"/>
      <c r="Q36" s="101"/>
      <c r="R36" s="101"/>
      <c r="S36" s="102"/>
    </row>
    <row r="37" spans="1:19" s="71" customFormat="1" ht="88.15" customHeight="1" thickBot="1">
      <c r="A37" s="88" t="s">
        <v>68</v>
      </c>
      <c r="B37" s="103">
        <f>VLOOKUP(B32,'Nasazení do skupin'!$B$5:$M$30,3,0)</f>
        <v>0</v>
      </c>
      <c r="C37" s="104">
        <f>VLOOKUP(B32,'Nasazení do skupin'!$B$5:$M$30,6,0)</f>
        <v>0</v>
      </c>
      <c r="D37" s="104">
        <f>VLOOKUP(B32,'Nasazení do skupin'!$B$5:$M$30,9,0)</f>
        <v>0</v>
      </c>
      <c r="E37" s="104">
        <f>VLOOKUP(B32,'Nasazení do skupin'!$B$5:$M$30,12,0)</f>
        <v>0</v>
      </c>
      <c r="F37" s="123" t="e">
        <f>VLOOKUP(B32,'Nasazení do skupin'!$B$5:$M$30,15,0)</f>
        <v>#REF!</v>
      </c>
      <c r="G37" s="125"/>
      <c r="H37" s="103">
        <f>VLOOKUP(H32,'Nasazení do skupin'!$B$5:$M$30,3,0)</f>
        <v>0</v>
      </c>
      <c r="I37" s="104">
        <f>VLOOKUP(H32,'Nasazení do skupin'!$B$5:$M$30,6,0)</f>
        <v>0</v>
      </c>
      <c r="J37" s="104">
        <f>VLOOKUP(H32,'Nasazení do skupin'!$B$5:$M$30,9,0)</f>
        <v>0</v>
      </c>
      <c r="K37" s="104">
        <f>VLOOKUP(H32,'Nasazení do skupin'!$B$5:$M$30,12,0)</f>
        <v>0</v>
      </c>
      <c r="L37" s="104" t="e">
        <f>VLOOKUP(H32,'Nasazení do skupin'!$B$5:$M$30,15,0)</f>
        <v>#REF!</v>
      </c>
      <c r="M37" s="105"/>
      <c r="N37" s="101"/>
      <c r="O37" s="101"/>
      <c r="P37" s="101"/>
      <c r="Q37" s="101"/>
      <c r="R37" s="101"/>
      <c r="S37" s="102"/>
    </row>
    <row r="38" spans="1:19" s="71" customFormat="1" ht="18" customHeight="1" thickBot="1">
      <c r="A38" s="106" t="s">
        <v>69</v>
      </c>
      <c r="B38" s="107">
        <f>VLOOKUP(B32,'Nasazení do skupin'!$B$5:$M$30,4,0)</f>
        <v>0</v>
      </c>
      <c r="C38" s="108">
        <f>VLOOKUP(B32,'Nasazení do skupin'!$B$5:$M$30,7,0)</f>
        <v>0</v>
      </c>
      <c r="D38" s="108">
        <f>VLOOKUP(B32,'Nasazení do skupin'!$B$5:$M$30,10,0)</f>
        <v>0</v>
      </c>
      <c r="E38" s="108" t="e">
        <f>VLOOKUP(B32,'Nasazení do skupin'!$B$5:$M$30,13,0)</f>
        <v>#REF!</v>
      </c>
      <c r="F38" s="121" t="e">
        <f>VLOOKUP(B32,'Nasazení do skupin'!$B$5:$M$30,16,0)</f>
        <v>#REF!</v>
      </c>
      <c r="G38" s="109"/>
      <c r="H38" s="107">
        <f>VLOOKUP(H32,'Nasazení do skupin'!$B$5:$M$30,4,0)</f>
        <v>0</v>
      </c>
      <c r="I38" s="108">
        <f>VLOOKUP(H32,'Nasazení do skupin'!$B$5:$M$30,7,0)</f>
        <v>0</v>
      </c>
      <c r="J38" s="108">
        <f>VLOOKUP(H32,'Nasazení do skupin'!$B$5:$M$30,10,0)</f>
        <v>0</v>
      </c>
      <c r="K38" s="108" t="e">
        <f>VLOOKUP(H32,'Nasazení do skupin'!$B$5:$M$30,13,0)</f>
        <v>#REF!</v>
      </c>
      <c r="L38" s="108" t="e">
        <f>VLOOKUP(H32,'Nasazení do skupin'!$B$5:$M$30,16,0)</f>
        <v>#REF!</v>
      </c>
      <c r="M38" s="110"/>
      <c r="N38" s="111"/>
      <c r="O38" s="111"/>
      <c r="P38" s="111"/>
      <c r="Q38" s="111"/>
      <c r="R38" s="111"/>
      <c r="S38" s="112"/>
    </row>
    <row r="39" spans="1:19" s="71" customFormat="1" ht="12.75">
      <c r="A39" s="116"/>
      <c r="B39" s="117"/>
      <c r="C39" s="117"/>
      <c r="D39" s="117"/>
      <c r="E39" s="117"/>
      <c r="F39" s="117"/>
      <c r="G39" s="118"/>
      <c r="H39" s="119"/>
      <c r="I39" s="119"/>
      <c r="J39" s="119"/>
      <c r="K39" s="119"/>
      <c r="L39" s="119"/>
      <c r="M39" s="120"/>
      <c r="N39" s="101"/>
      <c r="O39" s="101"/>
      <c r="P39" s="101"/>
      <c r="Q39" s="101"/>
      <c r="R39" s="101"/>
      <c r="S39" s="101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I28:M28"/>
    <mergeCell ref="N28:O28"/>
    <mergeCell ref="P28:S28"/>
    <mergeCell ref="B27:F27"/>
    <mergeCell ref="I27:M27"/>
    <mergeCell ref="P27:S27"/>
    <mergeCell ref="B28:F28"/>
    <mergeCell ref="G28:H28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A6:A7"/>
    <mergeCell ref="B6:F7"/>
    <mergeCell ref="G6:I7"/>
    <mergeCell ref="J6:M7"/>
    <mergeCell ref="N6:O7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24"/>
  <sheetViews>
    <sheetView workbookViewId="0">
      <selection activeCell="B9" sqref="B9"/>
    </sheetView>
  </sheetViews>
  <sheetFormatPr defaultRowHeight="15"/>
  <cols>
    <col min="1" max="1" width="13" customWidth="1"/>
    <col min="2" max="2" width="38" style="29" bestFit="1" customWidth="1"/>
    <col min="3" max="3" width="8.7109375" style="29" customWidth="1"/>
    <col min="4" max="4" width="16.7109375" style="29" customWidth="1"/>
    <col min="5" max="5" width="4.7109375" style="29" customWidth="1"/>
    <col min="6" max="6" width="8.7109375" style="29" customWidth="1"/>
    <col min="7" max="7" width="16.7109375" style="29" customWidth="1"/>
    <col min="8" max="8" width="4.7109375" style="40" customWidth="1"/>
    <col min="9" max="9" width="8.7109375" style="40" customWidth="1"/>
    <col min="10" max="10" width="16.7109375" style="40" customWidth="1"/>
    <col min="11" max="11" width="4.7109375" style="40" customWidth="1"/>
    <col min="12" max="12" width="16.7109375" style="40" customWidth="1"/>
    <col min="13" max="13" width="16.7109375" style="29" customWidth="1"/>
    <col min="15" max="15" width="16.7109375" customWidth="1"/>
    <col min="244" max="244" width="4" customWidth="1"/>
    <col min="245" max="245" width="28.5703125" customWidth="1"/>
    <col min="246" max="246" width="5" customWidth="1"/>
    <col min="247" max="247" width="1.42578125" customWidth="1"/>
    <col min="248" max="248" width="5.5703125" customWidth="1"/>
    <col min="249" max="249" width="4.42578125" customWidth="1"/>
    <col min="250" max="250" width="1.42578125" customWidth="1"/>
    <col min="251" max="251" width="5.42578125" customWidth="1"/>
    <col min="252" max="252" width="4.42578125" customWidth="1"/>
    <col min="253" max="253" width="1.42578125" customWidth="1"/>
    <col min="254" max="254" width="5.140625" customWidth="1"/>
    <col min="255" max="255" width="4.5703125" bestFit="1" customWidth="1"/>
    <col min="256" max="256" width="1.42578125" customWidth="1"/>
    <col min="257" max="257" width="4.85546875" customWidth="1"/>
    <col min="500" max="500" width="4" customWidth="1"/>
    <col min="501" max="501" width="28.5703125" customWidth="1"/>
    <col min="502" max="502" width="5" customWidth="1"/>
    <col min="503" max="503" width="1.42578125" customWidth="1"/>
    <col min="504" max="504" width="5.5703125" customWidth="1"/>
    <col min="505" max="505" width="4.42578125" customWidth="1"/>
    <col min="506" max="506" width="1.42578125" customWidth="1"/>
    <col min="507" max="507" width="5.42578125" customWidth="1"/>
    <col min="508" max="508" width="4.42578125" customWidth="1"/>
    <col min="509" max="509" width="1.42578125" customWidth="1"/>
    <col min="510" max="510" width="5.140625" customWidth="1"/>
    <col min="511" max="511" width="4.5703125" bestFit="1" customWidth="1"/>
    <col min="512" max="512" width="1.42578125" customWidth="1"/>
    <col min="513" max="513" width="4.85546875" customWidth="1"/>
    <col min="756" max="756" width="4" customWidth="1"/>
    <col min="757" max="757" width="28.5703125" customWidth="1"/>
    <col min="758" max="758" width="5" customWidth="1"/>
    <col min="759" max="759" width="1.42578125" customWidth="1"/>
    <col min="760" max="760" width="5.5703125" customWidth="1"/>
    <col min="761" max="761" width="4.42578125" customWidth="1"/>
    <col min="762" max="762" width="1.42578125" customWidth="1"/>
    <col min="763" max="763" width="5.42578125" customWidth="1"/>
    <col min="764" max="764" width="4.42578125" customWidth="1"/>
    <col min="765" max="765" width="1.42578125" customWidth="1"/>
    <col min="766" max="766" width="5.140625" customWidth="1"/>
    <col min="767" max="767" width="4.5703125" bestFit="1" customWidth="1"/>
    <col min="768" max="768" width="1.42578125" customWidth="1"/>
    <col min="769" max="769" width="4.85546875" customWidth="1"/>
    <col min="1012" max="1012" width="4" customWidth="1"/>
    <col min="1013" max="1013" width="28.5703125" customWidth="1"/>
    <col min="1014" max="1014" width="5" customWidth="1"/>
    <col min="1015" max="1015" width="1.42578125" customWidth="1"/>
    <col min="1016" max="1016" width="5.5703125" customWidth="1"/>
    <col min="1017" max="1017" width="4.42578125" customWidth="1"/>
    <col min="1018" max="1018" width="1.42578125" customWidth="1"/>
    <col min="1019" max="1019" width="5.42578125" customWidth="1"/>
    <col min="1020" max="1020" width="4.42578125" customWidth="1"/>
    <col min="1021" max="1021" width="1.42578125" customWidth="1"/>
    <col min="1022" max="1022" width="5.140625" customWidth="1"/>
    <col min="1023" max="1023" width="4.5703125" bestFit="1" customWidth="1"/>
    <col min="1024" max="1024" width="1.42578125" customWidth="1"/>
    <col min="1025" max="1025" width="4.85546875" customWidth="1"/>
    <col min="1268" max="1268" width="4" customWidth="1"/>
    <col min="1269" max="1269" width="28.5703125" customWidth="1"/>
    <col min="1270" max="1270" width="5" customWidth="1"/>
    <col min="1271" max="1271" width="1.42578125" customWidth="1"/>
    <col min="1272" max="1272" width="5.5703125" customWidth="1"/>
    <col min="1273" max="1273" width="4.42578125" customWidth="1"/>
    <col min="1274" max="1274" width="1.42578125" customWidth="1"/>
    <col min="1275" max="1275" width="5.42578125" customWidth="1"/>
    <col min="1276" max="1276" width="4.42578125" customWidth="1"/>
    <col min="1277" max="1277" width="1.42578125" customWidth="1"/>
    <col min="1278" max="1278" width="5.140625" customWidth="1"/>
    <col min="1279" max="1279" width="4.5703125" bestFit="1" customWidth="1"/>
    <col min="1280" max="1280" width="1.42578125" customWidth="1"/>
    <col min="1281" max="1281" width="4.85546875" customWidth="1"/>
    <col min="1524" max="1524" width="4" customWidth="1"/>
    <col min="1525" max="1525" width="28.5703125" customWidth="1"/>
    <col min="1526" max="1526" width="5" customWidth="1"/>
    <col min="1527" max="1527" width="1.42578125" customWidth="1"/>
    <col min="1528" max="1528" width="5.5703125" customWidth="1"/>
    <col min="1529" max="1529" width="4.42578125" customWidth="1"/>
    <col min="1530" max="1530" width="1.42578125" customWidth="1"/>
    <col min="1531" max="1531" width="5.42578125" customWidth="1"/>
    <col min="1532" max="1532" width="4.42578125" customWidth="1"/>
    <col min="1533" max="1533" width="1.42578125" customWidth="1"/>
    <col min="1534" max="1534" width="5.140625" customWidth="1"/>
    <col min="1535" max="1535" width="4.5703125" bestFit="1" customWidth="1"/>
    <col min="1536" max="1536" width="1.42578125" customWidth="1"/>
    <col min="1537" max="1537" width="4.85546875" customWidth="1"/>
    <col min="1780" max="1780" width="4" customWidth="1"/>
    <col min="1781" max="1781" width="28.5703125" customWidth="1"/>
    <col min="1782" max="1782" width="5" customWidth="1"/>
    <col min="1783" max="1783" width="1.42578125" customWidth="1"/>
    <col min="1784" max="1784" width="5.5703125" customWidth="1"/>
    <col min="1785" max="1785" width="4.42578125" customWidth="1"/>
    <col min="1786" max="1786" width="1.42578125" customWidth="1"/>
    <col min="1787" max="1787" width="5.42578125" customWidth="1"/>
    <col min="1788" max="1788" width="4.42578125" customWidth="1"/>
    <col min="1789" max="1789" width="1.42578125" customWidth="1"/>
    <col min="1790" max="1790" width="5.140625" customWidth="1"/>
    <col min="1791" max="1791" width="4.5703125" bestFit="1" customWidth="1"/>
    <col min="1792" max="1792" width="1.42578125" customWidth="1"/>
    <col min="1793" max="1793" width="4.85546875" customWidth="1"/>
    <col min="2036" max="2036" width="4" customWidth="1"/>
    <col min="2037" max="2037" width="28.5703125" customWidth="1"/>
    <col min="2038" max="2038" width="5" customWidth="1"/>
    <col min="2039" max="2039" width="1.42578125" customWidth="1"/>
    <col min="2040" max="2040" width="5.5703125" customWidth="1"/>
    <col min="2041" max="2041" width="4.42578125" customWidth="1"/>
    <col min="2042" max="2042" width="1.42578125" customWidth="1"/>
    <col min="2043" max="2043" width="5.42578125" customWidth="1"/>
    <col min="2044" max="2044" width="4.42578125" customWidth="1"/>
    <col min="2045" max="2045" width="1.42578125" customWidth="1"/>
    <col min="2046" max="2046" width="5.140625" customWidth="1"/>
    <col min="2047" max="2047" width="4.5703125" bestFit="1" customWidth="1"/>
    <col min="2048" max="2048" width="1.42578125" customWidth="1"/>
    <col min="2049" max="2049" width="4.85546875" customWidth="1"/>
    <col min="2292" max="2292" width="4" customWidth="1"/>
    <col min="2293" max="2293" width="28.5703125" customWidth="1"/>
    <col min="2294" max="2294" width="5" customWidth="1"/>
    <col min="2295" max="2295" width="1.42578125" customWidth="1"/>
    <col min="2296" max="2296" width="5.5703125" customWidth="1"/>
    <col min="2297" max="2297" width="4.42578125" customWidth="1"/>
    <col min="2298" max="2298" width="1.42578125" customWidth="1"/>
    <col min="2299" max="2299" width="5.42578125" customWidth="1"/>
    <col min="2300" max="2300" width="4.42578125" customWidth="1"/>
    <col min="2301" max="2301" width="1.42578125" customWidth="1"/>
    <col min="2302" max="2302" width="5.140625" customWidth="1"/>
    <col min="2303" max="2303" width="4.5703125" bestFit="1" customWidth="1"/>
    <col min="2304" max="2304" width="1.42578125" customWidth="1"/>
    <col min="2305" max="2305" width="4.85546875" customWidth="1"/>
    <col min="2548" max="2548" width="4" customWidth="1"/>
    <col min="2549" max="2549" width="28.5703125" customWidth="1"/>
    <col min="2550" max="2550" width="5" customWidth="1"/>
    <col min="2551" max="2551" width="1.42578125" customWidth="1"/>
    <col min="2552" max="2552" width="5.5703125" customWidth="1"/>
    <col min="2553" max="2553" width="4.42578125" customWidth="1"/>
    <col min="2554" max="2554" width="1.42578125" customWidth="1"/>
    <col min="2555" max="2555" width="5.42578125" customWidth="1"/>
    <col min="2556" max="2556" width="4.42578125" customWidth="1"/>
    <col min="2557" max="2557" width="1.42578125" customWidth="1"/>
    <col min="2558" max="2558" width="5.140625" customWidth="1"/>
    <col min="2559" max="2559" width="4.5703125" bestFit="1" customWidth="1"/>
    <col min="2560" max="2560" width="1.42578125" customWidth="1"/>
    <col min="2561" max="2561" width="4.85546875" customWidth="1"/>
    <col min="2804" max="2804" width="4" customWidth="1"/>
    <col min="2805" max="2805" width="28.5703125" customWidth="1"/>
    <col min="2806" max="2806" width="5" customWidth="1"/>
    <col min="2807" max="2807" width="1.42578125" customWidth="1"/>
    <col min="2808" max="2808" width="5.5703125" customWidth="1"/>
    <col min="2809" max="2809" width="4.42578125" customWidth="1"/>
    <col min="2810" max="2810" width="1.42578125" customWidth="1"/>
    <col min="2811" max="2811" width="5.42578125" customWidth="1"/>
    <col min="2812" max="2812" width="4.42578125" customWidth="1"/>
    <col min="2813" max="2813" width="1.42578125" customWidth="1"/>
    <col min="2814" max="2814" width="5.140625" customWidth="1"/>
    <col min="2815" max="2815" width="4.5703125" bestFit="1" customWidth="1"/>
    <col min="2816" max="2816" width="1.42578125" customWidth="1"/>
    <col min="2817" max="2817" width="4.85546875" customWidth="1"/>
    <col min="3060" max="3060" width="4" customWidth="1"/>
    <col min="3061" max="3061" width="28.5703125" customWidth="1"/>
    <col min="3062" max="3062" width="5" customWidth="1"/>
    <col min="3063" max="3063" width="1.42578125" customWidth="1"/>
    <col min="3064" max="3064" width="5.5703125" customWidth="1"/>
    <col min="3065" max="3065" width="4.42578125" customWidth="1"/>
    <col min="3066" max="3066" width="1.42578125" customWidth="1"/>
    <col min="3067" max="3067" width="5.42578125" customWidth="1"/>
    <col min="3068" max="3068" width="4.42578125" customWidth="1"/>
    <col min="3069" max="3069" width="1.42578125" customWidth="1"/>
    <col min="3070" max="3070" width="5.140625" customWidth="1"/>
    <col min="3071" max="3071" width="4.5703125" bestFit="1" customWidth="1"/>
    <col min="3072" max="3072" width="1.42578125" customWidth="1"/>
    <col min="3073" max="3073" width="4.85546875" customWidth="1"/>
    <col min="3316" max="3316" width="4" customWidth="1"/>
    <col min="3317" max="3317" width="28.5703125" customWidth="1"/>
    <col min="3318" max="3318" width="5" customWidth="1"/>
    <col min="3319" max="3319" width="1.42578125" customWidth="1"/>
    <col min="3320" max="3320" width="5.5703125" customWidth="1"/>
    <col min="3321" max="3321" width="4.42578125" customWidth="1"/>
    <col min="3322" max="3322" width="1.42578125" customWidth="1"/>
    <col min="3323" max="3323" width="5.42578125" customWidth="1"/>
    <col min="3324" max="3324" width="4.42578125" customWidth="1"/>
    <col min="3325" max="3325" width="1.42578125" customWidth="1"/>
    <col min="3326" max="3326" width="5.140625" customWidth="1"/>
    <col min="3327" max="3327" width="4.5703125" bestFit="1" customWidth="1"/>
    <col min="3328" max="3328" width="1.42578125" customWidth="1"/>
    <col min="3329" max="3329" width="4.85546875" customWidth="1"/>
    <col min="3572" max="3572" width="4" customWidth="1"/>
    <col min="3573" max="3573" width="28.5703125" customWidth="1"/>
    <col min="3574" max="3574" width="5" customWidth="1"/>
    <col min="3575" max="3575" width="1.42578125" customWidth="1"/>
    <col min="3576" max="3576" width="5.5703125" customWidth="1"/>
    <col min="3577" max="3577" width="4.42578125" customWidth="1"/>
    <col min="3578" max="3578" width="1.42578125" customWidth="1"/>
    <col min="3579" max="3579" width="5.42578125" customWidth="1"/>
    <col min="3580" max="3580" width="4.42578125" customWidth="1"/>
    <col min="3581" max="3581" width="1.42578125" customWidth="1"/>
    <col min="3582" max="3582" width="5.140625" customWidth="1"/>
    <col min="3583" max="3583" width="4.5703125" bestFit="1" customWidth="1"/>
    <col min="3584" max="3584" width="1.42578125" customWidth="1"/>
    <col min="3585" max="3585" width="4.85546875" customWidth="1"/>
    <col min="3828" max="3828" width="4" customWidth="1"/>
    <col min="3829" max="3829" width="28.5703125" customWidth="1"/>
    <col min="3830" max="3830" width="5" customWidth="1"/>
    <col min="3831" max="3831" width="1.42578125" customWidth="1"/>
    <col min="3832" max="3832" width="5.5703125" customWidth="1"/>
    <col min="3833" max="3833" width="4.42578125" customWidth="1"/>
    <col min="3834" max="3834" width="1.42578125" customWidth="1"/>
    <col min="3835" max="3835" width="5.42578125" customWidth="1"/>
    <col min="3836" max="3836" width="4.42578125" customWidth="1"/>
    <col min="3837" max="3837" width="1.42578125" customWidth="1"/>
    <col min="3838" max="3838" width="5.140625" customWidth="1"/>
    <col min="3839" max="3839" width="4.5703125" bestFit="1" customWidth="1"/>
    <col min="3840" max="3840" width="1.42578125" customWidth="1"/>
    <col min="3841" max="3841" width="4.85546875" customWidth="1"/>
    <col min="4084" max="4084" width="4" customWidth="1"/>
    <col min="4085" max="4085" width="28.5703125" customWidth="1"/>
    <col min="4086" max="4086" width="5" customWidth="1"/>
    <col min="4087" max="4087" width="1.42578125" customWidth="1"/>
    <col min="4088" max="4088" width="5.5703125" customWidth="1"/>
    <col min="4089" max="4089" width="4.42578125" customWidth="1"/>
    <col min="4090" max="4090" width="1.42578125" customWidth="1"/>
    <col min="4091" max="4091" width="5.42578125" customWidth="1"/>
    <col min="4092" max="4092" width="4.42578125" customWidth="1"/>
    <col min="4093" max="4093" width="1.42578125" customWidth="1"/>
    <col min="4094" max="4094" width="5.140625" customWidth="1"/>
    <col min="4095" max="4095" width="4.5703125" bestFit="1" customWidth="1"/>
    <col min="4096" max="4096" width="1.42578125" customWidth="1"/>
    <col min="4097" max="4097" width="4.85546875" customWidth="1"/>
    <col min="4340" max="4340" width="4" customWidth="1"/>
    <col min="4341" max="4341" width="28.5703125" customWidth="1"/>
    <col min="4342" max="4342" width="5" customWidth="1"/>
    <col min="4343" max="4343" width="1.42578125" customWidth="1"/>
    <col min="4344" max="4344" width="5.5703125" customWidth="1"/>
    <col min="4345" max="4345" width="4.42578125" customWidth="1"/>
    <col min="4346" max="4346" width="1.42578125" customWidth="1"/>
    <col min="4347" max="4347" width="5.42578125" customWidth="1"/>
    <col min="4348" max="4348" width="4.42578125" customWidth="1"/>
    <col min="4349" max="4349" width="1.42578125" customWidth="1"/>
    <col min="4350" max="4350" width="5.140625" customWidth="1"/>
    <col min="4351" max="4351" width="4.5703125" bestFit="1" customWidth="1"/>
    <col min="4352" max="4352" width="1.42578125" customWidth="1"/>
    <col min="4353" max="4353" width="4.85546875" customWidth="1"/>
    <col min="4596" max="4596" width="4" customWidth="1"/>
    <col min="4597" max="4597" width="28.5703125" customWidth="1"/>
    <col min="4598" max="4598" width="5" customWidth="1"/>
    <col min="4599" max="4599" width="1.42578125" customWidth="1"/>
    <col min="4600" max="4600" width="5.5703125" customWidth="1"/>
    <col min="4601" max="4601" width="4.42578125" customWidth="1"/>
    <col min="4602" max="4602" width="1.42578125" customWidth="1"/>
    <col min="4603" max="4603" width="5.42578125" customWidth="1"/>
    <col min="4604" max="4604" width="4.42578125" customWidth="1"/>
    <col min="4605" max="4605" width="1.42578125" customWidth="1"/>
    <col min="4606" max="4606" width="5.140625" customWidth="1"/>
    <col min="4607" max="4607" width="4.5703125" bestFit="1" customWidth="1"/>
    <col min="4608" max="4608" width="1.42578125" customWidth="1"/>
    <col min="4609" max="4609" width="4.85546875" customWidth="1"/>
    <col min="4852" max="4852" width="4" customWidth="1"/>
    <col min="4853" max="4853" width="28.5703125" customWidth="1"/>
    <col min="4854" max="4854" width="5" customWidth="1"/>
    <col min="4855" max="4855" width="1.42578125" customWidth="1"/>
    <col min="4856" max="4856" width="5.5703125" customWidth="1"/>
    <col min="4857" max="4857" width="4.42578125" customWidth="1"/>
    <col min="4858" max="4858" width="1.42578125" customWidth="1"/>
    <col min="4859" max="4859" width="5.42578125" customWidth="1"/>
    <col min="4860" max="4860" width="4.42578125" customWidth="1"/>
    <col min="4861" max="4861" width="1.42578125" customWidth="1"/>
    <col min="4862" max="4862" width="5.140625" customWidth="1"/>
    <col min="4863" max="4863" width="4.5703125" bestFit="1" customWidth="1"/>
    <col min="4864" max="4864" width="1.42578125" customWidth="1"/>
    <col min="4865" max="4865" width="4.85546875" customWidth="1"/>
    <col min="5108" max="5108" width="4" customWidth="1"/>
    <col min="5109" max="5109" width="28.5703125" customWidth="1"/>
    <col min="5110" max="5110" width="5" customWidth="1"/>
    <col min="5111" max="5111" width="1.42578125" customWidth="1"/>
    <col min="5112" max="5112" width="5.5703125" customWidth="1"/>
    <col min="5113" max="5113" width="4.42578125" customWidth="1"/>
    <col min="5114" max="5114" width="1.42578125" customWidth="1"/>
    <col min="5115" max="5115" width="5.42578125" customWidth="1"/>
    <col min="5116" max="5116" width="4.42578125" customWidth="1"/>
    <col min="5117" max="5117" width="1.42578125" customWidth="1"/>
    <col min="5118" max="5118" width="5.140625" customWidth="1"/>
    <col min="5119" max="5119" width="4.5703125" bestFit="1" customWidth="1"/>
    <col min="5120" max="5120" width="1.42578125" customWidth="1"/>
    <col min="5121" max="5121" width="4.85546875" customWidth="1"/>
    <col min="5364" max="5364" width="4" customWidth="1"/>
    <col min="5365" max="5365" width="28.5703125" customWidth="1"/>
    <col min="5366" max="5366" width="5" customWidth="1"/>
    <col min="5367" max="5367" width="1.42578125" customWidth="1"/>
    <col min="5368" max="5368" width="5.5703125" customWidth="1"/>
    <col min="5369" max="5369" width="4.42578125" customWidth="1"/>
    <col min="5370" max="5370" width="1.42578125" customWidth="1"/>
    <col min="5371" max="5371" width="5.42578125" customWidth="1"/>
    <col min="5372" max="5372" width="4.42578125" customWidth="1"/>
    <col min="5373" max="5373" width="1.42578125" customWidth="1"/>
    <col min="5374" max="5374" width="5.140625" customWidth="1"/>
    <col min="5375" max="5375" width="4.5703125" bestFit="1" customWidth="1"/>
    <col min="5376" max="5376" width="1.42578125" customWidth="1"/>
    <col min="5377" max="5377" width="4.85546875" customWidth="1"/>
    <col min="5620" max="5620" width="4" customWidth="1"/>
    <col min="5621" max="5621" width="28.5703125" customWidth="1"/>
    <col min="5622" max="5622" width="5" customWidth="1"/>
    <col min="5623" max="5623" width="1.42578125" customWidth="1"/>
    <col min="5624" max="5624" width="5.5703125" customWidth="1"/>
    <col min="5625" max="5625" width="4.42578125" customWidth="1"/>
    <col min="5626" max="5626" width="1.42578125" customWidth="1"/>
    <col min="5627" max="5627" width="5.42578125" customWidth="1"/>
    <col min="5628" max="5628" width="4.42578125" customWidth="1"/>
    <col min="5629" max="5629" width="1.42578125" customWidth="1"/>
    <col min="5630" max="5630" width="5.140625" customWidth="1"/>
    <col min="5631" max="5631" width="4.5703125" bestFit="1" customWidth="1"/>
    <col min="5632" max="5632" width="1.42578125" customWidth="1"/>
    <col min="5633" max="5633" width="4.85546875" customWidth="1"/>
    <col min="5876" max="5876" width="4" customWidth="1"/>
    <col min="5877" max="5877" width="28.5703125" customWidth="1"/>
    <col min="5878" max="5878" width="5" customWidth="1"/>
    <col min="5879" max="5879" width="1.42578125" customWidth="1"/>
    <col min="5880" max="5880" width="5.5703125" customWidth="1"/>
    <col min="5881" max="5881" width="4.42578125" customWidth="1"/>
    <col min="5882" max="5882" width="1.42578125" customWidth="1"/>
    <col min="5883" max="5883" width="5.42578125" customWidth="1"/>
    <col min="5884" max="5884" width="4.42578125" customWidth="1"/>
    <col min="5885" max="5885" width="1.42578125" customWidth="1"/>
    <col min="5886" max="5886" width="5.140625" customWidth="1"/>
    <col min="5887" max="5887" width="4.5703125" bestFit="1" customWidth="1"/>
    <col min="5888" max="5888" width="1.42578125" customWidth="1"/>
    <col min="5889" max="5889" width="4.85546875" customWidth="1"/>
    <col min="6132" max="6132" width="4" customWidth="1"/>
    <col min="6133" max="6133" width="28.5703125" customWidth="1"/>
    <col min="6134" max="6134" width="5" customWidth="1"/>
    <col min="6135" max="6135" width="1.42578125" customWidth="1"/>
    <col min="6136" max="6136" width="5.5703125" customWidth="1"/>
    <col min="6137" max="6137" width="4.42578125" customWidth="1"/>
    <col min="6138" max="6138" width="1.42578125" customWidth="1"/>
    <col min="6139" max="6139" width="5.42578125" customWidth="1"/>
    <col min="6140" max="6140" width="4.42578125" customWidth="1"/>
    <col min="6141" max="6141" width="1.42578125" customWidth="1"/>
    <col min="6142" max="6142" width="5.140625" customWidth="1"/>
    <col min="6143" max="6143" width="4.5703125" bestFit="1" customWidth="1"/>
    <col min="6144" max="6144" width="1.42578125" customWidth="1"/>
    <col min="6145" max="6145" width="4.85546875" customWidth="1"/>
    <col min="6388" max="6388" width="4" customWidth="1"/>
    <col min="6389" max="6389" width="28.5703125" customWidth="1"/>
    <col min="6390" max="6390" width="5" customWidth="1"/>
    <col min="6391" max="6391" width="1.42578125" customWidth="1"/>
    <col min="6392" max="6392" width="5.5703125" customWidth="1"/>
    <col min="6393" max="6393" width="4.42578125" customWidth="1"/>
    <col min="6394" max="6394" width="1.42578125" customWidth="1"/>
    <col min="6395" max="6395" width="5.42578125" customWidth="1"/>
    <col min="6396" max="6396" width="4.42578125" customWidth="1"/>
    <col min="6397" max="6397" width="1.42578125" customWidth="1"/>
    <col min="6398" max="6398" width="5.140625" customWidth="1"/>
    <col min="6399" max="6399" width="4.5703125" bestFit="1" customWidth="1"/>
    <col min="6400" max="6400" width="1.42578125" customWidth="1"/>
    <col min="6401" max="6401" width="4.85546875" customWidth="1"/>
    <col min="6644" max="6644" width="4" customWidth="1"/>
    <col min="6645" max="6645" width="28.5703125" customWidth="1"/>
    <col min="6646" max="6646" width="5" customWidth="1"/>
    <col min="6647" max="6647" width="1.42578125" customWidth="1"/>
    <col min="6648" max="6648" width="5.5703125" customWidth="1"/>
    <col min="6649" max="6649" width="4.42578125" customWidth="1"/>
    <col min="6650" max="6650" width="1.42578125" customWidth="1"/>
    <col min="6651" max="6651" width="5.42578125" customWidth="1"/>
    <col min="6652" max="6652" width="4.42578125" customWidth="1"/>
    <col min="6653" max="6653" width="1.42578125" customWidth="1"/>
    <col min="6654" max="6654" width="5.140625" customWidth="1"/>
    <col min="6655" max="6655" width="4.5703125" bestFit="1" customWidth="1"/>
    <col min="6656" max="6656" width="1.42578125" customWidth="1"/>
    <col min="6657" max="6657" width="4.85546875" customWidth="1"/>
    <col min="6900" max="6900" width="4" customWidth="1"/>
    <col min="6901" max="6901" width="28.5703125" customWidth="1"/>
    <col min="6902" max="6902" width="5" customWidth="1"/>
    <col min="6903" max="6903" width="1.42578125" customWidth="1"/>
    <col min="6904" max="6904" width="5.5703125" customWidth="1"/>
    <col min="6905" max="6905" width="4.42578125" customWidth="1"/>
    <col min="6906" max="6906" width="1.42578125" customWidth="1"/>
    <col min="6907" max="6907" width="5.42578125" customWidth="1"/>
    <col min="6908" max="6908" width="4.42578125" customWidth="1"/>
    <col min="6909" max="6909" width="1.42578125" customWidth="1"/>
    <col min="6910" max="6910" width="5.140625" customWidth="1"/>
    <col min="6911" max="6911" width="4.5703125" bestFit="1" customWidth="1"/>
    <col min="6912" max="6912" width="1.42578125" customWidth="1"/>
    <col min="6913" max="6913" width="4.85546875" customWidth="1"/>
    <col min="7156" max="7156" width="4" customWidth="1"/>
    <col min="7157" max="7157" width="28.5703125" customWidth="1"/>
    <col min="7158" max="7158" width="5" customWidth="1"/>
    <col min="7159" max="7159" width="1.42578125" customWidth="1"/>
    <col min="7160" max="7160" width="5.5703125" customWidth="1"/>
    <col min="7161" max="7161" width="4.42578125" customWidth="1"/>
    <col min="7162" max="7162" width="1.42578125" customWidth="1"/>
    <col min="7163" max="7163" width="5.42578125" customWidth="1"/>
    <col min="7164" max="7164" width="4.42578125" customWidth="1"/>
    <col min="7165" max="7165" width="1.42578125" customWidth="1"/>
    <col min="7166" max="7166" width="5.140625" customWidth="1"/>
    <col min="7167" max="7167" width="4.5703125" bestFit="1" customWidth="1"/>
    <col min="7168" max="7168" width="1.42578125" customWidth="1"/>
    <col min="7169" max="7169" width="4.85546875" customWidth="1"/>
    <col min="7412" max="7412" width="4" customWidth="1"/>
    <col min="7413" max="7413" width="28.5703125" customWidth="1"/>
    <col min="7414" max="7414" width="5" customWidth="1"/>
    <col min="7415" max="7415" width="1.42578125" customWidth="1"/>
    <col min="7416" max="7416" width="5.5703125" customWidth="1"/>
    <col min="7417" max="7417" width="4.42578125" customWidth="1"/>
    <col min="7418" max="7418" width="1.42578125" customWidth="1"/>
    <col min="7419" max="7419" width="5.42578125" customWidth="1"/>
    <col min="7420" max="7420" width="4.42578125" customWidth="1"/>
    <col min="7421" max="7421" width="1.42578125" customWidth="1"/>
    <col min="7422" max="7422" width="5.140625" customWidth="1"/>
    <col min="7423" max="7423" width="4.5703125" bestFit="1" customWidth="1"/>
    <col min="7424" max="7424" width="1.42578125" customWidth="1"/>
    <col min="7425" max="7425" width="4.85546875" customWidth="1"/>
    <col min="7668" max="7668" width="4" customWidth="1"/>
    <col min="7669" max="7669" width="28.5703125" customWidth="1"/>
    <col min="7670" max="7670" width="5" customWidth="1"/>
    <col min="7671" max="7671" width="1.42578125" customWidth="1"/>
    <col min="7672" max="7672" width="5.5703125" customWidth="1"/>
    <col min="7673" max="7673" width="4.42578125" customWidth="1"/>
    <col min="7674" max="7674" width="1.42578125" customWidth="1"/>
    <col min="7675" max="7675" width="5.42578125" customWidth="1"/>
    <col min="7676" max="7676" width="4.42578125" customWidth="1"/>
    <col min="7677" max="7677" width="1.42578125" customWidth="1"/>
    <col min="7678" max="7678" width="5.140625" customWidth="1"/>
    <col min="7679" max="7679" width="4.5703125" bestFit="1" customWidth="1"/>
    <col min="7680" max="7680" width="1.42578125" customWidth="1"/>
    <col min="7681" max="7681" width="4.85546875" customWidth="1"/>
    <col min="7924" max="7924" width="4" customWidth="1"/>
    <col min="7925" max="7925" width="28.5703125" customWidth="1"/>
    <col min="7926" max="7926" width="5" customWidth="1"/>
    <col min="7927" max="7927" width="1.42578125" customWidth="1"/>
    <col min="7928" max="7928" width="5.5703125" customWidth="1"/>
    <col min="7929" max="7929" width="4.42578125" customWidth="1"/>
    <col min="7930" max="7930" width="1.42578125" customWidth="1"/>
    <col min="7931" max="7931" width="5.42578125" customWidth="1"/>
    <col min="7932" max="7932" width="4.42578125" customWidth="1"/>
    <col min="7933" max="7933" width="1.42578125" customWidth="1"/>
    <col min="7934" max="7934" width="5.140625" customWidth="1"/>
    <col min="7935" max="7935" width="4.5703125" bestFit="1" customWidth="1"/>
    <col min="7936" max="7936" width="1.42578125" customWidth="1"/>
    <col min="7937" max="7937" width="4.85546875" customWidth="1"/>
    <col min="8180" max="8180" width="4" customWidth="1"/>
    <col min="8181" max="8181" width="28.5703125" customWidth="1"/>
    <col min="8182" max="8182" width="5" customWidth="1"/>
    <col min="8183" max="8183" width="1.42578125" customWidth="1"/>
    <col min="8184" max="8184" width="5.5703125" customWidth="1"/>
    <col min="8185" max="8185" width="4.42578125" customWidth="1"/>
    <col min="8186" max="8186" width="1.42578125" customWidth="1"/>
    <col min="8187" max="8187" width="5.42578125" customWidth="1"/>
    <col min="8188" max="8188" width="4.42578125" customWidth="1"/>
    <col min="8189" max="8189" width="1.42578125" customWidth="1"/>
    <col min="8190" max="8190" width="5.140625" customWidth="1"/>
    <col min="8191" max="8191" width="4.5703125" bestFit="1" customWidth="1"/>
    <col min="8192" max="8192" width="1.42578125" customWidth="1"/>
    <col min="8193" max="8193" width="4.85546875" customWidth="1"/>
    <col min="8436" max="8436" width="4" customWidth="1"/>
    <col min="8437" max="8437" width="28.5703125" customWidth="1"/>
    <col min="8438" max="8438" width="5" customWidth="1"/>
    <col min="8439" max="8439" width="1.42578125" customWidth="1"/>
    <col min="8440" max="8440" width="5.5703125" customWidth="1"/>
    <col min="8441" max="8441" width="4.42578125" customWidth="1"/>
    <col min="8442" max="8442" width="1.42578125" customWidth="1"/>
    <col min="8443" max="8443" width="5.42578125" customWidth="1"/>
    <col min="8444" max="8444" width="4.42578125" customWidth="1"/>
    <col min="8445" max="8445" width="1.42578125" customWidth="1"/>
    <col min="8446" max="8446" width="5.140625" customWidth="1"/>
    <col min="8447" max="8447" width="4.5703125" bestFit="1" customWidth="1"/>
    <col min="8448" max="8448" width="1.42578125" customWidth="1"/>
    <col min="8449" max="8449" width="4.85546875" customWidth="1"/>
    <col min="8692" max="8692" width="4" customWidth="1"/>
    <col min="8693" max="8693" width="28.5703125" customWidth="1"/>
    <col min="8694" max="8694" width="5" customWidth="1"/>
    <col min="8695" max="8695" width="1.42578125" customWidth="1"/>
    <col min="8696" max="8696" width="5.5703125" customWidth="1"/>
    <col min="8697" max="8697" width="4.42578125" customWidth="1"/>
    <col min="8698" max="8698" width="1.42578125" customWidth="1"/>
    <col min="8699" max="8699" width="5.42578125" customWidth="1"/>
    <col min="8700" max="8700" width="4.42578125" customWidth="1"/>
    <col min="8701" max="8701" width="1.42578125" customWidth="1"/>
    <col min="8702" max="8702" width="5.140625" customWidth="1"/>
    <col min="8703" max="8703" width="4.5703125" bestFit="1" customWidth="1"/>
    <col min="8704" max="8704" width="1.42578125" customWidth="1"/>
    <col min="8705" max="8705" width="4.85546875" customWidth="1"/>
    <col min="8948" max="8948" width="4" customWidth="1"/>
    <col min="8949" max="8949" width="28.5703125" customWidth="1"/>
    <col min="8950" max="8950" width="5" customWidth="1"/>
    <col min="8951" max="8951" width="1.42578125" customWidth="1"/>
    <col min="8952" max="8952" width="5.5703125" customWidth="1"/>
    <col min="8953" max="8953" width="4.42578125" customWidth="1"/>
    <col min="8954" max="8954" width="1.42578125" customWidth="1"/>
    <col min="8955" max="8955" width="5.42578125" customWidth="1"/>
    <col min="8956" max="8956" width="4.42578125" customWidth="1"/>
    <col min="8957" max="8957" width="1.42578125" customWidth="1"/>
    <col min="8958" max="8958" width="5.140625" customWidth="1"/>
    <col min="8959" max="8959" width="4.5703125" bestFit="1" customWidth="1"/>
    <col min="8960" max="8960" width="1.42578125" customWidth="1"/>
    <col min="8961" max="8961" width="4.85546875" customWidth="1"/>
    <col min="9204" max="9204" width="4" customWidth="1"/>
    <col min="9205" max="9205" width="28.5703125" customWidth="1"/>
    <col min="9206" max="9206" width="5" customWidth="1"/>
    <col min="9207" max="9207" width="1.42578125" customWidth="1"/>
    <col min="9208" max="9208" width="5.5703125" customWidth="1"/>
    <col min="9209" max="9209" width="4.42578125" customWidth="1"/>
    <col min="9210" max="9210" width="1.42578125" customWidth="1"/>
    <col min="9211" max="9211" width="5.42578125" customWidth="1"/>
    <col min="9212" max="9212" width="4.42578125" customWidth="1"/>
    <col min="9213" max="9213" width="1.42578125" customWidth="1"/>
    <col min="9214" max="9214" width="5.140625" customWidth="1"/>
    <col min="9215" max="9215" width="4.5703125" bestFit="1" customWidth="1"/>
    <col min="9216" max="9216" width="1.42578125" customWidth="1"/>
    <col min="9217" max="9217" width="4.85546875" customWidth="1"/>
    <col min="9460" max="9460" width="4" customWidth="1"/>
    <col min="9461" max="9461" width="28.5703125" customWidth="1"/>
    <col min="9462" max="9462" width="5" customWidth="1"/>
    <col min="9463" max="9463" width="1.42578125" customWidth="1"/>
    <col min="9464" max="9464" width="5.5703125" customWidth="1"/>
    <col min="9465" max="9465" width="4.42578125" customWidth="1"/>
    <col min="9466" max="9466" width="1.42578125" customWidth="1"/>
    <col min="9467" max="9467" width="5.42578125" customWidth="1"/>
    <col min="9468" max="9468" width="4.42578125" customWidth="1"/>
    <col min="9469" max="9469" width="1.42578125" customWidth="1"/>
    <col min="9470" max="9470" width="5.140625" customWidth="1"/>
    <col min="9471" max="9471" width="4.5703125" bestFit="1" customWidth="1"/>
    <col min="9472" max="9472" width="1.42578125" customWidth="1"/>
    <col min="9473" max="9473" width="4.85546875" customWidth="1"/>
    <col min="9716" max="9716" width="4" customWidth="1"/>
    <col min="9717" max="9717" width="28.5703125" customWidth="1"/>
    <col min="9718" max="9718" width="5" customWidth="1"/>
    <col min="9719" max="9719" width="1.42578125" customWidth="1"/>
    <col min="9720" max="9720" width="5.5703125" customWidth="1"/>
    <col min="9721" max="9721" width="4.42578125" customWidth="1"/>
    <col min="9722" max="9722" width="1.42578125" customWidth="1"/>
    <col min="9723" max="9723" width="5.42578125" customWidth="1"/>
    <col min="9724" max="9724" width="4.42578125" customWidth="1"/>
    <col min="9725" max="9725" width="1.42578125" customWidth="1"/>
    <col min="9726" max="9726" width="5.140625" customWidth="1"/>
    <col min="9727" max="9727" width="4.5703125" bestFit="1" customWidth="1"/>
    <col min="9728" max="9728" width="1.42578125" customWidth="1"/>
    <col min="9729" max="9729" width="4.85546875" customWidth="1"/>
    <col min="9972" max="9972" width="4" customWidth="1"/>
    <col min="9973" max="9973" width="28.5703125" customWidth="1"/>
    <col min="9974" max="9974" width="5" customWidth="1"/>
    <col min="9975" max="9975" width="1.42578125" customWidth="1"/>
    <col min="9976" max="9976" width="5.5703125" customWidth="1"/>
    <col min="9977" max="9977" width="4.42578125" customWidth="1"/>
    <col min="9978" max="9978" width="1.42578125" customWidth="1"/>
    <col min="9979" max="9979" width="5.42578125" customWidth="1"/>
    <col min="9980" max="9980" width="4.42578125" customWidth="1"/>
    <col min="9981" max="9981" width="1.42578125" customWidth="1"/>
    <col min="9982" max="9982" width="5.140625" customWidth="1"/>
    <col min="9983" max="9983" width="4.5703125" bestFit="1" customWidth="1"/>
    <col min="9984" max="9984" width="1.42578125" customWidth="1"/>
    <col min="9985" max="9985" width="4.85546875" customWidth="1"/>
    <col min="10228" max="10228" width="4" customWidth="1"/>
    <col min="10229" max="10229" width="28.5703125" customWidth="1"/>
    <col min="10230" max="10230" width="5" customWidth="1"/>
    <col min="10231" max="10231" width="1.42578125" customWidth="1"/>
    <col min="10232" max="10232" width="5.5703125" customWidth="1"/>
    <col min="10233" max="10233" width="4.42578125" customWidth="1"/>
    <col min="10234" max="10234" width="1.42578125" customWidth="1"/>
    <col min="10235" max="10235" width="5.42578125" customWidth="1"/>
    <col min="10236" max="10236" width="4.42578125" customWidth="1"/>
    <col min="10237" max="10237" width="1.42578125" customWidth="1"/>
    <col min="10238" max="10238" width="5.140625" customWidth="1"/>
    <col min="10239" max="10239" width="4.5703125" bestFit="1" customWidth="1"/>
    <col min="10240" max="10240" width="1.42578125" customWidth="1"/>
    <col min="10241" max="10241" width="4.85546875" customWidth="1"/>
    <col min="10484" max="10484" width="4" customWidth="1"/>
    <col min="10485" max="10485" width="28.5703125" customWidth="1"/>
    <col min="10486" max="10486" width="5" customWidth="1"/>
    <col min="10487" max="10487" width="1.42578125" customWidth="1"/>
    <col min="10488" max="10488" width="5.5703125" customWidth="1"/>
    <col min="10489" max="10489" width="4.42578125" customWidth="1"/>
    <col min="10490" max="10490" width="1.42578125" customWidth="1"/>
    <col min="10491" max="10491" width="5.42578125" customWidth="1"/>
    <col min="10492" max="10492" width="4.42578125" customWidth="1"/>
    <col min="10493" max="10493" width="1.42578125" customWidth="1"/>
    <col min="10494" max="10494" width="5.140625" customWidth="1"/>
    <col min="10495" max="10495" width="4.5703125" bestFit="1" customWidth="1"/>
    <col min="10496" max="10496" width="1.42578125" customWidth="1"/>
    <col min="10497" max="10497" width="4.85546875" customWidth="1"/>
    <col min="10740" max="10740" width="4" customWidth="1"/>
    <col min="10741" max="10741" width="28.5703125" customWidth="1"/>
    <col min="10742" max="10742" width="5" customWidth="1"/>
    <col min="10743" max="10743" width="1.42578125" customWidth="1"/>
    <col min="10744" max="10744" width="5.5703125" customWidth="1"/>
    <col min="10745" max="10745" width="4.42578125" customWidth="1"/>
    <col min="10746" max="10746" width="1.42578125" customWidth="1"/>
    <col min="10747" max="10747" width="5.42578125" customWidth="1"/>
    <col min="10748" max="10748" width="4.42578125" customWidth="1"/>
    <col min="10749" max="10749" width="1.42578125" customWidth="1"/>
    <col min="10750" max="10750" width="5.140625" customWidth="1"/>
    <col min="10751" max="10751" width="4.5703125" bestFit="1" customWidth="1"/>
    <col min="10752" max="10752" width="1.42578125" customWidth="1"/>
    <col min="10753" max="10753" width="4.85546875" customWidth="1"/>
    <col min="10996" max="10996" width="4" customWidth="1"/>
    <col min="10997" max="10997" width="28.5703125" customWidth="1"/>
    <col min="10998" max="10998" width="5" customWidth="1"/>
    <col min="10999" max="10999" width="1.42578125" customWidth="1"/>
    <col min="11000" max="11000" width="5.5703125" customWidth="1"/>
    <col min="11001" max="11001" width="4.42578125" customWidth="1"/>
    <col min="11002" max="11002" width="1.42578125" customWidth="1"/>
    <col min="11003" max="11003" width="5.42578125" customWidth="1"/>
    <col min="11004" max="11004" width="4.42578125" customWidth="1"/>
    <col min="11005" max="11005" width="1.42578125" customWidth="1"/>
    <col min="11006" max="11006" width="5.140625" customWidth="1"/>
    <col min="11007" max="11007" width="4.5703125" bestFit="1" customWidth="1"/>
    <col min="11008" max="11008" width="1.42578125" customWidth="1"/>
    <col min="11009" max="11009" width="4.85546875" customWidth="1"/>
    <col min="11252" max="11252" width="4" customWidth="1"/>
    <col min="11253" max="11253" width="28.5703125" customWidth="1"/>
    <col min="11254" max="11254" width="5" customWidth="1"/>
    <col min="11255" max="11255" width="1.42578125" customWidth="1"/>
    <col min="11256" max="11256" width="5.5703125" customWidth="1"/>
    <col min="11257" max="11257" width="4.42578125" customWidth="1"/>
    <col min="11258" max="11258" width="1.42578125" customWidth="1"/>
    <col min="11259" max="11259" width="5.42578125" customWidth="1"/>
    <col min="11260" max="11260" width="4.42578125" customWidth="1"/>
    <col min="11261" max="11261" width="1.42578125" customWidth="1"/>
    <col min="11262" max="11262" width="5.140625" customWidth="1"/>
    <col min="11263" max="11263" width="4.5703125" bestFit="1" customWidth="1"/>
    <col min="11264" max="11264" width="1.42578125" customWidth="1"/>
    <col min="11265" max="11265" width="4.85546875" customWidth="1"/>
    <col min="11508" max="11508" width="4" customWidth="1"/>
    <col min="11509" max="11509" width="28.5703125" customWidth="1"/>
    <col min="11510" max="11510" width="5" customWidth="1"/>
    <col min="11511" max="11511" width="1.42578125" customWidth="1"/>
    <col min="11512" max="11512" width="5.5703125" customWidth="1"/>
    <col min="11513" max="11513" width="4.42578125" customWidth="1"/>
    <col min="11514" max="11514" width="1.42578125" customWidth="1"/>
    <col min="11515" max="11515" width="5.42578125" customWidth="1"/>
    <col min="11516" max="11516" width="4.42578125" customWidth="1"/>
    <col min="11517" max="11517" width="1.42578125" customWidth="1"/>
    <col min="11518" max="11518" width="5.140625" customWidth="1"/>
    <col min="11519" max="11519" width="4.5703125" bestFit="1" customWidth="1"/>
    <col min="11520" max="11520" width="1.42578125" customWidth="1"/>
    <col min="11521" max="11521" width="4.85546875" customWidth="1"/>
    <col min="11764" max="11764" width="4" customWidth="1"/>
    <col min="11765" max="11765" width="28.5703125" customWidth="1"/>
    <col min="11766" max="11766" width="5" customWidth="1"/>
    <col min="11767" max="11767" width="1.42578125" customWidth="1"/>
    <col min="11768" max="11768" width="5.5703125" customWidth="1"/>
    <col min="11769" max="11769" width="4.42578125" customWidth="1"/>
    <col min="11770" max="11770" width="1.42578125" customWidth="1"/>
    <col min="11771" max="11771" width="5.42578125" customWidth="1"/>
    <col min="11772" max="11772" width="4.42578125" customWidth="1"/>
    <col min="11773" max="11773" width="1.42578125" customWidth="1"/>
    <col min="11774" max="11774" width="5.140625" customWidth="1"/>
    <col min="11775" max="11775" width="4.5703125" bestFit="1" customWidth="1"/>
    <col min="11776" max="11776" width="1.42578125" customWidth="1"/>
    <col min="11777" max="11777" width="4.85546875" customWidth="1"/>
    <col min="12020" max="12020" width="4" customWidth="1"/>
    <col min="12021" max="12021" width="28.5703125" customWidth="1"/>
    <col min="12022" max="12022" width="5" customWidth="1"/>
    <col min="12023" max="12023" width="1.42578125" customWidth="1"/>
    <col min="12024" max="12024" width="5.5703125" customWidth="1"/>
    <col min="12025" max="12025" width="4.42578125" customWidth="1"/>
    <col min="12026" max="12026" width="1.42578125" customWidth="1"/>
    <col min="12027" max="12027" width="5.42578125" customWidth="1"/>
    <col min="12028" max="12028" width="4.42578125" customWidth="1"/>
    <col min="12029" max="12029" width="1.42578125" customWidth="1"/>
    <col min="12030" max="12030" width="5.140625" customWidth="1"/>
    <col min="12031" max="12031" width="4.5703125" bestFit="1" customWidth="1"/>
    <col min="12032" max="12032" width="1.42578125" customWidth="1"/>
    <col min="12033" max="12033" width="4.85546875" customWidth="1"/>
    <col min="12276" max="12276" width="4" customWidth="1"/>
    <col min="12277" max="12277" width="28.5703125" customWidth="1"/>
    <col min="12278" max="12278" width="5" customWidth="1"/>
    <col min="12279" max="12279" width="1.42578125" customWidth="1"/>
    <col min="12280" max="12280" width="5.5703125" customWidth="1"/>
    <col min="12281" max="12281" width="4.42578125" customWidth="1"/>
    <col min="12282" max="12282" width="1.42578125" customWidth="1"/>
    <col min="12283" max="12283" width="5.42578125" customWidth="1"/>
    <col min="12284" max="12284" width="4.42578125" customWidth="1"/>
    <col min="12285" max="12285" width="1.42578125" customWidth="1"/>
    <col min="12286" max="12286" width="5.140625" customWidth="1"/>
    <col min="12287" max="12287" width="4.5703125" bestFit="1" customWidth="1"/>
    <col min="12288" max="12288" width="1.42578125" customWidth="1"/>
    <col min="12289" max="12289" width="4.85546875" customWidth="1"/>
    <col min="12532" max="12532" width="4" customWidth="1"/>
    <col min="12533" max="12533" width="28.5703125" customWidth="1"/>
    <col min="12534" max="12534" width="5" customWidth="1"/>
    <col min="12535" max="12535" width="1.42578125" customWidth="1"/>
    <col min="12536" max="12536" width="5.5703125" customWidth="1"/>
    <col min="12537" max="12537" width="4.42578125" customWidth="1"/>
    <col min="12538" max="12538" width="1.42578125" customWidth="1"/>
    <col min="12539" max="12539" width="5.42578125" customWidth="1"/>
    <col min="12540" max="12540" width="4.42578125" customWidth="1"/>
    <col min="12541" max="12541" width="1.42578125" customWidth="1"/>
    <col min="12542" max="12542" width="5.140625" customWidth="1"/>
    <col min="12543" max="12543" width="4.5703125" bestFit="1" customWidth="1"/>
    <col min="12544" max="12544" width="1.42578125" customWidth="1"/>
    <col min="12545" max="12545" width="4.85546875" customWidth="1"/>
    <col min="12788" max="12788" width="4" customWidth="1"/>
    <col min="12789" max="12789" width="28.5703125" customWidth="1"/>
    <col min="12790" max="12790" width="5" customWidth="1"/>
    <col min="12791" max="12791" width="1.42578125" customWidth="1"/>
    <col min="12792" max="12792" width="5.5703125" customWidth="1"/>
    <col min="12793" max="12793" width="4.42578125" customWidth="1"/>
    <col min="12794" max="12794" width="1.42578125" customWidth="1"/>
    <col min="12795" max="12795" width="5.42578125" customWidth="1"/>
    <col min="12796" max="12796" width="4.42578125" customWidth="1"/>
    <col min="12797" max="12797" width="1.42578125" customWidth="1"/>
    <col min="12798" max="12798" width="5.140625" customWidth="1"/>
    <col min="12799" max="12799" width="4.5703125" bestFit="1" customWidth="1"/>
    <col min="12800" max="12800" width="1.42578125" customWidth="1"/>
    <col min="12801" max="12801" width="4.85546875" customWidth="1"/>
    <col min="13044" max="13044" width="4" customWidth="1"/>
    <col min="13045" max="13045" width="28.5703125" customWidth="1"/>
    <col min="13046" max="13046" width="5" customWidth="1"/>
    <col min="13047" max="13047" width="1.42578125" customWidth="1"/>
    <col min="13048" max="13048" width="5.5703125" customWidth="1"/>
    <col min="13049" max="13049" width="4.42578125" customWidth="1"/>
    <col min="13050" max="13050" width="1.42578125" customWidth="1"/>
    <col min="13051" max="13051" width="5.42578125" customWidth="1"/>
    <col min="13052" max="13052" width="4.42578125" customWidth="1"/>
    <col min="13053" max="13053" width="1.42578125" customWidth="1"/>
    <col min="13054" max="13054" width="5.140625" customWidth="1"/>
    <col min="13055" max="13055" width="4.5703125" bestFit="1" customWidth="1"/>
    <col min="13056" max="13056" width="1.42578125" customWidth="1"/>
    <col min="13057" max="13057" width="4.85546875" customWidth="1"/>
    <col min="13300" max="13300" width="4" customWidth="1"/>
    <col min="13301" max="13301" width="28.5703125" customWidth="1"/>
    <col min="13302" max="13302" width="5" customWidth="1"/>
    <col min="13303" max="13303" width="1.42578125" customWidth="1"/>
    <col min="13304" max="13304" width="5.5703125" customWidth="1"/>
    <col min="13305" max="13305" width="4.42578125" customWidth="1"/>
    <col min="13306" max="13306" width="1.42578125" customWidth="1"/>
    <col min="13307" max="13307" width="5.42578125" customWidth="1"/>
    <col min="13308" max="13308" width="4.42578125" customWidth="1"/>
    <col min="13309" max="13309" width="1.42578125" customWidth="1"/>
    <col min="13310" max="13310" width="5.140625" customWidth="1"/>
    <col min="13311" max="13311" width="4.5703125" bestFit="1" customWidth="1"/>
    <col min="13312" max="13312" width="1.42578125" customWidth="1"/>
    <col min="13313" max="13313" width="4.85546875" customWidth="1"/>
    <col min="13556" max="13556" width="4" customWidth="1"/>
    <col min="13557" max="13557" width="28.5703125" customWidth="1"/>
    <col min="13558" max="13558" width="5" customWidth="1"/>
    <col min="13559" max="13559" width="1.42578125" customWidth="1"/>
    <col min="13560" max="13560" width="5.5703125" customWidth="1"/>
    <col min="13561" max="13561" width="4.42578125" customWidth="1"/>
    <col min="13562" max="13562" width="1.42578125" customWidth="1"/>
    <col min="13563" max="13563" width="5.42578125" customWidth="1"/>
    <col min="13564" max="13564" width="4.42578125" customWidth="1"/>
    <col min="13565" max="13565" width="1.42578125" customWidth="1"/>
    <col min="13566" max="13566" width="5.140625" customWidth="1"/>
    <col min="13567" max="13567" width="4.5703125" bestFit="1" customWidth="1"/>
    <col min="13568" max="13568" width="1.42578125" customWidth="1"/>
    <col min="13569" max="13569" width="4.85546875" customWidth="1"/>
    <col min="13812" max="13812" width="4" customWidth="1"/>
    <col min="13813" max="13813" width="28.5703125" customWidth="1"/>
    <col min="13814" max="13814" width="5" customWidth="1"/>
    <col min="13815" max="13815" width="1.42578125" customWidth="1"/>
    <col min="13816" max="13816" width="5.5703125" customWidth="1"/>
    <col min="13817" max="13817" width="4.42578125" customWidth="1"/>
    <col min="13818" max="13818" width="1.42578125" customWidth="1"/>
    <col min="13819" max="13819" width="5.42578125" customWidth="1"/>
    <col min="13820" max="13820" width="4.42578125" customWidth="1"/>
    <col min="13821" max="13821" width="1.42578125" customWidth="1"/>
    <col min="13822" max="13822" width="5.140625" customWidth="1"/>
    <col min="13823" max="13823" width="4.5703125" bestFit="1" customWidth="1"/>
    <col min="13824" max="13824" width="1.42578125" customWidth="1"/>
    <col min="13825" max="13825" width="4.85546875" customWidth="1"/>
    <col min="14068" max="14068" width="4" customWidth="1"/>
    <col min="14069" max="14069" width="28.5703125" customWidth="1"/>
    <col min="14070" max="14070" width="5" customWidth="1"/>
    <col min="14071" max="14071" width="1.42578125" customWidth="1"/>
    <col min="14072" max="14072" width="5.5703125" customWidth="1"/>
    <col min="14073" max="14073" width="4.42578125" customWidth="1"/>
    <col min="14074" max="14074" width="1.42578125" customWidth="1"/>
    <col min="14075" max="14075" width="5.42578125" customWidth="1"/>
    <col min="14076" max="14076" width="4.42578125" customWidth="1"/>
    <col min="14077" max="14077" width="1.42578125" customWidth="1"/>
    <col min="14078" max="14078" width="5.140625" customWidth="1"/>
    <col min="14079" max="14079" width="4.5703125" bestFit="1" customWidth="1"/>
    <col min="14080" max="14080" width="1.42578125" customWidth="1"/>
    <col min="14081" max="14081" width="4.85546875" customWidth="1"/>
    <col min="14324" max="14324" width="4" customWidth="1"/>
    <col min="14325" max="14325" width="28.5703125" customWidth="1"/>
    <col min="14326" max="14326" width="5" customWidth="1"/>
    <col min="14327" max="14327" width="1.42578125" customWidth="1"/>
    <col min="14328" max="14328" width="5.5703125" customWidth="1"/>
    <col min="14329" max="14329" width="4.42578125" customWidth="1"/>
    <col min="14330" max="14330" width="1.42578125" customWidth="1"/>
    <col min="14331" max="14331" width="5.42578125" customWidth="1"/>
    <col min="14332" max="14332" width="4.42578125" customWidth="1"/>
    <col min="14333" max="14333" width="1.42578125" customWidth="1"/>
    <col min="14334" max="14334" width="5.140625" customWidth="1"/>
    <col min="14335" max="14335" width="4.5703125" bestFit="1" customWidth="1"/>
    <col min="14336" max="14336" width="1.42578125" customWidth="1"/>
    <col min="14337" max="14337" width="4.85546875" customWidth="1"/>
    <col min="14580" max="14580" width="4" customWidth="1"/>
    <col min="14581" max="14581" width="28.5703125" customWidth="1"/>
    <col min="14582" max="14582" width="5" customWidth="1"/>
    <col min="14583" max="14583" width="1.42578125" customWidth="1"/>
    <col min="14584" max="14584" width="5.5703125" customWidth="1"/>
    <col min="14585" max="14585" width="4.42578125" customWidth="1"/>
    <col min="14586" max="14586" width="1.42578125" customWidth="1"/>
    <col min="14587" max="14587" width="5.42578125" customWidth="1"/>
    <col min="14588" max="14588" width="4.42578125" customWidth="1"/>
    <col min="14589" max="14589" width="1.42578125" customWidth="1"/>
    <col min="14590" max="14590" width="5.140625" customWidth="1"/>
    <col min="14591" max="14591" width="4.5703125" bestFit="1" customWidth="1"/>
    <col min="14592" max="14592" width="1.42578125" customWidth="1"/>
    <col min="14593" max="14593" width="4.85546875" customWidth="1"/>
    <col min="14836" max="14836" width="4" customWidth="1"/>
    <col min="14837" max="14837" width="28.5703125" customWidth="1"/>
    <col min="14838" max="14838" width="5" customWidth="1"/>
    <col min="14839" max="14839" width="1.42578125" customWidth="1"/>
    <col min="14840" max="14840" width="5.5703125" customWidth="1"/>
    <col min="14841" max="14841" width="4.42578125" customWidth="1"/>
    <col min="14842" max="14842" width="1.42578125" customWidth="1"/>
    <col min="14843" max="14843" width="5.42578125" customWidth="1"/>
    <col min="14844" max="14844" width="4.42578125" customWidth="1"/>
    <col min="14845" max="14845" width="1.42578125" customWidth="1"/>
    <col min="14846" max="14846" width="5.140625" customWidth="1"/>
    <col min="14847" max="14847" width="4.5703125" bestFit="1" customWidth="1"/>
    <col min="14848" max="14848" width="1.42578125" customWidth="1"/>
    <col min="14849" max="14849" width="4.85546875" customWidth="1"/>
    <col min="15092" max="15092" width="4" customWidth="1"/>
    <col min="15093" max="15093" width="28.5703125" customWidth="1"/>
    <col min="15094" max="15094" width="5" customWidth="1"/>
    <col min="15095" max="15095" width="1.42578125" customWidth="1"/>
    <col min="15096" max="15096" width="5.5703125" customWidth="1"/>
    <col min="15097" max="15097" width="4.42578125" customWidth="1"/>
    <col min="15098" max="15098" width="1.42578125" customWidth="1"/>
    <col min="15099" max="15099" width="5.42578125" customWidth="1"/>
    <col min="15100" max="15100" width="4.42578125" customWidth="1"/>
    <col min="15101" max="15101" width="1.42578125" customWidth="1"/>
    <col min="15102" max="15102" width="5.140625" customWidth="1"/>
    <col min="15103" max="15103" width="4.5703125" bestFit="1" customWidth="1"/>
    <col min="15104" max="15104" width="1.42578125" customWidth="1"/>
    <col min="15105" max="15105" width="4.85546875" customWidth="1"/>
    <col min="15348" max="15348" width="4" customWidth="1"/>
    <col min="15349" max="15349" width="28.5703125" customWidth="1"/>
    <col min="15350" max="15350" width="5" customWidth="1"/>
    <col min="15351" max="15351" width="1.42578125" customWidth="1"/>
    <col min="15352" max="15352" width="5.5703125" customWidth="1"/>
    <col min="15353" max="15353" width="4.42578125" customWidth="1"/>
    <col min="15354" max="15354" width="1.42578125" customWidth="1"/>
    <col min="15355" max="15355" width="5.42578125" customWidth="1"/>
    <col min="15356" max="15356" width="4.42578125" customWidth="1"/>
    <col min="15357" max="15357" width="1.42578125" customWidth="1"/>
    <col min="15358" max="15358" width="5.140625" customWidth="1"/>
    <col min="15359" max="15359" width="4.5703125" bestFit="1" customWidth="1"/>
    <col min="15360" max="15360" width="1.42578125" customWidth="1"/>
    <col min="15361" max="15361" width="4.85546875" customWidth="1"/>
    <col min="15604" max="15604" width="4" customWidth="1"/>
    <col min="15605" max="15605" width="28.5703125" customWidth="1"/>
    <col min="15606" max="15606" width="5" customWidth="1"/>
    <col min="15607" max="15607" width="1.42578125" customWidth="1"/>
    <col min="15608" max="15608" width="5.5703125" customWidth="1"/>
    <col min="15609" max="15609" width="4.42578125" customWidth="1"/>
    <col min="15610" max="15610" width="1.42578125" customWidth="1"/>
    <col min="15611" max="15611" width="5.42578125" customWidth="1"/>
    <col min="15612" max="15612" width="4.42578125" customWidth="1"/>
    <col min="15613" max="15613" width="1.42578125" customWidth="1"/>
    <col min="15614" max="15614" width="5.140625" customWidth="1"/>
    <col min="15615" max="15615" width="4.5703125" bestFit="1" customWidth="1"/>
    <col min="15616" max="15616" width="1.42578125" customWidth="1"/>
    <col min="15617" max="15617" width="4.85546875" customWidth="1"/>
    <col min="15860" max="15860" width="4" customWidth="1"/>
    <col min="15861" max="15861" width="28.5703125" customWidth="1"/>
    <col min="15862" max="15862" width="5" customWidth="1"/>
    <col min="15863" max="15863" width="1.42578125" customWidth="1"/>
    <col min="15864" max="15864" width="5.5703125" customWidth="1"/>
    <col min="15865" max="15865" width="4.42578125" customWidth="1"/>
    <col min="15866" max="15866" width="1.42578125" customWidth="1"/>
    <col min="15867" max="15867" width="5.42578125" customWidth="1"/>
    <col min="15868" max="15868" width="4.42578125" customWidth="1"/>
    <col min="15869" max="15869" width="1.42578125" customWidth="1"/>
    <col min="15870" max="15870" width="5.140625" customWidth="1"/>
    <col min="15871" max="15871" width="4.5703125" bestFit="1" customWidth="1"/>
    <col min="15872" max="15872" width="1.42578125" customWidth="1"/>
    <col min="15873" max="15873" width="4.85546875" customWidth="1"/>
    <col min="16116" max="16116" width="4" customWidth="1"/>
    <col min="16117" max="16117" width="28.5703125" customWidth="1"/>
    <col min="16118" max="16118" width="5" customWidth="1"/>
    <col min="16119" max="16119" width="1.42578125" customWidth="1"/>
    <col min="16120" max="16120" width="5.5703125" customWidth="1"/>
    <col min="16121" max="16121" width="4.42578125" customWidth="1"/>
    <col min="16122" max="16122" width="1.42578125" customWidth="1"/>
    <col min="16123" max="16123" width="5.42578125" customWidth="1"/>
    <col min="16124" max="16124" width="4.42578125" customWidth="1"/>
    <col min="16125" max="16125" width="1.42578125" customWidth="1"/>
    <col min="16126" max="16126" width="5.140625" customWidth="1"/>
    <col min="16127" max="16127" width="4.5703125" bestFit="1" customWidth="1"/>
    <col min="16128" max="16128" width="1.42578125" customWidth="1"/>
    <col min="16129" max="16129" width="4.85546875" customWidth="1"/>
  </cols>
  <sheetData>
    <row r="1" spans="1:13" ht="30" customHeight="1" thickBot="1">
      <c r="B1"/>
      <c r="C1"/>
      <c r="D1"/>
      <c r="E1"/>
      <c r="F1"/>
      <c r="G1"/>
      <c r="H1"/>
      <c r="I1"/>
      <c r="J1"/>
      <c r="K1"/>
      <c r="L1"/>
      <c r="M1"/>
    </row>
    <row r="2" spans="1:13" ht="18" customHeight="1">
      <c r="A2" s="300" t="s">
        <v>93</v>
      </c>
      <c r="B2" s="306" t="s">
        <v>94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</row>
    <row r="3" spans="1:13" ht="29.25" customHeight="1" thickBot="1">
      <c r="A3" s="301"/>
      <c r="B3" s="309" t="s">
        <v>95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1"/>
    </row>
    <row r="4" spans="1:13" ht="15.75" thickBot="1">
      <c r="A4" s="219" t="s">
        <v>7</v>
      </c>
      <c r="B4" s="211" t="s">
        <v>39</v>
      </c>
      <c r="C4" s="206" t="s">
        <v>40</v>
      </c>
      <c r="D4" s="207" t="s">
        <v>41</v>
      </c>
      <c r="E4" s="208" t="s">
        <v>45</v>
      </c>
      <c r="F4" s="206" t="s">
        <v>40</v>
      </c>
      <c r="G4" s="207" t="s">
        <v>41</v>
      </c>
      <c r="H4" s="208" t="s">
        <v>45</v>
      </c>
      <c r="I4" s="209" t="s">
        <v>40</v>
      </c>
      <c r="J4" s="207" t="s">
        <v>41</v>
      </c>
      <c r="K4" s="210" t="s">
        <v>45</v>
      </c>
      <c r="L4" s="206" t="s">
        <v>43</v>
      </c>
      <c r="M4" s="208" t="s">
        <v>44</v>
      </c>
    </row>
    <row r="5" spans="1:13">
      <c r="A5" s="312" t="s">
        <v>8</v>
      </c>
      <c r="B5" s="205" t="s">
        <v>86</v>
      </c>
      <c r="C5" s="202"/>
      <c r="D5" s="203"/>
      <c r="E5" s="204"/>
      <c r="F5" s="202"/>
      <c r="G5" s="203"/>
      <c r="H5" s="204"/>
      <c r="I5" s="202"/>
      <c r="J5" s="203"/>
      <c r="K5" s="204"/>
      <c r="L5" s="205"/>
      <c r="M5" s="204"/>
    </row>
    <row r="6" spans="1:13">
      <c r="A6" s="303"/>
      <c r="B6" s="212" t="s">
        <v>88</v>
      </c>
      <c r="C6" s="195"/>
      <c r="D6" s="143"/>
      <c r="E6" s="170"/>
      <c r="F6" s="195"/>
      <c r="G6" s="143"/>
      <c r="H6" s="170"/>
      <c r="I6" s="195"/>
      <c r="J6" s="143"/>
      <c r="K6" s="170"/>
      <c r="L6" s="188"/>
      <c r="M6" s="170"/>
    </row>
    <row r="7" spans="1:13">
      <c r="A7" s="304"/>
      <c r="B7" s="213" t="s">
        <v>96</v>
      </c>
      <c r="C7" s="195"/>
      <c r="D7" s="143"/>
      <c r="E7" s="170"/>
      <c r="F7" s="195"/>
      <c r="G7" s="143"/>
      <c r="H7" s="170"/>
      <c r="I7" s="195"/>
      <c r="J7" s="143"/>
      <c r="K7" s="170"/>
      <c r="L7" s="188"/>
      <c r="M7" s="170"/>
    </row>
    <row r="8" spans="1:13">
      <c r="A8" s="304"/>
      <c r="B8" s="214" t="s">
        <v>103</v>
      </c>
      <c r="C8" s="195"/>
      <c r="D8" s="143"/>
      <c r="E8" s="170"/>
      <c r="F8" s="195"/>
      <c r="G8" s="143"/>
      <c r="H8" s="170"/>
      <c r="I8" s="195"/>
      <c r="J8" s="143"/>
      <c r="K8" s="170"/>
      <c r="L8" s="188"/>
      <c r="M8" s="170"/>
    </row>
    <row r="9" spans="1:13" ht="14.45" customHeight="1" thickBot="1">
      <c r="A9" s="305"/>
      <c r="B9" s="215" t="s">
        <v>118</v>
      </c>
      <c r="C9" s="196"/>
      <c r="D9" s="184"/>
      <c r="E9" s="185"/>
      <c r="F9" s="196"/>
      <c r="G9" s="184"/>
      <c r="H9" s="185"/>
      <c r="I9" s="196"/>
      <c r="J9" s="184"/>
      <c r="K9" s="185"/>
      <c r="L9" s="189"/>
      <c r="M9" s="185"/>
    </row>
    <row r="10" spans="1:13">
      <c r="A10" s="312" t="s">
        <v>6</v>
      </c>
      <c r="B10" s="216" t="s">
        <v>89</v>
      </c>
      <c r="C10" s="197"/>
      <c r="D10" s="158"/>
      <c r="E10" s="187"/>
      <c r="F10" s="197"/>
      <c r="G10" s="158"/>
      <c r="H10" s="187"/>
      <c r="I10" s="197"/>
      <c r="J10" s="158"/>
      <c r="K10" s="187"/>
      <c r="L10" s="190"/>
      <c r="M10" s="179"/>
    </row>
    <row r="11" spans="1:13">
      <c r="A11" s="303"/>
      <c r="B11" s="214" t="s">
        <v>97</v>
      </c>
      <c r="C11" s="198"/>
      <c r="D11" s="157"/>
      <c r="E11" s="180"/>
      <c r="F11" s="198"/>
      <c r="G11" s="157"/>
      <c r="H11" s="180"/>
      <c r="I11" s="198"/>
      <c r="J11" s="157"/>
      <c r="K11" s="180"/>
      <c r="L11" s="191"/>
      <c r="M11" s="56"/>
    </row>
    <row r="12" spans="1:13">
      <c r="A12" s="304"/>
      <c r="B12" s="214" t="s">
        <v>99</v>
      </c>
      <c r="C12" s="198"/>
      <c r="D12" s="157"/>
      <c r="E12" s="180"/>
      <c r="F12" s="198"/>
      <c r="G12" s="157"/>
      <c r="H12" s="180"/>
      <c r="I12" s="198"/>
      <c r="J12" s="157"/>
      <c r="K12" s="180"/>
      <c r="L12" s="191"/>
      <c r="M12" s="56"/>
    </row>
    <row r="13" spans="1:13">
      <c r="A13" s="304"/>
      <c r="B13" s="214" t="s">
        <v>104</v>
      </c>
      <c r="C13" s="198"/>
      <c r="D13" s="157"/>
      <c r="E13" s="180"/>
      <c r="F13" s="198"/>
      <c r="G13" s="157"/>
      <c r="H13" s="180"/>
      <c r="I13" s="198"/>
      <c r="J13" s="157"/>
      <c r="K13" s="180"/>
      <c r="L13" s="191"/>
      <c r="M13" s="56"/>
    </row>
    <row r="14" spans="1:13" ht="14.45" customHeight="1" thickBot="1">
      <c r="A14" s="304"/>
      <c r="B14" s="217" t="s">
        <v>106</v>
      </c>
      <c r="C14" s="199"/>
      <c r="D14" s="159"/>
      <c r="E14" s="182"/>
      <c r="F14" s="199"/>
      <c r="G14" s="159"/>
      <c r="H14" s="182"/>
      <c r="I14" s="199"/>
      <c r="J14" s="159"/>
      <c r="K14" s="182"/>
      <c r="L14" s="192"/>
      <c r="M14" s="186"/>
    </row>
    <row r="15" spans="1:13">
      <c r="A15" s="302" t="s">
        <v>9</v>
      </c>
      <c r="B15" s="218" t="s">
        <v>90</v>
      </c>
      <c r="C15" s="200"/>
      <c r="D15" s="176"/>
      <c r="E15" s="181"/>
      <c r="F15" s="200"/>
      <c r="G15" s="176"/>
      <c r="H15" s="181"/>
      <c r="I15" s="200"/>
      <c r="J15" s="176"/>
      <c r="K15" s="181"/>
      <c r="L15" s="193"/>
      <c r="M15" s="177"/>
    </row>
    <row r="16" spans="1:13">
      <c r="A16" s="303"/>
      <c r="B16" s="214" t="s">
        <v>117</v>
      </c>
      <c r="C16" s="198"/>
      <c r="D16" s="157"/>
      <c r="E16" s="180"/>
      <c r="F16" s="198"/>
      <c r="G16" s="157"/>
      <c r="H16" s="180"/>
      <c r="I16" s="198"/>
      <c r="J16" s="157"/>
      <c r="K16" s="180"/>
      <c r="L16" s="191"/>
      <c r="M16" s="56"/>
    </row>
    <row r="17" spans="1:13">
      <c r="A17" s="304"/>
      <c r="B17" s="214" t="s">
        <v>116</v>
      </c>
      <c r="C17" s="198"/>
      <c r="D17" s="157"/>
      <c r="E17" s="180"/>
      <c r="F17" s="198"/>
      <c r="G17" s="157"/>
      <c r="H17" s="180"/>
      <c r="I17" s="198"/>
      <c r="J17" s="157"/>
      <c r="K17" s="180"/>
      <c r="L17" s="191"/>
      <c r="M17" s="56"/>
    </row>
    <row r="18" spans="1:13">
      <c r="A18" s="304"/>
      <c r="B18" s="214" t="s">
        <v>102</v>
      </c>
      <c r="C18" s="198"/>
      <c r="D18" s="157"/>
      <c r="E18" s="180"/>
      <c r="F18" s="198"/>
      <c r="G18" s="157"/>
      <c r="H18" s="180"/>
      <c r="I18" s="198"/>
      <c r="J18" s="157"/>
      <c r="K18" s="180"/>
      <c r="L18" s="191"/>
      <c r="M18" s="56"/>
    </row>
    <row r="19" spans="1:13" ht="15.75" thickBot="1">
      <c r="A19" s="305"/>
      <c r="B19" s="215" t="s">
        <v>108</v>
      </c>
      <c r="C19" s="201"/>
      <c r="D19" s="169"/>
      <c r="E19" s="183"/>
      <c r="F19" s="201"/>
      <c r="G19" s="169"/>
      <c r="H19" s="183"/>
      <c r="I19" s="201"/>
      <c r="J19" s="169"/>
      <c r="K19" s="183"/>
      <c r="L19" s="194"/>
      <c r="M19" s="183"/>
    </row>
    <row r="20" spans="1:13">
      <c r="A20" s="302" t="s">
        <v>0</v>
      </c>
      <c r="B20" s="218" t="s">
        <v>92</v>
      </c>
      <c r="C20" s="200"/>
      <c r="D20" s="176"/>
      <c r="E20" s="181"/>
      <c r="F20" s="200"/>
      <c r="G20" s="176"/>
      <c r="H20" s="181"/>
      <c r="I20" s="200"/>
      <c r="J20" s="176"/>
      <c r="K20" s="181"/>
      <c r="L20" s="193"/>
      <c r="M20" s="181"/>
    </row>
    <row r="21" spans="1:13">
      <c r="A21" s="303"/>
      <c r="B21" s="214" t="s">
        <v>91</v>
      </c>
      <c r="C21" s="198"/>
      <c r="D21" s="157"/>
      <c r="E21" s="180"/>
      <c r="F21" s="198"/>
      <c r="G21" s="157"/>
      <c r="H21" s="180"/>
      <c r="I21" s="198"/>
      <c r="J21" s="157"/>
      <c r="K21" s="180"/>
      <c r="L21" s="191"/>
      <c r="M21" s="180"/>
    </row>
    <row r="22" spans="1:13">
      <c r="A22" s="304"/>
      <c r="B22" s="214" t="s">
        <v>98</v>
      </c>
      <c r="C22" s="199"/>
      <c r="D22" s="159"/>
      <c r="E22" s="182"/>
      <c r="F22" s="199"/>
      <c r="G22" s="159"/>
      <c r="H22" s="182"/>
      <c r="I22" s="199"/>
      <c r="J22" s="159"/>
      <c r="K22" s="182"/>
      <c r="L22" s="192"/>
      <c r="M22" s="182"/>
    </row>
    <row r="23" spans="1:13">
      <c r="A23" s="304"/>
      <c r="B23" s="214" t="s">
        <v>101</v>
      </c>
      <c r="C23" s="199"/>
      <c r="D23" s="159"/>
      <c r="E23" s="182"/>
      <c r="F23" s="199"/>
      <c r="G23" s="159"/>
      <c r="H23" s="182"/>
      <c r="I23" s="199"/>
      <c r="J23" s="159"/>
      <c r="K23" s="182"/>
      <c r="L23" s="192"/>
      <c r="M23" s="182"/>
    </row>
    <row r="24" spans="1:13" ht="14.45" customHeight="1" thickBot="1">
      <c r="A24" s="305"/>
      <c r="B24" s="215" t="s">
        <v>105</v>
      </c>
      <c r="C24" s="201"/>
      <c r="D24" s="169"/>
      <c r="E24" s="183"/>
      <c r="F24" s="201"/>
      <c r="G24" s="169"/>
      <c r="H24" s="183"/>
      <c r="I24" s="201"/>
      <c r="J24" s="169"/>
      <c r="K24" s="183"/>
      <c r="L24" s="194"/>
      <c r="M24" s="183"/>
    </row>
  </sheetData>
  <mergeCells count="7">
    <mergeCell ref="A2:A3"/>
    <mergeCell ref="A20:A24"/>
    <mergeCell ref="B2:M2"/>
    <mergeCell ref="B3:M3"/>
    <mergeCell ref="A5:A9"/>
    <mergeCell ref="A10:A14"/>
    <mergeCell ref="A15:A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BE92"/>
  <sheetViews>
    <sheetView showGridLines="0" zoomScale="94" zoomScaleNormal="94" workbookViewId="0">
      <selection activeCell="J39" sqref="J39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377" t="str">
        <f>'Nasazení do skupin'!B2</f>
        <v>PČNS starší žáci - dvojice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406"/>
      <c r="M2" s="406"/>
      <c r="N2" s="406"/>
      <c r="O2" s="373"/>
      <c r="P2" s="373"/>
      <c r="Q2" s="373"/>
      <c r="R2" s="373"/>
      <c r="S2" s="373"/>
      <c r="T2" s="373"/>
      <c r="U2" s="374"/>
    </row>
    <row r="3" spans="1:29" ht="15.75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9" ht="32.25" customHeight="1" thickBot="1">
      <c r="A4" s="420" t="s">
        <v>8</v>
      </c>
      <c r="B4" s="42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9">
      <c r="A5" s="422"/>
      <c r="B5" s="423"/>
      <c r="C5" s="373">
        <v>1</v>
      </c>
      <c r="D5" s="373"/>
      <c r="E5" s="374"/>
      <c r="F5" s="377">
        <v>2</v>
      </c>
      <c r="G5" s="373"/>
      <c r="H5" s="374"/>
      <c r="I5" s="377">
        <v>3</v>
      </c>
      <c r="J5" s="373"/>
      <c r="K5" s="374"/>
      <c r="L5" s="377">
        <v>4</v>
      </c>
      <c r="M5" s="373"/>
      <c r="N5" s="374"/>
      <c r="O5" s="377">
        <v>5</v>
      </c>
      <c r="P5" s="373"/>
      <c r="Q5" s="374"/>
      <c r="R5" s="410" t="s">
        <v>1</v>
      </c>
      <c r="S5" s="411"/>
      <c r="T5" s="412"/>
      <c r="U5" s="167" t="s">
        <v>2</v>
      </c>
    </row>
    <row r="6" spans="1:29" ht="15.75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68" t="s">
        <v>4</v>
      </c>
    </row>
    <row r="7" spans="1:29" ht="15" customHeight="1">
      <c r="A7" s="342">
        <v>1</v>
      </c>
      <c r="B7" s="345" t="str">
        <f>'Nasazení do skupin'!B5</f>
        <v xml:space="preserve">TJ Baník Stříbro </v>
      </c>
      <c r="C7" s="381"/>
      <c r="D7" s="382"/>
      <c r="E7" s="383"/>
      <c r="F7" s="348"/>
      <c r="G7" s="332"/>
      <c r="H7" s="334"/>
      <c r="I7" s="348"/>
      <c r="J7" s="332"/>
      <c r="K7" s="334"/>
      <c r="L7" s="127"/>
      <c r="M7" s="127"/>
      <c r="N7" s="127"/>
      <c r="O7" s="348"/>
      <c r="P7" s="332"/>
      <c r="Q7" s="334"/>
      <c r="R7" s="416"/>
      <c r="S7" s="322"/>
      <c r="T7" s="324"/>
      <c r="U7" s="371"/>
      <c r="AB7" s="32"/>
    </row>
    <row r="8" spans="1:29" ht="15.75" customHeight="1" thickBot="1">
      <c r="A8" s="343"/>
      <c r="B8" s="346"/>
      <c r="C8" s="384"/>
      <c r="D8" s="385"/>
      <c r="E8" s="386"/>
      <c r="F8" s="349"/>
      <c r="G8" s="333"/>
      <c r="H8" s="335"/>
      <c r="I8" s="349"/>
      <c r="J8" s="333"/>
      <c r="K8" s="335"/>
      <c r="L8" s="166"/>
      <c r="M8" s="166"/>
      <c r="N8" s="166"/>
      <c r="O8" s="349"/>
      <c r="P8" s="333"/>
      <c r="Q8" s="335"/>
      <c r="R8" s="417"/>
      <c r="S8" s="323"/>
      <c r="T8" s="325"/>
      <c r="U8" s="372"/>
    </row>
    <row r="9" spans="1:29" ht="15" customHeight="1">
      <c r="A9" s="343"/>
      <c r="B9" s="346"/>
      <c r="C9" s="384"/>
      <c r="D9" s="385"/>
      <c r="E9" s="386"/>
      <c r="F9" s="336"/>
      <c r="G9" s="340"/>
      <c r="H9" s="338"/>
      <c r="I9" s="336"/>
      <c r="J9" s="340"/>
      <c r="K9" s="338"/>
      <c r="L9" s="164"/>
      <c r="M9" s="164"/>
      <c r="N9" s="164"/>
      <c r="O9" s="336"/>
      <c r="P9" s="340"/>
      <c r="Q9" s="338"/>
      <c r="R9" s="418"/>
      <c r="S9" s="328"/>
      <c r="T9" s="330"/>
      <c r="U9" s="369"/>
      <c r="AA9" s="32"/>
      <c r="AB9" s="32"/>
      <c r="AC9" s="32"/>
    </row>
    <row r="10" spans="1:29" ht="15.75" customHeight="1" thickBot="1">
      <c r="A10" s="344"/>
      <c r="B10" s="347"/>
      <c r="C10" s="387"/>
      <c r="D10" s="388"/>
      <c r="E10" s="389"/>
      <c r="F10" s="336"/>
      <c r="G10" s="340"/>
      <c r="H10" s="338"/>
      <c r="I10" s="337"/>
      <c r="J10" s="341"/>
      <c r="K10" s="339"/>
      <c r="L10" s="165"/>
      <c r="M10" s="165"/>
      <c r="N10" s="165"/>
      <c r="O10" s="337"/>
      <c r="P10" s="341"/>
      <c r="Q10" s="339"/>
      <c r="R10" s="419"/>
      <c r="S10" s="329"/>
      <c r="T10" s="331"/>
      <c r="U10" s="370"/>
      <c r="AA10" s="32"/>
      <c r="AB10" s="32"/>
      <c r="AC10" s="32"/>
    </row>
    <row r="11" spans="1:29" ht="15" customHeight="1">
      <c r="A11" s="342">
        <v>2</v>
      </c>
      <c r="B11" s="345" t="str">
        <f>'Nasazení do skupin'!B6</f>
        <v>TJ Radomyšl</v>
      </c>
      <c r="C11" s="348"/>
      <c r="D11" s="332"/>
      <c r="E11" s="332"/>
      <c r="F11" s="390" t="s">
        <v>109</v>
      </c>
      <c r="G11" s="391"/>
      <c r="H11" s="392"/>
      <c r="I11" s="332"/>
      <c r="J11" s="332"/>
      <c r="K11" s="334"/>
      <c r="L11" s="127"/>
      <c r="M11" s="127"/>
      <c r="N11" s="127"/>
      <c r="O11" s="348"/>
      <c r="P11" s="332"/>
      <c r="Q11" s="334"/>
      <c r="R11" s="416"/>
      <c r="S11" s="322"/>
      <c r="T11" s="324"/>
      <c r="U11" s="371"/>
    </row>
    <row r="12" spans="1:29" ht="15.75" customHeight="1" thickBot="1">
      <c r="A12" s="343"/>
      <c r="B12" s="346"/>
      <c r="C12" s="349"/>
      <c r="D12" s="333"/>
      <c r="E12" s="333"/>
      <c r="F12" s="393"/>
      <c r="G12" s="394"/>
      <c r="H12" s="395"/>
      <c r="I12" s="333"/>
      <c r="J12" s="333"/>
      <c r="K12" s="335"/>
      <c r="L12" s="166"/>
      <c r="M12" s="166"/>
      <c r="N12" s="166"/>
      <c r="O12" s="349"/>
      <c r="P12" s="333"/>
      <c r="Q12" s="335"/>
      <c r="R12" s="417"/>
      <c r="S12" s="323"/>
      <c r="T12" s="325"/>
      <c r="U12" s="372"/>
    </row>
    <row r="13" spans="1:29" ht="15" customHeight="1">
      <c r="A13" s="343"/>
      <c r="B13" s="346"/>
      <c r="C13" s="336"/>
      <c r="D13" s="340"/>
      <c r="E13" s="340"/>
      <c r="F13" s="393"/>
      <c r="G13" s="394"/>
      <c r="H13" s="395"/>
      <c r="I13" s="340"/>
      <c r="J13" s="340"/>
      <c r="K13" s="338"/>
      <c r="L13" s="164"/>
      <c r="M13" s="164"/>
      <c r="N13" s="164"/>
      <c r="O13" s="336"/>
      <c r="P13" s="340"/>
      <c r="Q13" s="338"/>
      <c r="R13" s="418"/>
      <c r="S13" s="328"/>
      <c r="T13" s="330"/>
      <c r="U13" s="369"/>
    </row>
    <row r="14" spans="1:29" ht="15.75" customHeight="1" thickBot="1">
      <c r="A14" s="344"/>
      <c r="B14" s="347"/>
      <c r="C14" s="337"/>
      <c r="D14" s="341"/>
      <c r="E14" s="341"/>
      <c r="F14" s="396"/>
      <c r="G14" s="397"/>
      <c r="H14" s="398"/>
      <c r="I14" s="340"/>
      <c r="J14" s="340"/>
      <c r="K14" s="338"/>
      <c r="L14" s="164"/>
      <c r="M14" s="164"/>
      <c r="N14" s="164"/>
      <c r="O14" s="337"/>
      <c r="P14" s="341"/>
      <c r="Q14" s="339"/>
      <c r="R14" s="419"/>
      <c r="S14" s="329"/>
      <c r="T14" s="331"/>
      <c r="U14" s="370"/>
    </row>
    <row r="15" spans="1:29" ht="15" customHeight="1">
      <c r="A15" s="342">
        <v>3</v>
      </c>
      <c r="B15" s="345" t="str">
        <f>'Nasazení do skupin'!B7</f>
        <v>TJ AVIA Čakovice A</v>
      </c>
      <c r="C15" s="348"/>
      <c r="D15" s="332"/>
      <c r="E15" s="334"/>
      <c r="F15" s="368"/>
      <c r="G15" s="352"/>
      <c r="H15" s="352"/>
      <c r="I15" s="357"/>
      <c r="J15" s="358"/>
      <c r="K15" s="359"/>
      <c r="L15" s="348"/>
      <c r="M15" s="332"/>
      <c r="N15" s="334"/>
      <c r="O15" s="366"/>
      <c r="P15" s="366"/>
      <c r="Q15" s="350"/>
      <c r="R15" s="416"/>
      <c r="S15" s="322"/>
      <c r="T15" s="324"/>
      <c r="U15" s="371"/>
    </row>
    <row r="16" spans="1:29" ht="15.75" customHeight="1" thickBot="1">
      <c r="A16" s="343"/>
      <c r="B16" s="346"/>
      <c r="C16" s="349"/>
      <c r="D16" s="333"/>
      <c r="E16" s="335"/>
      <c r="F16" s="349"/>
      <c r="G16" s="333"/>
      <c r="H16" s="333"/>
      <c r="I16" s="360"/>
      <c r="J16" s="361"/>
      <c r="K16" s="362"/>
      <c r="L16" s="349"/>
      <c r="M16" s="333"/>
      <c r="N16" s="335"/>
      <c r="O16" s="367"/>
      <c r="P16" s="367"/>
      <c r="Q16" s="351"/>
      <c r="R16" s="417"/>
      <c r="S16" s="323"/>
      <c r="T16" s="325"/>
      <c r="U16" s="372"/>
    </row>
    <row r="17" spans="1:31" ht="15" customHeight="1">
      <c r="A17" s="343"/>
      <c r="B17" s="346"/>
      <c r="C17" s="336"/>
      <c r="D17" s="340"/>
      <c r="E17" s="338"/>
      <c r="F17" s="336"/>
      <c r="G17" s="340"/>
      <c r="H17" s="340"/>
      <c r="I17" s="360"/>
      <c r="J17" s="361"/>
      <c r="K17" s="362"/>
      <c r="L17" s="336"/>
      <c r="M17" s="340"/>
      <c r="N17" s="338"/>
      <c r="O17" s="355"/>
      <c r="P17" s="355"/>
      <c r="Q17" s="353"/>
      <c r="R17" s="418"/>
      <c r="S17" s="328"/>
      <c r="T17" s="330"/>
      <c r="U17" s="369"/>
    </row>
    <row r="18" spans="1:31" ht="15.75" customHeight="1" thickBot="1">
      <c r="A18" s="344"/>
      <c r="B18" s="347"/>
      <c r="C18" s="337"/>
      <c r="D18" s="341"/>
      <c r="E18" s="339"/>
      <c r="F18" s="337"/>
      <c r="G18" s="341"/>
      <c r="H18" s="341"/>
      <c r="I18" s="363"/>
      <c r="J18" s="364"/>
      <c r="K18" s="365"/>
      <c r="L18" s="337"/>
      <c r="M18" s="341"/>
      <c r="N18" s="339"/>
      <c r="O18" s="356"/>
      <c r="P18" s="356"/>
      <c r="Q18" s="354"/>
      <c r="R18" s="419"/>
      <c r="S18" s="329"/>
      <c r="T18" s="331"/>
      <c r="U18" s="370"/>
    </row>
    <row r="19" spans="1:31" ht="15" customHeight="1">
      <c r="A19" s="342">
        <v>4</v>
      </c>
      <c r="B19" s="345" t="str">
        <f>'Nasazení do skupin'!B8</f>
        <v>MNK Modřice D</v>
      </c>
      <c r="C19" s="348"/>
      <c r="D19" s="332"/>
      <c r="E19" s="334"/>
      <c r="F19" s="348"/>
      <c r="G19" s="332"/>
      <c r="H19" s="334"/>
      <c r="I19" s="368"/>
      <c r="J19" s="352"/>
      <c r="K19" s="352"/>
      <c r="L19" s="313">
        <v>2019</v>
      </c>
      <c r="M19" s="314"/>
      <c r="N19" s="315"/>
      <c r="O19" s="348"/>
      <c r="P19" s="332"/>
      <c r="Q19" s="334"/>
      <c r="R19" s="322"/>
      <c r="S19" s="322"/>
      <c r="T19" s="324"/>
      <c r="U19" s="371"/>
    </row>
    <row r="20" spans="1:31" ht="15.75" customHeight="1" thickBot="1">
      <c r="A20" s="343"/>
      <c r="B20" s="346"/>
      <c r="C20" s="349"/>
      <c r="D20" s="333"/>
      <c r="E20" s="335"/>
      <c r="F20" s="349"/>
      <c r="G20" s="333"/>
      <c r="H20" s="335"/>
      <c r="I20" s="349"/>
      <c r="J20" s="333"/>
      <c r="K20" s="333"/>
      <c r="L20" s="316"/>
      <c r="M20" s="317"/>
      <c r="N20" s="318"/>
      <c r="O20" s="349"/>
      <c r="P20" s="333"/>
      <c r="Q20" s="335"/>
      <c r="R20" s="323"/>
      <c r="S20" s="323"/>
      <c r="T20" s="325"/>
      <c r="U20" s="372"/>
    </row>
    <row r="21" spans="1:31" ht="15" customHeight="1">
      <c r="A21" s="343"/>
      <c r="B21" s="346"/>
      <c r="C21" s="336"/>
      <c r="D21" s="340"/>
      <c r="E21" s="338"/>
      <c r="F21" s="336"/>
      <c r="G21" s="340"/>
      <c r="H21" s="338"/>
      <c r="I21" s="336"/>
      <c r="J21" s="340"/>
      <c r="K21" s="340"/>
      <c r="L21" s="316"/>
      <c r="M21" s="317"/>
      <c r="N21" s="318"/>
      <c r="O21" s="336"/>
      <c r="P21" s="340"/>
      <c r="Q21" s="338"/>
      <c r="R21" s="326"/>
      <c r="S21" s="328"/>
      <c r="T21" s="330"/>
      <c r="U21" s="369"/>
    </row>
    <row r="22" spans="1:31" ht="15.75" customHeight="1" thickBot="1">
      <c r="A22" s="344"/>
      <c r="B22" s="347"/>
      <c r="C22" s="337"/>
      <c r="D22" s="341"/>
      <c r="E22" s="339"/>
      <c r="F22" s="337"/>
      <c r="G22" s="341"/>
      <c r="H22" s="339"/>
      <c r="I22" s="337"/>
      <c r="J22" s="341"/>
      <c r="K22" s="341"/>
      <c r="L22" s="319"/>
      <c r="M22" s="320"/>
      <c r="N22" s="321"/>
      <c r="O22" s="337"/>
      <c r="P22" s="341"/>
      <c r="Q22" s="339"/>
      <c r="R22" s="327"/>
      <c r="S22" s="329"/>
      <c r="T22" s="331"/>
      <c r="U22" s="370"/>
    </row>
    <row r="23" spans="1:31" ht="15" customHeight="1">
      <c r="A23" s="342">
        <v>5</v>
      </c>
      <c r="B23" s="345" t="str">
        <f>'Nasazení do skupin'!B9</f>
        <v>volný los</v>
      </c>
      <c r="C23" s="348"/>
      <c r="D23" s="332"/>
      <c r="E23" s="334"/>
      <c r="F23" s="348"/>
      <c r="G23" s="332"/>
      <c r="H23" s="334"/>
      <c r="I23" s="348"/>
      <c r="J23" s="332"/>
      <c r="K23" s="334"/>
      <c r="L23" s="127"/>
      <c r="M23" s="127"/>
      <c r="N23" s="127"/>
      <c r="O23" s="313"/>
      <c r="P23" s="314"/>
      <c r="Q23" s="315"/>
      <c r="R23" s="322"/>
      <c r="S23" s="322"/>
      <c r="T23" s="324"/>
      <c r="U23" s="371"/>
    </row>
    <row r="24" spans="1:31" ht="15.75" customHeight="1" thickBot="1">
      <c r="A24" s="343"/>
      <c r="B24" s="346"/>
      <c r="C24" s="349"/>
      <c r="D24" s="333"/>
      <c r="E24" s="335"/>
      <c r="F24" s="349"/>
      <c r="G24" s="333"/>
      <c r="H24" s="335"/>
      <c r="I24" s="349"/>
      <c r="J24" s="333"/>
      <c r="K24" s="335"/>
      <c r="L24" s="166"/>
      <c r="M24" s="166"/>
      <c r="N24" s="166"/>
      <c r="O24" s="316"/>
      <c r="P24" s="317"/>
      <c r="Q24" s="318"/>
      <c r="R24" s="323"/>
      <c r="S24" s="323"/>
      <c r="T24" s="325"/>
      <c r="U24" s="372"/>
    </row>
    <row r="25" spans="1:31" ht="15" customHeight="1">
      <c r="A25" s="343"/>
      <c r="B25" s="346"/>
      <c r="C25" s="336"/>
      <c r="D25" s="340"/>
      <c r="E25" s="338"/>
      <c r="F25" s="336"/>
      <c r="G25" s="340"/>
      <c r="H25" s="338"/>
      <c r="I25" s="336"/>
      <c r="J25" s="340"/>
      <c r="K25" s="338"/>
      <c r="L25" s="164"/>
      <c r="M25" s="164"/>
      <c r="N25" s="164"/>
      <c r="O25" s="316"/>
      <c r="P25" s="317"/>
      <c r="Q25" s="318"/>
      <c r="R25" s="326"/>
      <c r="S25" s="328"/>
      <c r="T25" s="330"/>
      <c r="U25" s="369"/>
    </row>
    <row r="26" spans="1:31" ht="15.75" customHeight="1" thickBot="1">
      <c r="A26" s="344"/>
      <c r="B26" s="347"/>
      <c r="C26" s="337"/>
      <c r="D26" s="341"/>
      <c r="E26" s="339"/>
      <c r="F26" s="337"/>
      <c r="G26" s="341"/>
      <c r="H26" s="339"/>
      <c r="I26" s="337"/>
      <c r="J26" s="341"/>
      <c r="K26" s="339"/>
      <c r="L26" s="165"/>
      <c r="M26" s="165"/>
      <c r="N26" s="165"/>
      <c r="O26" s="319"/>
      <c r="P26" s="320"/>
      <c r="Q26" s="321"/>
      <c r="R26" s="327"/>
      <c r="S26" s="329"/>
      <c r="T26" s="331"/>
      <c r="U26" s="370"/>
    </row>
    <row r="27" spans="1:31" ht="15" customHeight="1">
      <c r="A27" s="399"/>
      <c r="B27" s="401"/>
      <c r="C27" s="401"/>
      <c r="D27" s="400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220"/>
      <c r="S27" s="221"/>
      <c r="T27" s="221"/>
      <c r="U27" s="22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399"/>
      <c r="B28" s="401"/>
      <c r="C28" s="401"/>
      <c r="D28" s="400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223"/>
      <c r="S28" s="221"/>
      <c r="T28" s="224"/>
      <c r="U28" s="22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399"/>
      <c r="B29" s="401"/>
      <c r="C29" s="401"/>
      <c r="D29" s="400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220"/>
      <c r="S29" s="221"/>
      <c r="T29" s="221"/>
      <c r="U29" s="22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399"/>
      <c r="B30" s="401"/>
      <c r="C30" s="401"/>
      <c r="D30" s="400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  <c r="P30" s="401"/>
      <c r="Q30" s="401"/>
      <c r="R30" s="223"/>
      <c r="S30" s="221"/>
      <c r="T30" s="224"/>
      <c r="U30" s="22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399"/>
      <c r="B31" s="401"/>
      <c r="C31" s="401"/>
      <c r="D31" s="400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220"/>
      <c r="S31" s="221"/>
      <c r="T31" s="221"/>
      <c r="U31" s="22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399"/>
      <c r="B32" s="401"/>
      <c r="C32" s="401"/>
      <c r="D32" s="400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223"/>
      <c r="S32" s="221"/>
      <c r="T32" s="224"/>
      <c r="U32" s="22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399"/>
      <c r="B33" s="401"/>
      <c r="C33" s="401"/>
      <c r="D33" s="400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220"/>
      <c r="S33" s="221"/>
      <c r="T33" s="221"/>
      <c r="U33" s="22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399"/>
      <c r="B34" s="401"/>
      <c r="C34" s="401"/>
      <c r="D34" s="400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401"/>
      <c r="Q34" s="401"/>
      <c r="R34" s="223"/>
      <c r="S34" s="221"/>
      <c r="T34" s="224"/>
      <c r="U34" s="22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399"/>
      <c r="B35" s="401"/>
      <c r="C35" s="401"/>
      <c r="D35" s="400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220"/>
      <c r="S35" s="221"/>
      <c r="T35" s="221"/>
      <c r="U35" s="22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399"/>
      <c r="B36" s="401"/>
      <c r="C36" s="401"/>
      <c r="D36" s="400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223"/>
      <c r="S36" s="221"/>
      <c r="T36" s="224"/>
      <c r="U36" s="22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426"/>
      <c r="T37" s="426"/>
      <c r="U37" s="226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</row>
    <row r="38" spans="1:57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</row>
    <row r="39" spans="1:57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</row>
    <row r="40" spans="1:57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</row>
    <row r="41" spans="1:57" ht="20.25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W41" s="402"/>
      <c r="X41" s="402"/>
      <c r="Y41" s="402"/>
      <c r="Z41" s="402"/>
      <c r="AA41" s="402"/>
      <c r="AB41" s="402"/>
      <c r="AC41" s="402"/>
      <c r="AD41" s="404"/>
      <c r="AE41" s="404"/>
      <c r="AF41" s="404"/>
      <c r="AG41" s="404"/>
      <c r="AH41" s="404"/>
      <c r="AI41" s="404"/>
      <c r="AJ41" s="1"/>
      <c r="AK41" s="1"/>
      <c r="AL41" s="402"/>
      <c r="AM41" s="402"/>
      <c r="AN41" s="402"/>
      <c r="AO41" s="402"/>
      <c r="AP41" s="402"/>
      <c r="AQ41" s="402"/>
      <c r="AR41" s="5"/>
      <c r="AS41" s="4"/>
      <c r="AT41" s="4"/>
      <c r="AU41" s="4"/>
      <c r="AV41" s="4"/>
      <c r="AW41" s="4"/>
      <c r="AX41" s="402"/>
      <c r="AY41" s="402"/>
      <c r="AZ41" s="402"/>
      <c r="BA41" s="402"/>
      <c r="BB41" s="1"/>
      <c r="BC41" s="1"/>
      <c r="BD41" s="1"/>
      <c r="BE41" s="1"/>
    </row>
    <row r="42" spans="1:57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</row>
    <row r="43" spans="1:57" ht="20.2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W43" s="404"/>
      <c r="X43" s="404"/>
      <c r="Y43" s="404"/>
      <c r="Z43" s="404"/>
      <c r="AA43" s="404"/>
      <c r="AB43" s="404"/>
      <c r="AC43" s="404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1"/>
      <c r="AO43" s="404"/>
      <c r="AP43" s="404"/>
      <c r="AQ43" s="404"/>
      <c r="AR43" s="404"/>
      <c r="AS43" s="404"/>
      <c r="AT43" s="404"/>
      <c r="AU43" s="404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</row>
    <row r="44" spans="1:57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</row>
    <row r="45" spans="1:57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</row>
    <row r="46" spans="1:57" ht="15.7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W46" s="427"/>
      <c r="X46" s="427"/>
      <c r="Y46" s="427"/>
      <c r="Z46" s="427"/>
      <c r="AA46" s="427"/>
      <c r="AB46" s="427"/>
      <c r="AC46" s="2"/>
      <c r="AD46" s="427"/>
      <c r="AE46" s="427"/>
      <c r="AF46" s="2"/>
      <c r="AG46" s="2"/>
      <c r="AH46" s="2"/>
      <c r="AI46" s="427"/>
      <c r="AJ46" s="427"/>
      <c r="AK46" s="427"/>
      <c r="AL46" s="427"/>
      <c r="AM46" s="427"/>
      <c r="AN46" s="427"/>
      <c r="AO46" s="2"/>
      <c r="AP46" s="2"/>
      <c r="AQ46" s="2"/>
      <c r="AR46" s="2"/>
      <c r="AS46" s="2"/>
      <c r="AT46" s="2"/>
      <c r="AU46" s="427"/>
      <c r="AV46" s="427"/>
      <c r="AW46" s="427"/>
      <c r="AX46" s="427"/>
      <c r="AY46" s="427"/>
      <c r="AZ46" s="427"/>
      <c r="BA46" s="2"/>
      <c r="BB46" s="2"/>
      <c r="BC46" s="2"/>
      <c r="BD46" s="2"/>
      <c r="BE46" s="2"/>
    </row>
    <row r="47" spans="1:57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</row>
    <row r="48" spans="1:57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</row>
    <row r="49" spans="1:57" ht="15" customHeight="1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</row>
    <row r="50" spans="1:57">
      <c r="A50" s="225"/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</row>
    <row r="51" spans="1:57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</row>
    <row r="52" spans="1:57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</row>
    <row r="53" spans="1:57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  <c r="AS53" s="402"/>
      <c r="AT53" s="402"/>
      <c r="AU53" s="402"/>
      <c r="AV53" s="402"/>
      <c r="AW53" s="402"/>
      <c r="AX53" s="402"/>
      <c r="AY53" s="402"/>
      <c r="AZ53" s="402"/>
      <c r="BA53" s="402"/>
      <c r="BB53" s="402"/>
      <c r="BC53" s="402"/>
      <c r="BD53" s="402"/>
      <c r="BE53" s="402"/>
    </row>
    <row r="54" spans="1:57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2"/>
      <c r="AX54" s="402"/>
      <c r="AY54" s="402"/>
      <c r="AZ54" s="402"/>
      <c r="BA54" s="402"/>
      <c r="BB54" s="402"/>
      <c r="BC54" s="402"/>
      <c r="BD54" s="402"/>
      <c r="BE54" s="402"/>
    </row>
    <row r="55" spans="1:57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</row>
    <row r="58" spans="1:57" ht="23.25"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403"/>
      <c r="AX58" s="403"/>
      <c r="AY58" s="403"/>
      <c r="AZ58" s="403"/>
      <c r="BA58" s="403"/>
      <c r="BB58" s="403"/>
      <c r="BC58" s="403"/>
      <c r="BD58" s="403"/>
      <c r="BE58" s="403"/>
    </row>
    <row r="59" spans="1:57" ht="20.25">
      <c r="W59" s="402"/>
      <c r="X59" s="402"/>
      <c r="Y59" s="402"/>
      <c r="Z59" s="402"/>
      <c r="AA59" s="402"/>
      <c r="AB59" s="402"/>
      <c r="AC59" s="402"/>
      <c r="AD59" s="404"/>
      <c r="AE59" s="404"/>
      <c r="AF59" s="404"/>
      <c r="AG59" s="404"/>
      <c r="AH59" s="404"/>
      <c r="AI59" s="404"/>
      <c r="AJ59" s="1"/>
      <c r="AK59" s="1"/>
      <c r="AL59" s="402"/>
      <c r="AM59" s="402"/>
      <c r="AN59" s="402"/>
      <c r="AO59" s="402"/>
      <c r="AP59" s="402"/>
      <c r="AQ59" s="402"/>
      <c r="AR59" s="5"/>
      <c r="AS59" s="4"/>
      <c r="AT59" s="4"/>
      <c r="AU59" s="4"/>
      <c r="AV59" s="4"/>
      <c r="AW59" s="4"/>
      <c r="AX59" s="402"/>
      <c r="AY59" s="402"/>
      <c r="AZ59" s="402"/>
      <c r="BA59" s="402"/>
      <c r="BB59" s="1"/>
      <c r="BC59" s="1"/>
      <c r="BD59" s="1"/>
      <c r="BE59" s="1"/>
    </row>
    <row r="61" spans="1:57" ht="20.25">
      <c r="W61" s="404"/>
      <c r="X61" s="404"/>
      <c r="Y61" s="404"/>
      <c r="Z61" s="404"/>
      <c r="AA61" s="404"/>
      <c r="AB61" s="404"/>
      <c r="AC61" s="404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1"/>
      <c r="AO61" s="404"/>
      <c r="AP61" s="404"/>
      <c r="AQ61" s="404"/>
      <c r="AR61" s="404"/>
      <c r="AS61" s="404"/>
      <c r="AT61" s="404"/>
      <c r="AU61" s="404"/>
      <c r="AV61" s="405"/>
      <c r="AW61" s="405"/>
      <c r="AX61" s="405"/>
      <c r="AY61" s="405"/>
      <c r="AZ61" s="405"/>
      <c r="BA61" s="405"/>
      <c r="BB61" s="405"/>
      <c r="BC61" s="405"/>
      <c r="BD61" s="405"/>
      <c r="BE61" s="405"/>
    </row>
    <row r="64" spans="1:57" ht="15.75">
      <c r="W64" s="427"/>
      <c r="X64" s="427"/>
      <c r="Y64" s="427"/>
      <c r="Z64" s="427"/>
      <c r="AA64" s="427"/>
      <c r="AB64" s="427"/>
      <c r="AC64" s="2"/>
      <c r="AD64" s="427"/>
      <c r="AE64" s="427"/>
      <c r="AF64" s="2"/>
      <c r="AG64" s="2"/>
      <c r="AH64" s="2"/>
      <c r="AI64" s="427"/>
      <c r="AJ64" s="427"/>
      <c r="AK64" s="427"/>
      <c r="AL64" s="427"/>
      <c r="AM64" s="427"/>
      <c r="AN64" s="427"/>
      <c r="AO64" s="2"/>
      <c r="AP64" s="2"/>
      <c r="AQ64" s="2"/>
      <c r="AR64" s="2"/>
      <c r="AS64" s="2"/>
      <c r="AT64" s="2"/>
      <c r="AU64" s="427"/>
      <c r="AV64" s="427"/>
      <c r="AW64" s="427"/>
      <c r="AX64" s="427"/>
      <c r="AY64" s="427"/>
      <c r="AZ64" s="427"/>
      <c r="BA64" s="2"/>
      <c r="BB64" s="2"/>
      <c r="BC64" s="2"/>
      <c r="BD64" s="2"/>
      <c r="BE64" s="2"/>
    </row>
    <row r="67" spans="23:57" ht="15" customHeight="1"/>
    <row r="71" spans="23:57"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2"/>
      <c r="AZ71" s="402"/>
      <c r="BA71" s="402"/>
      <c r="BB71" s="402"/>
      <c r="BC71" s="402"/>
      <c r="BD71" s="402"/>
      <c r="BE71" s="402"/>
    </row>
    <row r="72" spans="23:57"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2"/>
      <c r="AZ72" s="402"/>
      <c r="BA72" s="402"/>
      <c r="BB72" s="402"/>
      <c r="BC72" s="402"/>
      <c r="BD72" s="402"/>
      <c r="BE72" s="402"/>
    </row>
    <row r="76" spans="23:57" ht="23.25"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</row>
    <row r="78" spans="23:57" ht="23.25"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</row>
    <row r="79" spans="23:57" ht="20.25">
      <c r="W79" s="402"/>
      <c r="X79" s="402"/>
      <c r="Y79" s="402"/>
      <c r="Z79" s="402"/>
      <c r="AA79" s="402"/>
      <c r="AB79" s="402"/>
      <c r="AC79" s="402"/>
      <c r="AD79" s="404"/>
      <c r="AE79" s="404"/>
      <c r="AF79" s="404"/>
      <c r="AG79" s="404"/>
      <c r="AH79" s="404"/>
      <c r="AI79" s="404"/>
      <c r="AJ79" s="1"/>
      <c r="AK79" s="1"/>
      <c r="AL79" s="402"/>
      <c r="AM79" s="402"/>
      <c r="AN79" s="402"/>
      <c r="AO79" s="402"/>
      <c r="AP79" s="402"/>
      <c r="AQ79" s="402"/>
      <c r="AR79" s="5"/>
      <c r="AS79" s="4"/>
      <c r="AT79" s="4"/>
      <c r="AU79" s="4"/>
      <c r="AV79" s="4"/>
      <c r="AW79" s="4"/>
      <c r="AX79" s="402"/>
      <c r="AY79" s="402"/>
      <c r="AZ79" s="402"/>
      <c r="BA79" s="402"/>
      <c r="BB79" s="1"/>
      <c r="BC79" s="1"/>
      <c r="BD79" s="1"/>
      <c r="BE79" s="1"/>
    </row>
    <row r="81" spans="23:57" ht="20.25">
      <c r="W81" s="404"/>
      <c r="X81" s="404"/>
      <c r="Y81" s="404"/>
      <c r="Z81" s="404"/>
      <c r="AA81" s="404"/>
      <c r="AB81" s="404"/>
      <c r="AC81" s="404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1"/>
      <c r="AO81" s="404"/>
      <c r="AP81" s="404"/>
      <c r="AQ81" s="404"/>
      <c r="AR81" s="404"/>
      <c r="AS81" s="404"/>
      <c r="AT81" s="404"/>
      <c r="AU81" s="404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</row>
    <row r="84" spans="23:57" ht="15.75">
      <c r="W84" s="427"/>
      <c r="X84" s="427"/>
      <c r="Y84" s="427"/>
      <c r="Z84" s="427"/>
      <c r="AA84" s="427"/>
      <c r="AB84" s="427"/>
      <c r="AC84" s="2"/>
      <c r="AD84" s="427"/>
      <c r="AE84" s="427"/>
      <c r="AF84" s="2"/>
      <c r="AG84" s="2"/>
      <c r="AH84" s="2"/>
      <c r="AI84" s="427"/>
      <c r="AJ84" s="427"/>
      <c r="AK84" s="427"/>
      <c r="AL84" s="427"/>
      <c r="AM84" s="427"/>
      <c r="AN84" s="427"/>
      <c r="AO84" s="2"/>
      <c r="AP84" s="2"/>
      <c r="AQ84" s="2"/>
      <c r="AR84" s="2"/>
      <c r="AS84" s="2"/>
      <c r="AT84" s="2"/>
      <c r="AU84" s="427"/>
      <c r="AV84" s="427"/>
      <c r="AW84" s="427"/>
      <c r="AX84" s="427"/>
      <c r="AY84" s="427"/>
      <c r="AZ84" s="427"/>
      <c r="BA84" s="2"/>
      <c r="BB84" s="2"/>
      <c r="BC84" s="2"/>
      <c r="BD84" s="2"/>
      <c r="BE84" s="2"/>
    </row>
    <row r="91" spans="23:57"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2"/>
      <c r="AZ91" s="402"/>
      <c r="BA91" s="402"/>
      <c r="BB91" s="402"/>
      <c r="BC91" s="402"/>
      <c r="BD91" s="402"/>
      <c r="BE91" s="402"/>
    </row>
    <row r="92" spans="23:57"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2"/>
      <c r="AZ92" s="402"/>
      <c r="BA92" s="402"/>
      <c r="BB92" s="402"/>
      <c r="BC92" s="402"/>
      <c r="BD92" s="402"/>
      <c r="BE92" s="402"/>
    </row>
  </sheetData>
  <mergeCells count="232"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A27:A28"/>
    <mergeCell ref="B27:C28"/>
    <mergeCell ref="E27:Q28"/>
    <mergeCell ref="A29:A30"/>
    <mergeCell ref="B29:C30"/>
    <mergeCell ref="E29:Q30"/>
    <mergeCell ref="S37:T37"/>
    <mergeCell ref="W37:BE37"/>
    <mergeCell ref="W39:BE40"/>
    <mergeCell ref="R17:R18"/>
    <mergeCell ref="S17:S18"/>
    <mergeCell ref="T17:T18"/>
    <mergeCell ref="R19:R20"/>
    <mergeCell ref="S19:S20"/>
    <mergeCell ref="T19:T20"/>
    <mergeCell ref="R21:R22"/>
    <mergeCell ref="S21:S22"/>
    <mergeCell ref="T21:T22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L5:N6"/>
    <mergeCell ref="A4:B6"/>
    <mergeCell ref="A7:A10"/>
    <mergeCell ref="B7:B10"/>
    <mergeCell ref="G9:G10"/>
    <mergeCell ref="H7:H8"/>
    <mergeCell ref="H9:H10"/>
    <mergeCell ref="K7:K8"/>
    <mergeCell ref="I7:I8"/>
    <mergeCell ref="J7:J8"/>
    <mergeCell ref="J9:J10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U21:U22"/>
    <mergeCell ref="U19:U20"/>
    <mergeCell ref="U23:U24"/>
    <mergeCell ref="U25:U26"/>
    <mergeCell ref="E35:Q36"/>
    <mergeCell ref="D35:D36"/>
    <mergeCell ref="P9:P10"/>
    <mergeCell ref="Q9:Q10"/>
    <mergeCell ref="K11:K12"/>
    <mergeCell ref="O11:O12"/>
    <mergeCell ref="P11:P12"/>
    <mergeCell ref="Q11:Q12"/>
    <mergeCell ref="E31:Q32"/>
    <mergeCell ref="E33:Q34"/>
    <mergeCell ref="D13:D14"/>
    <mergeCell ref="E13:E14"/>
    <mergeCell ref="P15:P16"/>
    <mergeCell ref="D21:D22"/>
    <mergeCell ref="Q13:Q14"/>
    <mergeCell ref="F21:F22"/>
    <mergeCell ref="G21:G22"/>
    <mergeCell ref="Q21:Q22"/>
    <mergeCell ref="O9:O10"/>
    <mergeCell ref="J21:J22"/>
    <mergeCell ref="O13:O14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C21:C22"/>
    <mergeCell ref="B31:C32"/>
    <mergeCell ref="B33:C34"/>
    <mergeCell ref="B35:C36"/>
    <mergeCell ref="C13:C14"/>
    <mergeCell ref="C17:C18"/>
    <mergeCell ref="D17:D18"/>
    <mergeCell ref="B11:B14"/>
    <mergeCell ref="B15:B18"/>
    <mergeCell ref="B19:B22"/>
    <mergeCell ref="E21:E22"/>
    <mergeCell ref="H21:H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F19:F20"/>
    <mergeCell ref="H19:H20"/>
    <mergeCell ref="H17:H18"/>
    <mergeCell ref="U17:U18"/>
    <mergeCell ref="U7:U8"/>
    <mergeCell ref="U11:U12"/>
    <mergeCell ref="U15:U16"/>
    <mergeCell ref="U13:U14"/>
    <mergeCell ref="K9:K10"/>
    <mergeCell ref="O7:O8"/>
    <mergeCell ref="P7:P8"/>
    <mergeCell ref="C5:E6"/>
    <mergeCell ref="F5:H6"/>
    <mergeCell ref="I5:K6"/>
    <mergeCell ref="U9:U10"/>
    <mergeCell ref="G15:G16"/>
    <mergeCell ref="O5:Q6"/>
    <mergeCell ref="P13:P14"/>
    <mergeCell ref="Q7:Q8"/>
    <mergeCell ref="J13:J14"/>
    <mergeCell ref="K13:K14"/>
    <mergeCell ref="I9:I10"/>
    <mergeCell ref="J11:J12"/>
    <mergeCell ref="C7:E10"/>
    <mergeCell ref="F7:F8"/>
    <mergeCell ref="G7:G8"/>
    <mergeCell ref="F9:F10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N17:N18"/>
    <mergeCell ref="O19:O20"/>
    <mergeCell ref="P19:P20"/>
    <mergeCell ref="P17:P18"/>
    <mergeCell ref="I15:K18"/>
    <mergeCell ref="O15:O16"/>
    <mergeCell ref="I21:I22"/>
    <mergeCell ref="O17:O18"/>
    <mergeCell ref="K21:K22"/>
    <mergeCell ref="I19:I20"/>
    <mergeCell ref="J19:J20"/>
    <mergeCell ref="O21:O22"/>
    <mergeCell ref="P21:P22"/>
    <mergeCell ref="C25:C26"/>
    <mergeCell ref="E25:E26"/>
    <mergeCell ref="F25:F26"/>
    <mergeCell ref="G25:G26"/>
    <mergeCell ref="H25:H26"/>
    <mergeCell ref="I25:I26"/>
    <mergeCell ref="J25:J26"/>
    <mergeCell ref="K25:K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O23:Q26"/>
    <mergeCell ref="R23:R24"/>
    <mergeCell ref="S23:S24"/>
    <mergeCell ref="T23:T24"/>
    <mergeCell ref="R25:R26"/>
    <mergeCell ref="S25:S26"/>
    <mergeCell ref="T25:T26"/>
    <mergeCell ref="J23:J24"/>
    <mergeCell ref="K23:K24"/>
  </mergeCells>
  <pageMargins left="0.51181102362204722" right="0.31496062992125984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V96"/>
  <sheetViews>
    <sheetView showGridLines="0" workbookViewId="0">
      <selection activeCell="B33" sqref="B33:C34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482" t="str">
        <f>'Nasazení do skupin'!B2</f>
        <v>PČNS starší žáci - dvojice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83"/>
    </row>
    <row r="3" spans="1:21" ht="15" customHeight="1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1" ht="32.25" customHeight="1" thickBot="1">
      <c r="A4" s="480" t="s">
        <v>8</v>
      </c>
      <c r="B4" s="48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1" ht="14.45" customHeight="1">
      <c r="A5" s="422"/>
      <c r="B5" s="423"/>
      <c r="C5" s="406">
        <v>1</v>
      </c>
      <c r="D5" s="406"/>
      <c r="E5" s="483"/>
      <c r="F5" s="482">
        <v>2</v>
      </c>
      <c r="G5" s="406"/>
      <c r="H5" s="483"/>
      <c r="I5" s="482">
        <v>3</v>
      </c>
      <c r="J5" s="406"/>
      <c r="K5" s="483"/>
      <c r="L5" s="482">
        <v>4</v>
      </c>
      <c r="M5" s="406"/>
      <c r="N5" s="483"/>
      <c r="O5" s="482">
        <v>5</v>
      </c>
      <c r="P5" s="406"/>
      <c r="Q5" s="483"/>
      <c r="R5" s="487" t="s">
        <v>1</v>
      </c>
      <c r="S5" s="488"/>
      <c r="T5" s="489"/>
      <c r="U5" s="175" t="s">
        <v>2</v>
      </c>
    </row>
    <row r="6" spans="1:21" ht="15" customHeight="1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74" t="s">
        <v>4</v>
      </c>
    </row>
    <row r="7" spans="1:21" ht="15" customHeight="1">
      <c r="A7" s="451">
        <v>1</v>
      </c>
      <c r="B7" s="472" t="str">
        <f>'Nasazení do skupin'!B5</f>
        <v xml:space="preserve">TJ Baník Stříbro </v>
      </c>
      <c r="C7" s="477"/>
      <c r="D7" s="478"/>
      <c r="E7" s="479"/>
      <c r="F7" s="452">
        <f>E11</f>
        <v>2</v>
      </c>
      <c r="G7" s="454" t="s">
        <v>5</v>
      </c>
      <c r="H7" s="442">
        <f>C11</f>
        <v>0</v>
      </c>
      <c r="I7" s="452">
        <f>O33</f>
        <v>2</v>
      </c>
      <c r="J7" s="454" t="s">
        <v>5</v>
      </c>
      <c r="K7" s="442">
        <f>Q33</f>
        <v>0</v>
      </c>
      <c r="L7" s="452">
        <f>O37</f>
        <v>2</v>
      </c>
      <c r="M7" s="454" t="s">
        <v>5</v>
      </c>
      <c r="N7" s="442">
        <f>Q37</f>
        <v>0</v>
      </c>
      <c r="O7" s="452">
        <f>O43</f>
        <v>0</v>
      </c>
      <c r="P7" s="454" t="s">
        <v>5</v>
      </c>
      <c r="Q7" s="442">
        <f>Q43</f>
        <v>0</v>
      </c>
      <c r="R7" s="432">
        <f>F7+I7+L7+O7</f>
        <v>6</v>
      </c>
      <c r="S7" s="436" t="s">
        <v>5</v>
      </c>
      <c r="T7" s="470">
        <f>H7+K7+N7+Q7</f>
        <v>0</v>
      </c>
      <c r="U7" s="468">
        <v>6</v>
      </c>
    </row>
    <row r="8" spans="1:21" ht="15.75" customHeight="1" thickBot="1">
      <c r="A8" s="343"/>
      <c r="B8" s="346"/>
      <c r="C8" s="384"/>
      <c r="D8" s="385"/>
      <c r="E8" s="386"/>
      <c r="F8" s="453"/>
      <c r="G8" s="445"/>
      <c r="H8" s="443"/>
      <c r="I8" s="453"/>
      <c r="J8" s="445"/>
      <c r="K8" s="443"/>
      <c r="L8" s="453"/>
      <c r="M8" s="445"/>
      <c r="N8" s="443"/>
      <c r="O8" s="453"/>
      <c r="P8" s="445"/>
      <c r="Q8" s="443"/>
      <c r="R8" s="433"/>
      <c r="S8" s="437"/>
      <c r="T8" s="471"/>
      <c r="U8" s="469"/>
    </row>
    <row r="9" spans="1:21" ht="15" customHeight="1">
      <c r="A9" s="343"/>
      <c r="B9" s="346"/>
      <c r="C9" s="384"/>
      <c r="D9" s="385"/>
      <c r="E9" s="386"/>
      <c r="F9" s="457">
        <f>E13</f>
        <v>20</v>
      </c>
      <c r="G9" s="455" t="s">
        <v>5</v>
      </c>
      <c r="H9" s="446">
        <f>C13</f>
        <v>12</v>
      </c>
      <c r="I9" s="457">
        <f>O34</f>
        <v>20</v>
      </c>
      <c r="J9" s="455" t="s">
        <v>5</v>
      </c>
      <c r="K9" s="446">
        <f>Q34</f>
        <v>11</v>
      </c>
      <c r="L9" s="457">
        <f>O38</f>
        <v>20</v>
      </c>
      <c r="M9" s="455" t="s">
        <v>5</v>
      </c>
      <c r="N9" s="446">
        <f>Q38</f>
        <v>10</v>
      </c>
      <c r="O9" s="457">
        <f>O44</f>
        <v>0</v>
      </c>
      <c r="P9" s="455" t="s">
        <v>5</v>
      </c>
      <c r="Q9" s="446">
        <f>Q44</f>
        <v>0</v>
      </c>
      <c r="R9" s="434">
        <f>F9+I9+L9+O9</f>
        <v>60</v>
      </c>
      <c r="S9" s="428" t="s">
        <v>5</v>
      </c>
      <c r="T9" s="430">
        <f>H9+K9+N9+Q9</f>
        <v>33</v>
      </c>
      <c r="U9" s="464" t="s">
        <v>36</v>
      </c>
    </row>
    <row r="10" spans="1:21" ht="15.75" customHeight="1" thickBot="1">
      <c r="A10" s="344"/>
      <c r="B10" s="347"/>
      <c r="C10" s="387"/>
      <c r="D10" s="388"/>
      <c r="E10" s="389"/>
      <c r="F10" s="457"/>
      <c r="G10" s="455"/>
      <c r="H10" s="446"/>
      <c r="I10" s="458"/>
      <c r="J10" s="456"/>
      <c r="K10" s="447"/>
      <c r="L10" s="458"/>
      <c r="M10" s="456"/>
      <c r="N10" s="447"/>
      <c r="O10" s="458"/>
      <c r="P10" s="456"/>
      <c r="Q10" s="447"/>
      <c r="R10" s="435"/>
      <c r="S10" s="429"/>
      <c r="T10" s="431"/>
      <c r="U10" s="465"/>
    </row>
    <row r="11" spans="1:21" ht="15" customHeight="1">
      <c r="A11" s="451">
        <v>2</v>
      </c>
      <c r="B11" s="472" t="str">
        <f>'Nasazení do skupin'!B6</f>
        <v>TJ Radomyšl</v>
      </c>
      <c r="C11" s="452">
        <f>O47</f>
        <v>0</v>
      </c>
      <c r="D11" s="454" t="s">
        <v>5</v>
      </c>
      <c r="E11" s="454">
        <f>Q47</f>
        <v>2</v>
      </c>
      <c r="F11" s="484" t="s">
        <v>109</v>
      </c>
      <c r="G11" s="485"/>
      <c r="H11" s="486"/>
      <c r="I11" s="454">
        <f>O29</f>
        <v>0</v>
      </c>
      <c r="J11" s="454" t="s">
        <v>5</v>
      </c>
      <c r="K11" s="442">
        <f>Q29</f>
        <v>2</v>
      </c>
      <c r="L11" s="452">
        <f>O41</f>
        <v>2</v>
      </c>
      <c r="M11" s="454" t="s">
        <v>5</v>
      </c>
      <c r="N11" s="442">
        <f>Q41</f>
        <v>0</v>
      </c>
      <c r="O11" s="452">
        <f>O35</f>
        <v>0</v>
      </c>
      <c r="P11" s="454" t="s">
        <v>5</v>
      </c>
      <c r="Q11" s="442">
        <f>Q35</f>
        <v>0</v>
      </c>
      <c r="R11" s="432">
        <f>C11+I11+L11+O11</f>
        <v>2</v>
      </c>
      <c r="S11" s="436" t="s">
        <v>5</v>
      </c>
      <c r="T11" s="470">
        <f>E11+K11+N11+Q11</f>
        <v>4</v>
      </c>
      <c r="U11" s="468">
        <v>2</v>
      </c>
    </row>
    <row r="12" spans="1:21" ht="15.75" customHeight="1" thickBot="1">
      <c r="A12" s="343"/>
      <c r="B12" s="346"/>
      <c r="C12" s="453"/>
      <c r="D12" s="445"/>
      <c r="E12" s="445"/>
      <c r="F12" s="393"/>
      <c r="G12" s="394"/>
      <c r="H12" s="395"/>
      <c r="I12" s="445"/>
      <c r="J12" s="445"/>
      <c r="K12" s="443"/>
      <c r="L12" s="453"/>
      <c r="M12" s="445"/>
      <c r="N12" s="443"/>
      <c r="O12" s="453"/>
      <c r="P12" s="445"/>
      <c r="Q12" s="443"/>
      <c r="R12" s="433"/>
      <c r="S12" s="437"/>
      <c r="T12" s="471"/>
      <c r="U12" s="469"/>
    </row>
    <row r="13" spans="1:21" ht="15" customHeight="1">
      <c r="A13" s="343"/>
      <c r="B13" s="346"/>
      <c r="C13" s="457">
        <f>O48</f>
        <v>12</v>
      </c>
      <c r="D13" s="455" t="s">
        <v>5</v>
      </c>
      <c r="E13" s="455">
        <f>Q48</f>
        <v>20</v>
      </c>
      <c r="F13" s="393"/>
      <c r="G13" s="394"/>
      <c r="H13" s="395"/>
      <c r="I13" s="455">
        <f>O30</f>
        <v>13</v>
      </c>
      <c r="J13" s="455" t="s">
        <v>5</v>
      </c>
      <c r="K13" s="446">
        <f>Q30</f>
        <v>20</v>
      </c>
      <c r="L13" s="457">
        <f>O42</f>
        <v>20</v>
      </c>
      <c r="M13" s="455" t="s">
        <v>5</v>
      </c>
      <c r="N13" s="446">
        <f>Q42</f>
        <v>18</v>
      </c>
      <c r="O13" s="457">
        <f>O36</f>
        <v>0</v>
      </c>
      <c r="P13" s="455" t="s">
        <v>5</v>
      </c>
      <c r="Q13" s="446">
        <f>Q36</f>
        <v>0</v>
      </c>
      <c r="R13" s="434">
        <f>C13+I13+L13+O13</f>
        <v>45</v>
      </c>
      <c r="S13" s="428" t="s">
        <v>5</v>
      </c>
      <c r="T13" s="430">
        <f>E13+K13+N13+Q13</f>
        <v>58</v>
      </c>
      <c r="U13" s="464" t="s">
        <v>38</v>
      </c>
    </row>
    <row r="14" spans="1:21" ht="15.75" customHeight="1" thickBot="1">
      <c r="A14" s="344"/>
      <c r="B14" s="347"/>
      <c r="C14" s="458"/>
      <c r="D14" s="456"/>
      <c r="E14" s="456"/>
      <c r="F14" s="396"/>
      <c r="G14" s="397"/>
      <c r="H14" s="398"/>
      <c r="I14" s="455"/>
      <c r="J14" s="455"/>
      <c r="K14" s="446"/>
      <c r="L14" s="458"/>
      <c r="M14" s="456"/>
      <c r="N14" s="447"/>
      <c r="O14" s="458"/>
      <c r="P14" s="456"/>
      <c r="Q14" s="447"/>
      <c r="R14" s="435"/>
      <c r="S14" s="429"/>
      <c r="T14" s="431"/>
      <c r="U14" s="465"/>
    </row>
    <row r="15" spans="1:21" ht="15" customHeight="1">
      <c r="A15" s="451">
        <v>3</v>
      </c>
      <c r="B15" s="472" t="str">
        <f>'Nasazení do skupin'!B7</f>
        <v>TJ AVIA Čakovice A</v>
      </c>
      <c r="C15" s="452">
        <f>K7</f>
        <v>0</v>
      </c>
      <c r="D15" s="454" t="s">
        <v>5</v>
      </c>
      <c r="E15" s="442">
        <f>I7</f>
        <v>2</v>
      </c>
      <c r="F15" s="459">
        <f>K11</f>
        <v>2</v>
      </c>
      <c r="G15" s="444" t="s">
        <v>5</v>
      </c>
      <c r="H15" s="444">
        <f>I11</f>
        <v>0</v>
      </c>
      <c r="I15" s="448"/>
      <c r="J15" s="449"/>
      <c r="K15" s="450"/>
      <c r="L15" s="460">
        <f>K19</f>
        <v>2</v>
      </c>
      <c r="M15" s="460" t="s">
        <v>5</v>
      </c>
      <c r="N15" s="462">
        <f>I19</f>
        <v>1</v>
      </c>
      <c r="O15" s="460">
        <f>O39</f>
        <v>0</v>
      </c>
      <c r="P15" s="460" t="s">
        <v>5</v>
      </c>
      <c r="Q15" s="462">
        <f>Q39</f>
        <v>0</v>
      </c>
      <c r="R15" s="432">
        <f>C15+F15+L15+O15</f>
        <v>4</v>
      </c>
      <c r="S15" s="436" t="s">
        <v>5</v>
      </c>
      <c r="T15" s="470">
        <f>H15+E15+N15+Q15</f>
        <v>3</v>
      </c>
      <c r="U15" s="468">
        <v>4</v>
      </c>
    </row>
    <row r="16" spans="1:21" ht="15.75" customHeight="1" thickBot="1">
      <c r="A16" s="343"/>
      <c r="B16" s="346"/>
      <c r="C16" s="453"/>
      <c r="D16" s="445"/>
      <c r="E16" s="443"/>
      <c r="F16" s="453"/>
      <c r="G16" s="445"/>
      <c r="H16" s="445"/>
      <c r="I16" s="360"/>
      <c r="J16" s="361"/>
      <c r="K16" s="362"/>
      <c r="L16" s="461"/>
      <c r="M16" s="461"/>
      <c r="N16" s="463"/>
      <c r="O16" s="461"/>
      <c r="P16" s="461"/>
      <c r="Q16" s="463"/>
      <c r="R16" s="433"/>
      <c r="S16" s="437"/>
      <c r="T16" s="471"/>
      <c r="U16" s="469"/>
    </row>
    <row r="17" spans="1:22" ht="15" customHeight="1">
      <c r="A17" s="343"/>
      <c r="B17" s="346"/>
      <c r="C17" s="457">
        <f>K9</f>
        <v>11</v>
      </c>
      <c r="D17" s="455" t="s">
        <v>5</v>
      </c>
      <c r="E17" s="446">
        <f>I9</f>
        <v>20</v>
      </c>
      <c r="F17" s="457">
        <f>K13</f>
        <v>20</v>
      </c>
      <c r="G17" s="455" t="s">
        <v>5</v>
      </c>
      <c r="H17" s="455">
        <f>I13</f>
        <v>13</v>
      </c>
      <c r="I17" s="360"/>
      <c r="J17" s="361"/>
      <c r="K17" s="362"/>
      <c r="L17" s="440">
        <f>K21</f>
        <v>26</v>
      </c>
      <c r="M17" s="440" t="s">
        <v>5</v>
      </c>
      <c r="N17" s="466">
        <f>I21</f>
        <v>22</v>
      </c>
      <c r="O17" s="440">
        <f>O40</f>
        <v>0</v>
      </c>
      <c r="P17" s="440" t="s">
        <v>5</v>
      </c>
      <c r="Q17" s="466">
        <f>Q40</f>
        <v>0</v>
      </c>
      <c r="R17" s="434">
        <f>F17+C17+L17+O17</f>
        <v>57</v>
      </c>
      <c r="S17" s="428" t="s">
        <v>5</v>
      </c>
      <c r="T17" s="430">
        <f>H17+E17+N17+Q17</f>
        <v>55</v>
      </c>
      <c r="U17" s="464" t="s">
        <v>37</v>
      </c>
    </row>
    <row r="18" spans="1:22" ht="15.75" customHeight="1" thickBot="1">
      <c r="A18" s="344"/>
      <c r="B18" s="347"/>
      <c r="C18" s="458"/>
      <c r="D18" s="456"/>
      <c r="E18" s="447"/>
      <c r="F18" s="458"/>
      <c r="G18" s="456"/>
      <c r="H18" s="456"/>
      <c r="I18" s="363"/>
      <c r="J18" s="364"/>
      <c r="K18" s="365"/>
      <c r="L18" s="441"/>
      <c r="M18" s="441"/>
      <c r="N18" s="467"/>
      <c r="O18" s="441"/>
      <c r="P18" s="441"/>
      <c r="Q18" s="467"/>
      <c r="R18" s="435"/>
      <c r="S18" s="429"/>
      <c r="T18" s="431"/>
      <c r="U18" s="465"/>
    </row>
    <row r="19" spans="1:22" ht="15" customHeight="1">
      <c r="A19" s="451">
        <v>4</v>
      </c>
      <c r="B19" s="472" t="str">
        <f>'Nasazení do skupin'!B8</f>
        <v>MNK Modřice D</v>
      </c>
      <c r="C19" s="452">
        <f>N7</f>
        <v>0</v>
      </c>
      <c r="D19" s="454" t="s">
        <v>5</v>
      </c>
      <c r="E19" s="442">
        <f>L7</f>
        <v>2</v>
      </c>
      <c r="F19" s="452">
        <f>N11</f>
        <v>0</v>
      </c>
      <c r="G19" s="454" t="s">
        <v>5</v>
      </c>
      <c r="H19" s="442">
        <f>L11</f>
        <v>2</v>
      </c>
      <c r="I19" s="459">
        <f>O45</f>
        <v>1</v>
      </c>
      <c r="J19" s="444" t="s">
        <v>5</v>
      </c>
      <c r="K19" s="444">
        <f>Q45</f>
        <v>2</v>
      </c>
      <c r="L19" s="474">
        <v>2019</v>
      </c>
      <c r="M19" s="475"/>
      <c r="N19" s="476"/>
      <c r="O19" s="460">
        <f>O31</f>
        <v>0</v>
      </c>
      <c r="P19" s="460" t="s">
        <v>5</v>
      </c>
      <c r="Q19" s="462">
        <f>Q31</f>
        <v>0</v>
      </c>
      <c r="R19" s="432">
        <f>F19+I19+C19+O19</f>
        <v>1</v>
      </c>
      <c r="S19" s="436" t="s">
        <v>5</v>
      </c>
      <c r="T19" s="470">
        <f>H19+K19+E19+Q19</f>
        <v>6</v>
      </c>
      <c r="U19" s="468">
        <v>1</v>
      </c>
    </row>
    <row r="20" spans="1:22" ht="15.75" customHeight="1" thickBot="1">
      <c r="A20" s="343"/>
      <c r="B20" s="346"/>
      <c r="C20" s="453"/>
      <c r="D20" s="445"/>
      <c r="E20" s="443"/>
      <c r="F20" s="453"/>
      <c r="G20" s="445"/>
      <c r="H20" s="443"/>
      <c r="I20" s="453"/>
      <c r="J20" s="445"/>
      <c r="K20" s="445"/>
      <c r="L20" s="316"/>
      <c r="M20" s="317"/>
      <c r="N20" s="318"/>
      <c r="O20" s="461"/>
      <c r="P20" s="461"/>
      <c r="Q20" s="463"/>
      <c r="R20" s="433"/>
      <c r="S20" s="437"/>
      <c r="T20" s="471"/>
      <c r="U20" s="469"/>
    </row>
    <row r="21" spans="1:22" ht="15" customHeight="1">
      <c r="A21" s="343"/>
      <c r="B21" s="346"/>
      <c r="C21" s="457">
        <f>N9</f>
        <v>10</v>
      </c>
      <c r="D21" s="455" t="s">
        <v>5</v>
      </c>
      <c r="E21" s="446">
        <f>L9</f>
        <v>20</v>
      </c>
      <c r="F21" s="457">
        <f>N13</f>
        <v>18</v>
      </c>
      <c r="G21" s="455" t="s">
        <v>5</v>
      </c>
      <c r="H21" s="446">
        <f>L13</f>
        <v>20</v>
      </c>
      <c r="I21" s="457">
        <f>O46</f>
        <v>22</v>
      </c>
      <c r="J21" s="455" t="s">
        <v>5</v>
      </c>
      <c r="K21" s="455">
        <f>Q46</f>
        <v>26</v>
      </c>
      <c r="L21" s="316"/>
      <c r="M21" s="317"/>
      <c r="N21" s="318"/>
      <c r="O21" s="440">
        <f>O32</f>
        <v>0</v>
      </c>
      <c r="P21" s="440" t="s">
        <v>5</v>
      </c>
      <c r="Q21" s="466">
        <f>Q32</f>
        <v>0</v>
      </c>
      <c r="R21" s="434">
        <f>F21+I21+C21+O21</f>
        <v>50</v>
      </c>
      <c r="S21" s="428" t="s">
        <v>5</v>
      </c>
      <c r="T21" s="430">
        <f>H21+K21+E21+Q21</f>
        <v>66</v>
      </c>
      <c r="U21" s="464" t="s">
        <v>173</v>
      </c>
    </row>
    <row r="22" spans="1:22" ht="15.75" customHeight="1" thickBot="1">
      <c r="A22" s="344"/>
      <c r="B22" s="347"/>
      <c r="C22" s="458"/>
      <c r="D22" s="456"/>
      <c r="E22" s="447"/>
      <c r="F22" s="458"/>
      <c r="G22" s="456"/>
      <c r="H22" s="447"/>
      <c r="I22" s="458"/>
      <c r="J22" s="456"/>
      <c r="K22" s="456"/>
      <c r="L22" s="319"/>
      <c r="M22" s="320"/>
      <c r="N22" s="321"/>
      <c r="O22" s="441"/>
      <c r="P22" s="441"/>
      <c r="Q22" s="467"/>
      <c r="R22" s="435"/>
      <c r="S22" s="429"/>
      <c r="T22" s="431"/>
      <c r="U22" s="465"/>
    </row>
    <row r="23" spans="1:22" ht="15.75" customHeight="1">
      <c r="A23" s="451">
        <v>5</v>
      </c>
      <c r="B23" s="472" t="str">
        <f>'Nasazení do skupin'!B9</f>
        <v>volný los</v>
      </c>
      <c r="C23" s="452">
        <f>Q7</f>
        <v>0</v>
      </c>
      <c r="D23" s="454" t="s">
        <v>5</v>
      </c>
      <c r="E23" s="442">
        <f>O7</f>
        <v>0</v>
      </c>
      <c r="F23" s="452">
        <f>Q11</f>
        <v>0</v>
      </c>
      <c r="G23" s="454" t="s">
        <v>5</v>
      </c>
      <c r="H23" s="442">
        <f>O11</f>
        <v>0</v>
      </c>
      <c r="I23" s="452">
        <f>Q15</f>
        <v>0</v>
      </c>
      <c r="J23" s="454" t="s">
        <v>5</v>
      </c>
      <c r="K23" s="442">
        <f>O15</f>
        <v>0</v>
      </c>
      <c r="L23" s="452">
        <f>Q19</f>
        <v>0</v>
      </c>
      <c r="M23" s="454" t="s">
        <v>5</v>
      </c>
      <c r="N23" s="442">
        <f>O19</f>
        <v>0</v>
      </c>
      <c r="O23" s="474"/>
      <c r="P23" s="475"/>
      <c r="Q23" s="476"/>
      <c r="R23" s="432">
        <f>F23+I23+L23+C23</f>
        <v>0</v>
      </c>
      <c r="S23" s="436" t="s">
        <v>5</v>
      </c>
      <c r="T23" s="470">
        <f>H23+K23+N23+E23</f>
        <v>0</v>
      </c>
      <c r="U23" s="468">
        <v>0</v>
      </c>
    </row>
    <row r="24" spans="1:22" ht="15.75" customHeight="1" thickBot="1">
      <c r="A24" s="343"/>
      <c r="B24" s="346"/>
      <c r="C24" s="453"/>
      <c r="D24" s="445"/>
      <c r="E24" s="443"/>
      <c r="F24" s="453"/>
      <c r="G24" s="445"/>
      <c r="H24" s="443"/>
      <c r="I24" s="453"/>
      <c r="J24" s="445"/>
      <c r="K24" s="443"/>
      <c r="L24" s="453"/>
      <c r="M24" s="445"/>
      <c r="N24" s="443"/>
      <c r="O24" s="316"/>
      <c r="P24" s="317"/>
      <c r="Q24" s="318"/>
      <c r="R24" s="433"/>
      <c r="S24" s="437"/>
      <c r="T24" s="471"/>
      <c r="U24" s="469"/>
    </row>
    <row r="25" spans="1:22" ht="15.75" customHeight="1">
      <c r="A25" s="343"/>
      <c r="B25" s="346"/>
      <c r="C25" s="457">
        <f>Q9</f>
        <v>0</v>
      </c>
      <c r="D25" s="455" t="s">
        <v>5</v>
      </c>
      <c r="E25" s="446">
        <f>O9</f>
        <v>0</v>
      </c>
      <c r="F25" s="457">
        <f>Q13</f>
        <v>0</v>
      </c>
      <c r="G25" s="455" t="s">
        <v>5</v>
      </c>
      <c r="H25" s="446">
        <f>O13</f>
        <v>0</v>
      </c>
      <c r="I25" s="457">
        <f>Q17</f>
        <v>0</v>
      </c>
      <c r="J25" s="455" t="s">
        <v>5</v>
      </c>
      <c r="K25" s="446">
        <f>O17</f>
        <v>0</v>
      </c>
      <c r="L25" s="457">
        <f>Q21</f>
        <v>0</v>
      </c>
      <c r="M25" s="455" t="s">
        <v>5</v>
      </c>
      <c r="N25" s="446">
        <f>O21</f>
        <v>0</v>
      </c>
      <c r="O25" s="316"/>
      <c r="P25" s="317"/>
      <c r="Q25" s="318"/>
      <c r="R25" s="434">
        <f>F25+I25+L25+C25</f>
        <v>0</v>
      </c>
      <c r="S25" s="428" t="s">
        <v>5</v>
      </c>
      <c r="T25" s="430">
        <f>H25+K25+N25+E25</f>
        <v>0</v>
      </c>
      <c r="U25" s="464">
        <v>0</v>
      </c>
    </row>
    <row r="26" spans="1:22" ht="15.75" customHeight="1" thickBot="1">
      <c r="A26" s="344"/>
      <c r="B26" s="347"/>
      <c r="C26" s="458"/>
      <c r="D26" s="456"/>
      <c r="E26" s="447"/>
      <c r="F26" s="458"/>
      <c r="G26" s="456"/>
      <c r="H26" s="447"/>
      <c r="I26" s="458"/>
      <c r="J26" s="456"/>
      <c r="K26" s="447"/>
      <c r="L26" s="458"/>
      <c r="M26" s="456"/>
      <c r="N26" s="447"/>
      <c r="O26" s="319"/>
      <c r="P26" s="320"/>
      <c r="Q26" s="321"/>
      <c r="R26" s="435"/>
      <c r="S26" s="429"/>
      <c r="T26" s="431"/>
      <c r="U26" s="465"/>
    </row>
    <row r="28" spans="1:22" ht="24.95" customHeight="1">
      <c r="A28" s="490" t="s">
        <v>12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2"/>
      <c r="S28" s="130"/>
      <c r="T28" s="152"/>
      <c r="U28" s="152"/>
    </row>
    <row r="29" spans="1:22" ht="15" customHeight="1">
      <c r="A29" s="493">
        <v>1</v>
      </c>
      <c r="B29" s="473" t="str">
        <f>B11</f>
        <v>TJ Radomyšl</v>
      </c>
      <c r="C29" s="473"/>
      <c r="D29" s="473" t="s">
        <v>5</v>
      </c>
      <c r="E29" s="473" t="str">
        <f>B15</f>
        <v>TJ AVIA Čakovice A</v>
      </c>
      <c r="F29" s="473"/>
      <c r="G29" s="473"/>
      <c r="H29" s="473"/>
      <c r="I29" s="473"/>
      <c r="J29" s="473"/>
      <c r="K29" s="473"/>
      <c r="L29" s="473"/>
      <c r="M29" s="473"/>
      <c r="N29" s="473"/>
      <c r="O29" s="137">
        <v>0</v>
      </c>
      <c r="P29" s="138" t="s">
        <v>5</v>
      </c>
      <c r="Q29" s="138">
        <v>2</v>
      </c>
      <c r="R29" s="129" t="s">
        <v>11</v>
      </c>
      <c r="S29" s="128"/>
      <c r="T29" s="34"/>
      <c r="U29" s="35"/>
      <c r="V29" s="3"/>
    </row>
    <row r="30" spans="1:22" ht="15" customHeight="1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139">
        <v>13</v>
      </c>
      <c r="P30" s="140" t="s">
        <v>5</v>
      </c>
      <c r="Q30" s="126">
        <v>20</v>
      </c>
      <c r="R30" s="6" t="s">
        <v>10</v>
      </c>
      <c r="S30" s="128"/>
      <c r="T30" s="32"/>
      <c r="U30" s="35"/>
      <c r="V30" s="3"/>
    </row>
    <row r="31" spans="1:22" ht="15" customHeight="1">
      <c r="A31" s="438">
        <v>2</v>
      </c>
      <c r="B31" s="439" t="str">
        <f>B19</f>
        <v>MNK Modřice D</v>
      </c>
      <c r="C31" s="439"/>
      <c r="D31" s="439" t="s">
        <v>5</v>
      </c>
      <c r="E31" s="439" t="str">
        <f>B23</f>
        <v>volný los</v>
      </c>
      <c r="F31" s="439"/>
      <c r="G31" s="439"/>
      <c r="H31" s="439"/>
      <c r="I31" s="439"/>
      <c r="J31" s="439"/>
      <c r="K31" s="439"/>
      <c r="L31" s="439"/>
      <c r="M31" s="439"/>
      <c r="N31" s="439"/>
      <c r="O31" s="141"/>
      <c r="P31" s="140" t="s">
        <v>5</v>
      </c>
      <c r="Q31" s="140"/>
      <c r="R31" s="6" t="s">
        <v>11</v>
      </c>
      <c r="S31" s="128"/>
      <c r="T31" s="34"/>
      <c r="U31" s="35"/>
    </row>
    <row r="32" spans="1:22" ht="15" customHeight="1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139"/>
      <c r="P32" s="140" t="s">
        <v>5</v>
      </c>
      <c r="Q32" s="126"/>
      <c r="R32" s="6" t="s">
        <v>10</v>
      </c>
      <c r="S32" s="128"/>
      <c r="T32" s="32"/>
      <c r="U32" s="35"/>
    </row>
    <row r="33" spans="1:21" ht="15" customHeight="1">
      <c r="A33" s="438">
        <v>3</v>
      </c>
      <c r="B33" s="439" t="str">
        <f>B7</f>
        <v xml:space="preserve">TJ Baník Stříbro </v>
      </c>
      <c r="C33" s="439"/>
      <c r="D33" s="439" t="s">
        <v>5</v>
      </c>
      <c r="E33" s="439" t="str">
        <f>B15</f>
        <v>TJ AVIA Čakovice A</v>
      </c>
      <c r="F33" s="439"/>
      <c r="G33" s="439"/>
      <c r="H33" s="439"/>
      <c r="I33" s="439"/>
      <c r="J33" s="439"/>
      <c r="K33" s="439"/>
      <c r="L33" s="439"/>
      <c r="M33" s="439"/>
      <c r="N33" s="439"/>
      <c r="O33" s="141">
        <v>2</v>
      </c>
      <c r="P33" s="140" t="s">
        <v>5</v>
      </c>
      <c r="Q33" s="140">
        <v>0</v>
      </c>
      <c r="R33" s="6" t="s">
        <v>11</v>
      </c>
      <c r="S33" s="128"/>
      <c r="T33" s="34"/>
      <c r="U33" s="35"/>
    </row>
    <row r="34" spans="1:21" ht="15" customHeight="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39">
        <v>20</v>
      </c>
      <c r="P34" s="140" t="s">
        <v>5</v>
      </c>
      <c r="Q34" s="126">
        <v>11</v>
      </c>
      <c r="R34" s="6" t="s">
        <v>10</v>
      </c>
      <c r="S34" s="128"/>
      <c r="T34" s="32"/>
      <c r="U34" s="35"/>
    </row>
    <row r="35" spans="1:21" ht="15" customHeight="1">
      <c r="A35" s="438">
        <v>4</v>
      </c>
      <c r="B35" s="439" t="str">
        <f>B11</f>
        <v>TJ Radomyšl</v>
      </c>
      <c r="C35" s="439"/>
      <c r="D35" s="439" t="s">
        <v>5</v>
      </c>
      <c r="E35" s="439" t="str">
        <f>B23</f>
        <v>volný los</v>
      </c>
      <c r="F35" s="439"/>
      <c r="G35" s="439"/>
      <c r="H35" s="439"/>
      <c r="I35" s="439"/>
      <c r="J35" s="439"/>
      <c r="K35" s="439"/>
      <c r="L35" s="439"/>
      <c r="M35" s="439"/>
      <c r="N35" s="439"/>
      <c r="O35" s="141"/>
      <c r="P35" s="140" t="s">
        <v>5</v>
      </c>
      <c r="Q35" s="140"/>
      <c r="R35" s="6" t="s">
        <v>11</v>
      </c>
      <c r="S35" s="128"/>
      <c r="T35" s="34"/>
      <c r="U35" s="35"/>
    </row>
    <row r="36" spans="1:21" ht="15" customHeight="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139"/>
      <c r="P36" s="140" t="s">
        <v>5</v>
      </c>
      <c r="Q36" s="126"/>
      <c r="R36" s="6" t="s">
        <v>10</v>
      </c>
      <c r="S36" s="128"/>
      <c r="T36" s="32"/>
      <c r="U36" s="35"/>
    </row>
    <row r="37" spans="1:21" ht="15" customHeight="1">
      <c r="A37" s="438">
        <v>5</v>
      </c>
      <c r="B37" s="439" t="str">
        <f>B7</f>
        <v xml:space="preserve">TJ Baník Stříbro </v>
      </c>
      <c r="C37" s="439"/>
      <c r="D37" s="439" t="s">
        <v>5</v>
      </c>
      <c r="E37" s="439" t="str">
        <f>B19</f>
        <v>MNK Modřice D</v>
      </c>
      <c r="F37" s="439"/>
      <c r="G37" s="439"/>
      <c r="H37" s="439"/>
      <c r="I37" s="439"/>
      <c r="J37" s="439"/>
      <c r="K37" s="439"/>
      <c r="L37" s="439"/>
      <c r="M37" s="439"/>
      <c r="N37" s="439"/>
      <c r="O37" s="141">
        <v>2</v>
      </c>
      <c r="P37" s="140" t="s">
        <v>5</v>
      </c>
      <c r="Q37" s="140">
        <v>0</v>
      </c>
      <c r="R37" s="6" t="s">
        <v>11</v>
      </c>
      <c r="S37" s="128"/>
      <c r="T37" s="34"/>
      <c r="U37" s="35"/>
    </row>
    <row r="38" spans="1:21" ht="15" customHeight="1">
      <c r="A38" s="438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139">
        <v>20</v>
      </c>
      <c r="P38" s="140" t="s">
        <v>5</v>
      </c>
      <c r="Q38" s="126">
        <v>10</v>
      </c>
      <c r="R38" s="6" t="s">
        <v>10</v>
      </c>
      <c r="S38" s="128"/>
      <c r="T38" s="32"/>
      <c r="U38" s="35"/>
    </row>
    <row r="39" spans="1:21" ht="15" customHeight="1">
      <c r="A39" s="438">
        <v>6</v>
      </c>
      <c r="B39" s="439" t="str">
        <f>B15</f>
        <v>TJ AVIA Čakovice A</v>
      </c>
      <c r="C39" s="439"/>
      <c r="D39" s="439" t="s">
        <v>5</v>
      </c>
      <c r="E39" s="439" t="str">
        <f>B23</f>
        <v>volný los</v>
      </c>
      <c r="F39" s="439"/>
      <c r="G39" s="439"/>
      <c r="H39" s="439"/>
      <c r="I39" s="439"/>
      <c r="J39" s="439"/>
      <c r="K39" s="439"/>
      <c r="L39" s="439"/>
      <c r="M39" s="439"/>
      <c r="N39" s="439"/>
      <c r="O39" s="141"/>
      <c r="P39" s="140" t="s">
        <v>5</v>
      </c>
      <c r="Q39" s="140"/>
      <c r="R39" s="6" t="s">
        <v>11</v>
      </c>
      <c r="S39" s="128"/>
      <c r="T39" s="34"/>
      <c r="U39" s="35"/>
    </row>
    <row r="40" spans="1:21" ht="15" customHeight="1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139"/>
      <c r="P40" s="140" t="s">
        <v>5</v>
      </c>
      <c r="Q40" s="126"/>
      <c r="R40" s="6" t="s">
        <v>10</v>
      </c>
      <c r="S40" s="128"/>
      <c r="T40" s="32"/>
      <c r="U40" s="35"/>
    </row>
    <row r="41" spans="1:21" ht="15.75">
      <c r="A41" s="438">
        <v>7</v>
      </c>
      <c r="B41" s="439" t="str">
        <f>B11</f>
        <v>TJ Radomyšl</v>
      </c>
      <c r="C41" s="439"/>
      <c r="D41" s="439" t="s">
        <v>5</v>
      </c>
      <c r="E41" s="439" t="str">
        <f>B19</f>
        <v>MNK Modřice D</v>
      </c>
      <c r="F41" s="439"/>
      <c r="G41" s="439"/>
      <c r="H41" s="439"/>
      <c r="I41" s="439"/>
      <c r="J41" s="439"/>
      <c r="K41" s="439"/>
      <c r="L41" s="439"/>
      <c r="M41" s="439"/>
      <c r="N41" s="439"/>
      <c r="O41" s="141">
        <v>2</v>
      </c>
      <c r="P41" s="140" t="s">
        <v>5</v>
      </c>
      <c r="Q41" s="140">
        <v>0</v>
      </c>
      <c r="R41" s="6" t="s">
        <v>11</v>
      </c>
      <c r="S41" s="128"/>
      <c r="T41" s="34"/>
      <c r="U41" s="35"/>
    </row>
    <row r="42" spans="1:21" ht="15.75">
      <c r="A42" s="438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139">
        <v>20</v>
      </c>
      <c r="P42" s="140" t="s">
        <v>5</v>
      </c>
      <c r="Q42" s="126">
        <v>18</v>
      </c>
      <c r="R42" s="6" t="s">
        <v>171</v>
      </c>
      <c r="S42" s="128"/>
      <c r="T42" s="32"/>
      <c r="U42" s="35"/>
    </row>
    <row r="43" spans="1:21" ht="14.45" customHeight="1">
      <c r="A43" s="438">
        <v>8</v>
      </c>
      <c r="B43" s="439" t="str">
        <f>B7</f>
        <v xml:space="preserve">TJ Baník Stříbro </v>
      </c>
      <c r="C43" s="439"/>
      <c r="D43" s="439" t="s">
        <v>5</v>
      </c>
      <c r="E43" s="439" t="str">
        <f>B23</f>
        <v>volný los</v>
      </c>
      <c r="F43" s="439"/>
      <c r="G43" s="439"/>
      <c r="H43" s="439"/>
      <c r="I43" s="439"/>
      <c r="J43" s="439"/>
      <c r="K43" s="439"/>
      <c r="L43" s="439"/>
      <c r="M43" s="439"/>
      <c r="N43" s="439"/>
      <c r="O43" s="141"/>
      <c r="P43" s="140" t="s">
        <v>5</v>
      </c>
      <c r="Q43" s="140"/>
      <c r="R43" s="6" t="s">
        <v>11</v>
      </c>
      <c r="S43" s="128"/>
      <c r="T43" s="34"/>
      <c r="U43" s="35"/>
    </row>
    <row r="44" spans="1:21" ht="14.45" customHeight="1">
      <c r="A44" s="438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139"/>
      <c r="P44" s="140" t="s">
        <v>5</v>
      </c>
      <c r="Q44" s="126"/>
      <c r="R44" s="6" t="s">
        <v>10</v>
      </c>
      <c r="S44" s="128"/>
      <c r="T44" s="32"/>
      <c r="U44" s="35"/>
    </row>
    <row r="45" spans="1:21" ht="15.75">
      <c r="A45" s="438">
        <v>9</v>
      </c>
      <c r="B45" s="439" t="str">
        <f>B19</f>
        <v>MNK Modřice D</v>
      </c>
      <c r="C45" s="439"/>
      <c r="D45" s="439" t="s">
        <v>5</v>
      </c>
      <c r="E45" s="439" t="str">
        <f>B15</f>
        <v>TJ AVIA Čakovice A</v>
      </c>
      <c r="F45" s="439"/>
      <c r="G45" s="439"/>
      <c r="H45" s="439"/>
      <c r="I45" s="439"/>
      <c r="J45" s="439"/>
      <c r="K45" s="439"/>
      <c r="L45" s="439"/>
      <c r="M45" s="439"/>
      <c r="N45" s="439"/>
      <c r="O45" s="141">
        <v>1</v>
      </c>
      <c r="P45" s="140" t="s">
        <v>5</v>
      </c>
      <c r="Q45" s="140">
        <v>2</v>
      </c>
      <c r="R45" s="6" t="s">
        <v>11</v>
      </c>
      <c r="S45" s="128"/>
      <c r="T45" s="34"/>
      <c r="U45" s="35"/>
    </row>
    <row r="46" spans="1:21" ht="15.75">
      <c r="A46" s="438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139">
        <v>22</v>
      </c>
      <c r="P46" s="140" t="s">
        <v>5</v>
      </c>
      <c r="Q46" s="126">
        <v>26</v>
      </c>
      <c r="R46" s="6" t="s">
        <v>10</v>
      </c>
      <c r="S46" s="128"/>
      <c r="T46" s="32"/>
      <c r="U46" s="35"/>
    </row>
    <row r="47" spans="1:21" ht="15.75">
      <c r="A47" s="438">
        <v>10</v>
      </c>
      <c r="B47" s="439" t="str">
        <f>B11</f>
        <v>TJ Radomyšl</v>
      </c>
      <c r="C47" s="439"/>
      <c r="D47" s="439" t="s">
        <v>5</v>
      </c>
      <c r="E47" s="439" t="str">
        <f>B7</f>
        <v xml:space="preserve">TJ Baník Stříbro </v>
      </c>
      <c r="F47" s="439"/>
      <c r="G47" s="439"/>
      <c r="H47" s="439"/>
      <c r="I47" s="439"/>
      <c r="J47" s="439"/>
      <c r="K47" s="439"/>
      <c r="L47" s="439"/>
      <c r="M47" s="439"/>
      <c r="N47" s="439"/>
      <c r="O47" s="38">
        <v>0</v>
      </c>
      <c r="P47" s="39" t="s">
        <v>5</v>
      </c>
      <c r="Q47" s="39">
        <v>2</v>
      </c>
      <c r="R47" s="6" t="s">
        <v>11</v>
      </c>
      <c r="S47" s="128"/>
      <c r="T47" s="34"/>
      <c r="U47" s="35"/>
    </row>
    <row r="48" spans="1:21" ht="15.75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37">
        <v>12</v>
      </c>
      <c r="P48" s="39" t="s">
        <v>5</v>
      </c>
      <c r="Q48" s="28">
        <v>20</v>
      </c>
      <c r="R48" s="6" t="s">
        <v>10</v>
      </c>
      <c r="S48" s="128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I13:I14"/>
    <mergeCell ref="J13:J14"/>
    <mergeCell ref="K13:K14"/>
    <mergeCell ref="L13:L14"/>
    <mergeCell ref="M13:M1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C7:E10"/>
    <mergeCell ref="A4:B6"/>
    <mergeCell ref="J11:J12"/>
    <mergeCell ref="K11:K12"/>
    <mergeCell ref="L11:L12"/>
    <mergeCell ref="M11:M12"/>
    <mergeCell ref="U11:U12"/>
    <mergeCell ref="U9:U10"/>
    <mergeCell ref="O5:Q6"/>
    <mergeCell ref="O7:O8"/>
    <mergeCell ref="P7:P8"/>
    <mergeCell ref="Q7:Q8"/>
    <mergeCell ref="O9:O10"/>
    <mergeCell ref="P9:P10"/>
    <mergeCell ref="Q9:Q10"/>
    <mergeCell ref="S7:S8"/>
    <mergeCell ref="T7:T8"/>
    <mergeCell ref="S9:S10"/>
    <mergeCell ref="T9:T10"/>
    <mergeCell ref="S11:S12"/>
    <mergeCell ref="T11:T12"/>
    <mergeCell ref="U7:U8"/>
    <mergeCell ref="U13:U14"/>
    <mergeCell ref="A11:A14"/>
    <mergeCell ref="B11:B14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T15:T16"/>
    <mergeCell ref="O11:O12"/>
    <mergeCell ref="P11:P12"/>
    <mergeCell ref="Q11:Q12"/>
    <mergeCell ref="B37:C38"/>
    <mergeCell ref="D37:D38"/>
    <mergeCell ref="E37:N38"/>
    <mergeCell ref="U21:U22"/>
    <mergeCell ref="I21:I22"/>
    <mergeCell ref="J21:J22"/>
    <mergeCell ref="K21:K22"/>
    <mergeCell ref="O21:O22"/>
    <mergeCell ref="P21:P22"/>
    <mergeCell ref="Q21:Q22"/>
    <mergeCell ref="T23:T24"/>
    <mergeCell ref="S25:S26"/>
    <mergeCell ref="T25:T26"/>
    <mergeCell ref="U25:U26"/>
    <mergeCell ref="O23:Q26"/>
    <mergeCell ref="T21:T22"/>
    <mergeCell ref="U23:U24"/>
    <mergeCell ref="R25:R26"/>
    <mergeCell ref="C21:C22"/>
    <mergeCell ref="B15:B18"/>
    <mergeCell ref="B19:B22"/>
    <mergeCell ref="I11:I12"/>
    <mergeCell ref="B35:C36"/>
    <mergeCell ref="D35:D36"/>
    <mergeCell ref="A19:A22"/>
    <mergeCell ref="C19:C20"/>
    <mergeCell ref="D19:D20"/>
    <mergeCell ref="E19:E20"/>
    <mergeCell ref="F19:F20"/>
    <mergeCell ref="A31:A32"/>
    <mergeCell ref="B31:C32"/>
    <mergeCell ref="D31:D32"/>
    <mergeCell ref="E31:N32"/>
    <mergeCell ref="G25:G26"/>
    <mergeCell ref="B23:B26"/>
    <mergeCell ref="L23:L24"/>
    <mergeCell ref="D33:D34"/>
    <mergeCell ref="E33:N34"/>
    <mergeCell ref="H21:H22"/>
    <mergeCell ref="M23:M24"/>
    <mergeCell ref="D29:D30"/>
    <mergeCell ref="G19:G20"/>
    <mergeCell ref="H19:H20"/>
    <mergeCell ref="U17:U18"/>
    <mergeCell ref="O17:O18"/>
    <mergeCell ref="P17:P18"/>
    <mergeCell ref="Q17:Q18"/>
    <mergeCell ref="O19:O20"/>
    <mergeCell ref="P19:P20"/>
    <mergeCell ref="Q19:Q20"/>
    <mergeCell ref="U19:U20"/>
    <mergeCell ref="T17:T18"/>
    <mergeCell ref="R19:R20"/>
    <mergeCell ref="T19:T20"/>
    <mergeCell ref="I19:I20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J23:J24"/>
    <mergeCell ref="K23:K24"/>
    <mergeCell ref="C25:C26"/>
    <mergeCell ref="D25:D26"/>
    <mergeCell ref="L25:L26"/>
    <mergeCell ref="M25:M26"/>
    <mergeCell ref="N25:N26"/>
    <mergeCell ref="H25:H26"/>
    <mergeCell ref="I25:I26"/>
    <mergeCell ref="J25:J26"/>
    <mergeCell ref="K25:K26"/>
    <mergeCell ref="B43:C44"/>
    <mergeCell ref="D43:D44"/>
    <mergeCell ref="E43:N44"/>
    <mergeCell ref="A47:A48"/>
    <mergeCell ref="B47:C48"/>
    <mergeCell ref="D47:D48"/>
    <mergeCell ref="E47:N48"/>
    <mergeCell ref="A45:A46"/>
    <mergeCell ref="A43:A44"/>
    <mergeCell ref="A39:A40"/>
    <mergeCell ref="B39:C40"/>
    <mergeCell ref="D39:D40"/>
    <mergeCell ref="E39:N40"/>
    <mergeCell ref="A41:A42"/>
    <mergeCell ref="B41:C42"/>
    <mergeCell ref="D41:D42"/>
    <mergeCell ref="E41:N42"/>
    <mergeCell ref="A37:A38"/>
    <mergeCell ref="A33:A34"/>
    <mergeCell ref="B33:C34"/>
    <mergeCell ref="L17:L18"/>
    <mergeCell ref="N23:N24"/>
    <mergeCell ref="J19:J20"/>
    <mergeCell ref="K19:K20"/>
    <mergeCell ref="E25:E26"/>
    <mergeCell ref="I15:K18"/>
    <mergeCell ref="A35:A36"/>
    <mergeCell ref="A23:A26"/>
    <mergeCell ref="C23:C24"/>
    <mergeCell ref="D23:D24"/>
    <mergeCell ref="E23:E24"/>
    <mergeCell ref="F23:F24"/>
    <mergeCell ref="G23:G24"/>
    <mergeCell ref="H23:H24"/>
    <mergeCell ref="I23:I24"/>
    <mergeCell ref="D21:D22"/>
    <mergeCell ref="E21:E22"/>
    <mergeCell ref="F21:F22"/>
    <mergeCell ref="G21:G22"/>
    <mergeCell ref="E35:N36"/>
    <mergeCell ref="F25:F26"/>
    <mergeCell ref="S13:S14"/>
    <mergeCell ref="T13:T14"/>
    <mergeCell ref="R7:R8"/>
    <mergeCell ref="R9:R10"/>
    <mergeCell ref="R11:R12"/>
    <mergeCell ref="R13:R14"/>
    <mergeCell ref="R15:R16"/>
    <mergeCell ref="R21:R22"/>
    <mergeCell ref="R23:R24"/>
    <mergeCell ref="S15:S16"/>
    <mergeCell ref="S19:S20"/>
    <mergeCell ref="S21:S22"/>
    <mergeCell ref="R17:R18"/>
    <mergeCell ref="S17:S18"/>
    <mergeCell ref="S23:S2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E92"/>
  <sheetViews>
    <sheetView showGridLines="0" workbookViewId="0">
      <selection activeCell="R32" sqref="R32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377" t="str">
        <f>'Nasazení do skupin'!B2</f>
        <v>PČNS starší žáci - dvojice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406"/>
      <c r="M2" s="406"/>
      <c r="N2" s="406"/>
      <c r="O2" s="373"/>
      <c r="P2" s="373"/>
      <c r="Q2" s="373"/>
      <c r="R2" s="373"/>
      <c r="S2" s="373"/>
      <c r="T2" s="373"/>
      <c r="U2" s="374"/>
    </row>
    <row r="3" spans="1:29" ht="15.75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9" ht="32.25" customHeight="1" thickBot="1">
      <c r="A4" s="420" t="s">
        <v>6</v>
      </c>
      <c r="B4" s="42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9">
      <c r="A5" s="422"/>
      <c r="B5" s="423"/>
      <c r="C5" s="373">
        <v>1</v>
      </c>
      <c r="D5" s="373"/>
      <c r="E5" s="374"/>
      <c r="F5" s="377">
        <v>2</v>
      </c>
      <c r="G5" s="373"/>
      <c r="H5" s="374"/>
      <c r="I5" s="377">
        <v>3</v>
      </c>
      <c r="J5" s="373"/>
      <c r="K5" s="374"/>
      <c r="L5" s="377">
        <v>4</v>
      </c>
      <c r="M5" s="373"/>
      <c r="N5" s="374"/>
      <c r="O5" s="377">
        <v>5</v>
      </c>
      <c r="P5" s="373"/>
      <c r="Q5" s="374"/>
      <c r="R5" s="410" t="s">
        <v>1</v>
      </c>
      <c r="S5" s="411"/>
      <c r="T5" s="412"/>
      <c r="U5" s="134" t="s">
        <v>2</v>
      </c>
    </row>
    <row r="6" spans="1:29" ht="15.75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35" t="s">
        <v>4</v>
      </c>
    </row>
    <row r="7" spans="1:29" ht="15" customHeight="1">
      <c r="A7" s="342">
        <v>1</v>
      </c>
      <c r="B7" s="345" t="str">
        <f>'Nasazení do skupin'!B10</f>
        <v>TJ Peklo nad Zdobnicí A</v>
      </c>
      <c r="C7" s="381"/>
      <c r="D7" s="382"/>
      <c r="E7" s="383"/>
      <c r="F7" s="348"/>
      <c r="G7" s="332"/>
      <c r="H7" s="334"/>
      <c r="I7" s="348"/>
      <c r="J7" s="332"/>
      <c r="K7" s="334"/>
      <c r="L7" s="127"/>
      <c r="M7" s="127"/>
      <c r="N7" s="127"/>
      <c r="O7" s="348"/>
      <c r="P7" s="332"/>
      <c r="Q7" s="334"/>
      <c r="R7" s="416"/>
      <c r="S7" s="322"/>
      <c r="T7" s="324"/>
      <c r="U7" s="371"/>
      <c r="AB7" s="32"/>
    </row>
    <row r="8" spans="1:29" ht="15.75" customHeight="1" thickBot="1">
      <c r="A8" s="343"/>
      <c r="B8" s="346"/>
      <c r="C8" s="384"/>
      <c r="D8" s="385"/>
      <c r="E8" s="386"/>
      <c r="F8" s="349"/>
      <c r="G8" s="333"/>
      <c r="H8" s="335"/>
      <c r="I8" s="349"/>
      <c r="J8" s="333"/>
      <c r="K8" s="335"/>
      <c r="L8" s="131"/>
      <c r="M8" s="131"/>
      <c r="N8" s="131"/>
      <c r="O8" s="349"/>
      <c r="P8" s="333"/>
      <c r="Q8" s="335"/>
      <c r="R8" s="417"/>
      <c r="S8" s="323"/>
      <c r="T8" s="325"/>
      <c r="U8" s="372"/>
    </row>
    <row r="9" spans="1:29" ht="15" customHeight="1">
      <c r="A9" s="343"/>
      <c r="B9" s="346"/>
      <c r="C9" s="384"/>
      <c r="D9" s="385"/>
      <c r="E9" s="386"/>
      <c r="F9" s="336"/>
      <c r="G9" s="340"/>
      <c r="H9" s="338"/>
      <c r="I9" s="336"/>
      <c r="J9" s="340"/>
      <c r="K9" s="338"/>
      <c r="L9" s="132"/>
      <c r="M9" s="132"/>
      <c r="N9" s="132"/>
      <c r="O9" s="336"/>
      <c r="P9" s="340"/>
      <c r="Q9" s="338"/>
      <c r="R9" s="418"/>
      <c r="S9" s="328"/>
      <c r="T9" s="330"/>
      <c r="U9" s="369"/>
      <c r="AA9" s="32"/>
      <c r="AB9" s="32"/>
      <c r="AC9" s="32"/>
    </row>
    <row r="10" spans="1:29" ht="15.75" customHeight="1" thickBot="1">
      <c r="A10" s="344"/>
      <c r="B10" s="347"/>
      <c r="C10" s="387"/>
      <c r="D10" s="388"/>
      <c r="E10" s="389"/>
      <c r="F10" s="336"/>
      <c r="G10" s="340"/>
      <c r="H10" s="338"/>
      <c r="I10" s="337"/>
      <c r="J10" s="341"/>
      <c r="K10" s="339"/>
      <c r="L10" s="133"/>
      <c r="M10" s="133"/>
      <c r="N10" s="133"/>
      <c r="O10" s="337"/>
      <c r="P10" s="341"/>
      <c r="Q10" s="339"/>
      <c r="R10" s="419"/>
      <c r="S10" s="329"/>
      <c r="T10" s="331"/>
      <c r="U10" s="370"/>
      <c r="AA10" s="32"/>
      <c r="AB10" s="32"/>
      <c r="AC10" s="32"/>
    </row>
    <row r="11" spans="1:29" ht="15" customHeight="1">
      <c r="A11" s="342">
        <v>2</v>
      </c>
      <c r="B11" s="345" t="str">
        <f>'Nasazení do skupin'!B11</f>
        <v>SK Liapor WITTE Karlovy Vary A</v>
      </c>
      <c r="C11" s="348"/>
      <c r="D11" s="332"/>
      <c r="E11" s="332"/>
      <c r="F11" s="390" t="s">
        <v>109</v>
      </c>
      <c r="G11" s="391"/>
      <c r="H11" s="392"/>
      <c r="I11" s="332"/>
      <c r="J11" s="332"/>
      <c r="K11" s="334"/>
      <c r="L11" s="127"/>
      <c r="M11" s="127"/>
      <c r="N11" s="127"/>
      <c r="O11" s="348"/>
      <c r="P11" s="332"/>
      <c r="Q11" s="334"/>
      <c r="R11" s="416"/>
      <c r="S11" s="322"/>
      <c r="T11" s="324"/>
      <c r="U11" s="371"/>
    </row>
    <row r="12" spans="1:29" ht="15.75" customHeight="1" thickBot="1">
      <c r="A12" s="343"/>
      <c r="B12" s="346"/>
      <c r="C12" s="349"/>
      <c r="D12" s="333"/>
      <c r="E12" s="333"/>
      <c r="F12" s="393"/>
      <c r="G12" s="394"/>
      <c r="H12" s="395"/>
      <c r="I12" s="333"/>
      <c r="J12" s="333"/>
      <c r="K12" s="335"/>
      <c r="L12" s="131"/>
      <c r="M12" s="131"/>
      <c r="N12" s="131"/>
      <c r="O12" s="349"/>
      <c r="P12" s="333"/>
      <c r="Q12" s="335"/>
      <c r="R12" s="417"/>
      <c r="S12" s="323"/>
      <c r="T12" s="325"/>
      <c r="U12" s="372"/>
    </row>
    <row r="13" spans="1:29" ht="15" customHeight="1">
      <c r="A13" s="343"/>
      <c r="B13" s="346"/>
      <c r="C13" s="336"/>
      <c r="D13" s="340"/>
      <c r="E13" s="340"/>
      <c r="F13" s="393"/>
      <c r="G13" s="394"/>
      <c r="H13" s="395"/>
      <c r="I13" s="340"/>
      <c r="J13" s="340"/>
      <c r="K13" s="338"/>
      <c r="L13" s="132"/>
      <c r="M13" s="132"/>
      <c r="N13" s="132"/>
      <c r="O13" s="336"/>
      <c r="P13" s="340"/>
      <c r="Q13" s="338"/>
      <c r="R13" s="418"/>
      <c r="S13" s="328"/>
      <c r="T13" s="330"/>
      <c r="U13" s="369"/>
    </row>
    <row r="14" spans="1:29" ht="15.75" customHeight="1" thickBot="1">
      <c r="A14" s="344"/>
      <c r="B14" s="347"/>
      <c r="C14" s="337"/>
      <c r="D14" s="341"/>
      <c r="E14" s="341"/>
      <c r="F14" s="396"/>
      <c r="G14" s="397"/>
      <c r="H14" s="398"/>
      <c r="I14" s="340"/>
      <c r="J14" s="340"/>
      <c r="K14" s="338"/>
      <c r="L14" s="132"/>
      <c r="M14" s="132"/>
      <c r="N14" s="132"/>
      <c r="O14" s="337"/>
      <c r="P14" s="341"/>
      <c r="Q14" s="339"/>
      <c r="R14" s="419"/>
      <c r="S14" s="329"/>
      <c r="T14" s="331"/>
      <c r="U14" s="370"/>
    </row>
    <row r="15" spans="1:29" ht="15" customHeight="1">
      <c r="A15" s="342">
        <v>3</v>
      </c>
      <c r="B15" s="345" t="str">
        <f>'Nasazení do skupin'!B12</f>
        <v>MNK Modřice C</v>
      </c>
      <c r="C15" s="348"/>
      <c r="D15" s="332"/>
      <c r="E15" s="334"/>
      <c r="F15" s="368"/>
      <c r="G15" s="352"/>
      <c r="H15" s="352"/>
      <c r="I15" s="357"/>
      <c r="J15" s="358"/>
      <c r="K15" s="359"/>
      <c r="L15" s="348"/>
      <c r="M15" s="332"/>
      <c r="N15" s="334"/>
      <c r="O15" s="366"/>
      <c r="P15" s="366"/>
      <c r="Q15" s="350"/>
      <c r="R15" s="416"/>
      <c r="S15" s="322"/>
      <c r="T15" s="324"/>
      <c r="U15" s="371"/>
    </row>
    <row r="16" spans="1:29" ht="15.75" customHeight="1" thickBot="1">
      <c r="A16" s="343"/>
      <c r="B16" s="346"/>
      <c r="C16" s="349"/>
      <c r="D16" s="333"/>
      <c r="E16" s="335"/>
      <c r="F16" s="349"/>
      <c r="G16" s="333"/>
      <c r="H16" s="333"/>
      <c r="I16" s="360"/>
      <c r="J16" s="361"/>
      <c r="K16" s="362"/>
      <c r="L16" s="349"/>
      <c r="M16" s="333"/>
      <c r="N16" s="335"/>
      <c r="O16" s="367"/>
      <c r="P16" s="367"/>
      <c r="Q16" s="351"/>
      <c r="R16" s="417"/>
      <c r="S16" s="323"/>
      <c r="T16" s="325"/>
      <c r="U16" s="372"/>
    </row>
    <row r="17" spans="1:31" ht="15" customHeight="1">
      <c r="A17" s="343"/>
      <c r="B17" s="346"/>
      <c r="C17" s="336"/>
      <c r="D17" s="340"/>
      <c r="E17" s="338"/>
      <c r="F17" s="336"/>
      <c r="G17" s="340"/>
      <c r="H17" s="340"/>
      <c r="I17" s="360"/>
      <c r="J17" s="361"/>
      <c r="K17" s="362"/>
      <c r="L17" s="336"/>
      <c r="M17" s="340"/>
      <c r="N17" s="338"/>
      <c r="O17" s="355"/>
      <c r="P17" s="355"/>
      <c r="Q17" s="353"/>
      <c r="R17" s="418"/>
      <c r="S17" s="328"/>
      <c r="T17" s="330"/>
      <c r="U17" s="369"/>
    </row>
    <row r="18" spans="1:31" ht="15.75" customHeight="1" thickBot="1">
      <c r="A18" s="344"/>
      <c r="B18" s="347"/>
      <c r="C18" s="337"/>
      <c r="D18" s="341"/>
      <c r="E18" s="339"/>
      <c r="F18" s="337"/>
      <c r="G18" s="341"/>
      <c r="H18" s="341"/>
      <c r="I18" s="363"/>
      <c r="J18" s="364"/>
      <c r="K18" s="365"/>
      <c r="L18" s="337"/>
      <c r="M18" s="341"/>
      <c r="N18" s="339"/>
      <c r="O18" s="356"/>
      <c r="P18" s="356"/>
      <c r="Q18" s="354"/>
      <c r="R18" s="419"/>
      <c r="S18" s="329"/>
      <c r="T18" s="331"/>
      <c r="U18" s="370"/>
    </row>
    <row r="19" spans="1:31" ht="15" customHeight="1">
      <c r="A19" s="342">
        <v>4</v>
      </c>
      <c r="B19" s="345" t="str">
        <f>'Nasazení do skupin'!B13</f>
        <v>TJ Dynamo ČEZ České Budějovice B</v>
      </c>
      <c r="C19" s="348"/>
      <c r="D19" s="332"/>
      <c r="E19" s="334"/>
      <c r="F19" s="348"/>
      <c r="G19" s="332"/>
      <c r="H19" s="334"/>
      <c r="I19" s="368"/>
      <c r="J19" s="352"/>
      <c r="K19" s="352"/>
      <c r="L19" s="313">
        <v>2019</v>
      </c>
      <c r="M19" s="314"/>
      <c r="N19" s="315"/>
      <c r="O19" s="348"/>
      <c r="P19" s="332"/>
      <c r="Q19" s="334"/>
      <c r="R19" s="322"/>
      <c r="S19" s="322"/>
      <c r="T19" s="324"/>
      <c r="U19" s="371"/>
    </row>
    <row r="20" spans="1:31" ht="15.75" customHeight="1" thickBot="1">
      <c r="A20" s="343"/>
      <c r="B20" s="346"/>
      <c r="C20" s="349"/>
      <c r="D20" s="333"/>
      <c r="E20" s="335"/>
      <c r="F20" s="349"/>
      <c r="G20" s="333"/>
      <c r="H20" s="335"/>
      <c r="I20" s="349"/>
      <c r="J20" s="333"/>
      <c r="K20" s="333"/>
      <c r="L20" s="316"/>
      <c r="M20" s="317"/>
      <c r="N20" s="318"/>
      <c r="O20" s="349"/>
      <c r="P20" s="333"/>
      <c r="Q20" s="335"/>
      <c r="R20" s="323"/>
      <c r="S20" s="323"/>
      <c r="T20" s="325"/>
      <c r="U20" s="372"/>
    </row>
    <row r="21" spans="1:31" ht="15" customHeight="1">
      <c r="A21" s="343"/>
      <c r="B21" s="346"/>
      <c r="C21" s="336"/>
      <c r="D21" s="340"/>
      <c r="E21" s="338"/>
      <c r="F21" s="336"/>
      <c r="G21" s="340"/>
      <c r="H21" s="338"/>
      <c r="I21" s="336"/>
      <c r="J21" s="340"/>
      <c r="K21" s="340"/>
      <c r="L21" s="316"/>
      <c r="M21" s="317"/>
      <c r="N21" s="318"/>
      <c r="O21" s="336"/>
      <c r="P21" s="340"/>
      <c r="Q21" s="338"/>
      <c r="R21" s="326"/>
      <c r="S21" s="328"/>
      <c r="T21" s="330"/>
      <c r="U21" s="369"/>
    </row>
    <row r="22" spans="1:31" ht="15.75" customHeight="1" thickBot="1">
      <c r="A22" s="344"/>
      <c r="B22" s="347"/>
      <c r="C22" s="337"/>
      <c r="D22" s="341"/>
      <c r="E22" s="339"/>
      <c r="F22" s="337"/>
      <c r="G22" s="341"/>
      <c r="H22" s="339"/>
      <c r="I22" s="337"/>
      <c r="J22" s="341"/>
      <c r="K22" s="341"/>
      <c r="L22" s="319"/>
      <c r="M22" s="320"/>
      <c r="N22" s="321"/>
      <c r="O22" s="337"/>
      <c r="P22" s="341"/>
      <c r="Q22" s="339"/>
      <c r="R22" s="327"/>
      <c r="S22" s="329"/>
      <c r="T22" s="331"/>
      <c r="U22" s="370"/>
    </row>
    <row r="23" spans="1:31" ht="15" customHeight="1">
      <c r="A23" s="342">
        <v>5</v>
      </c>
      <c r="B23" s="345" t="str">
        <f>'Nasazení do skupin'!B14</f>
        <v>TJ AVIA Čakovice B</v>
      </c>
      <c r="C23" s="348"/>
      <c r="D23" s="332"/>
      <c r="E23" s="334"/>
      <c r="F23" s="348"/>
      <c r="G23" s="332"/>
      <c r="H23" s="334"/>
      <c r="I23" s="348"/>
      <c r="J23" s="332"/>
      <c r="K23" s="334"/>
      <c r="L23" s="127"/>
      <c r="M23" s="127"/>
      <c r="N23" s="127"/>
      <c r="O23" s="313"/>
      <c r="P23" s="314"/>
      <c r="Q23" s="315"/>
      <c r="R23" s="322"/>
      <c r="S23" s="322"/>
      <c r="T23" s="324"/>
      <c r="U23" s="371"/>
    </row>
    <row r="24" spans="1:31" ht="15.75" customHeight="1" thickBot="1">
      <c r="A24" s="343"/>
      <c r="B24" s="346"/>
      <c r="C24" s="349"/>
      <c r="D24" s="333"/>
      <c r="E24" s="335"/>
      <c r="F24" s="349"/>
      <c r="G24" s="333"/>
      <c r="H24" s="335"/>
      <c r="I24" s="349"/>
      <c r="J24" s="333"/>
      <c r="K24" s="335"/>
      <c r="L24" s="131"/>
      <c r="M24" s="131"/>
      <c r="N24" s="131"/>
      <c r="O24" s="316"/>
      <c r="P24" s="317"/>
      <c r="Q24" s="318"/>
      <c r="R24" s="323"/>
      <c r="S24" s="323"/>
      <c r="T24" s="325"/>
      <c r="U24" s="372"/>
    </row>
    <row r="25" spans="1:31" ht="15" customHeight="1">
      <c r="A25" s="343"/>
      <c r="B25" s="346"/>
      <c r="C25" s="336"/>
      <c r="D25" s="340"/>
      <c r="E25" s="338"/>
      <c r="F25" s="336"/>
      <c r="G25" s="340"/>
      <c r="H25" s="338"/>
      <c r="I25" s="336"/>
      <c r="J25" s="340"/>
      <c r="K25" s="338"/>
      <c r="L25" s="132"/>
      <c r="M25" s="132"/>
      <c r="N25" s="132"/>
      <c r="O25" s="316"/>
      <c r="P25" s="317"/>
      <c r="Q25" s="318"/>
      <c r="R25" s="326"/>
      <c r="S25" s="328"/>
      <c r="T25" s="330"/>
      <c r="U25" s="369"/>
    </row>
    <row r="26" spans="1:31" ht="15.75" customHeight="1" thickBot="1">
      <c r="A26" s="344"/>
      <c r="B26" s="347"/>
      <c r="C26" s="337"/>
      <c r="D26" s="341"/>
      <c r="E26" s="339"/>
      <c r="F26" s="337"/>
      <c r="G26" s="341"/>
      <c r="H26" s="339"/>
      <c r="I26" s="337"/>
      <c r="J26" s="341"/>
      <c r="K26" s="339"/>
      <c r="L26" s="133"/>
      <c r="M26" s="133"/>
      <c r="N26" s="133"/>
      <c r="O26" s="319"/>
      <c r="P26" s="320"/>
      <c r="Q26" s="321"/>
      <c r="R26" s="327"/>
      <c r="S26" s="329"/>
      <c r="T26" s="331"/>
      <c r="U26" s="370"/>
    </row>
    <row r="27" spans="1:31" ht="15" customHeight="1">
      <c r="A27" s="494"/>
      <c r="B27" s="495"/>
      <c r="C27" s="495"/>
      <c r="D27" s="496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494"/>
      <c r="B28" s="495"/>
      <c r="C28" s="495"/>
      <c r="D28" s="496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494"/>
      <c r="B29" s="495"/>
      <c r="C29" s="495"/>
      <c r="D29" s="496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494"/>
      <c r="B30" s="495"/>
      <c r="C30" s="495"/>
      <c r="D30" s="496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494"/>
      <c r="B31" s="495"/>
      <c r="C31" s="495"/>
      <c r="D31" s="496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494"/>
      <c r="B32" s="495"/>
      <c r="C32" s="495"/>
      <c r="D32" s="496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494"/>
      <c r="B33" s="495"/>
      <c r="C33" s="495"/>
      <c r="D33" s="496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494"/>
      <c r="B34" s="495"/>
      <c r="C34" s="495"/>
      <c r="D34" s="496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494"/>
      <c r="B35" s="495"/>
      <c r="C35" s="495"/>
      <c r="D35" s="496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494"/>
      <c r="B36" s="495"/>
      <c r="C36" s="495"/>
      <c r="D36" s="496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497"/>
      <c r="T37" s="497"/>
      <c r="U37" s="136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</row>
    <row r="39" spans="1:57"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</row>
    <row r="40" spans="1:57"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</row>
    <row r="41" spans="1:57" ht="20.25">
      <c r="W41" s="402"/>
      <c r="X41" s="402"/>
      <c r="Y41" s="402"/>
      <c r="Z41" s="402"/>
      <c r="AA41" s="402"/>
      <c r="AB41" s="402"/>
      <c r="AC41" s="402"/>
      <c r="AD41" s="404"/>
      <c r="AE41" s="404"/>
      <c r="AF41" s="404"/>
      <c r="AG41" s="404"/>
      <c r="AH41" s="404"/>
      <c r="AI41" s="404"/>
      <c r="AJ41" s="1"/>
      <c r="AK41" s="1"/>
      <c r="AL41" s="402"/>
      <c r="AM41" s="402"/>
      <c r="AN41" s="402"/>
      <c r="AO41" s="402"/>
      <c r="AP41" s="402"/>
      <c r="AQ41" s="402"/>
      <c r="AR41" s="5"/>
      <c r="AS41" s="4"/>
      <c r="AT41" s="4"/>
      <c r="AU41" s="4"/>
      <c r="AV41" s="4"/>
      <c r="AW41" s="4"/>
      <c r="AX41" s="402"/>
      <c r="AY41" s="402"/>
      <c r="AZ41" s="402"/>
      <c r="BA41" s="402"/>
      <c r="BB41" s="1"/>
      <c r="BC41" s="1"/>
      <c r="BD41" s="1"/>
      <c r="BE41" s="1"/>
    </row>
    <row r="43" spans="1:57" ht="20.25">
      <c r="W43" s="404"/>
      <c r="X43" s="404"/>
      <c r="Y43" s="404"/>
      <c r="Z43" s="404"/>
      <c r="AA43" s="404"/>
      <c r="AB43" s="404"/>
      <c r="AC43" s="404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1"/>
      <c r="AO43" s="404"/>
      <c r="AP43" s="404"/>
      <c r="AQ43" s="404"/>
      <c r="AR43" s="404"/>
      <c r="AS43" s="404"/>
      <c r="AT43" s="404"/>
      <c r="AU43" s="404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</row>
    <row r="46" spans="1:57" ht="15.75">
      <c r="W46" s="427"/>
      <c r="X46" s="427"/>
      <c r="Y46" s="427"/>
      <c r="Z46" s="427"/>
      <c r="AA46" s="427"/>
      <c r="AB46" s="427"/>
      <c r="AC46" s="2"/>
      <c r="AD46" s="427"/>
      <c r="AE46" s="427"/>
      <c r="AF46" s="2"/>
      <c r="AG46" s="2"/>
      <c r="AH46" s="2"/>
      <c r="AI46" s="427"/>
      <c r="AJ46" s="427"/>
      <c r="AK46" s="427"/>
      <c r="AL46" s="427"/>
      <c r="AM46" s="427"/>
      <c r="AN46" s="427"/>
      <c r="AO46" s="2"/>
      <c r="AP46" s="2"/>
      <c r="AQ46" s="2"/>
      <c r="AR46" s="2"/>
      <c r="AS46" s="2"/>
      <c r="AT46" s="2"/>
      <c r="AU46" s="427"/>
      <c r="AV46" s="427"/>
      <c r="AW46" s="427"/>
      <c r="AX46" s="427"/>
      <c r="AY46" s="427"/>
      <c r="AZ46" s="427"/>
      <c r="BA46" s="2"/>
      <c r="BB46" s="2"/>
      <c r="BC46" s="2"/>
      <c r="BD46" s="2"/>
      <c r="BE46" s="2"/>
    </row>
    <row r="49" spans="23:57" ht="15" customHeight="1"/>
    <row r="53" spans="23:57"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  <c r="AS53" s="402"/>
      <c r="AT53" s="402"/>
      <c r="AU53" s="402"/>
      <c r="AV53" s="402"/>
      <c r="AW53" s="402"/>
      <c r="AX53" s="402"/>
      <c r="AY53" s="402"/>
      <c r="AZ53" s="402"/>
      <c r="BA53" s="402"/>
      <c r="BB53" s="402"/>
      <c r="BC53" s="402"/>
      <c r="BD53" s="402"/>
      <c r="BE53" s="402"/>
    </row>
    <row r="54" spans="23:57"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2"/>
      <c r="AX54" s="402"/>
      <c r="AY54" s="402"/>
      <c r="AZ54" s="402"/>
      <c r="BA54" s="402"/>
      <c r="BB54" s="402"/>
      <c r="BC54" s="402"/>
      <c r="BD54" s="402"/>
      <c r="BE54" s="402"/>
    </row>
    <row r="58" spans="23:57" ht="23.25"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403"/>
      <c r="AX58" s="403"/>
      <c r="AY58" s="403"/>
      <c r="AZ58" s="403"/>
      <c r="BA58" s="403"/>
      <c r="BB58" s="403"/>
      <c r="BC58" s="403"/>
      <c r="BD58" s="403"/>
      <c r="BE58" s="403"/>
    </row>
    <row r="59" spans="23:57" ht="20.25">
      <c r="W59" s="402"/>
      <c r="X59" s="402"/>
      <c r="Y59" s="402"/>
      <c r="Z59" s="402"/>
      <c r="AA59" s="402"/>
      <c r="AB59" s="402"/>
      <c r="AC59" s="402"/>
      <c r="AD59" s="404"/>
      <c r="AE59" s="404"/>
      <c r="AF59" s="404"/>
      <c r="AG59" s="404"/>
      <c r="AH59" s="404"/>
      <c r="AI59" s="404"/>
      <c r="AJ59" s="1"/>
      <c r="AK59" s="1"/>
      <c r="AL59" s="402"/>
      <c r="AM59" s="402"/>
      <c r="AN59" s="402"/>
      <c r="AO59" s="402"/>
      <c r="AP59" s="402"/>
      <c r="AQ59" s="402"/>
      <c r="AR59" s="5"/>
      <c r="AS59" s="4"/>
      <c r="AT59" s="4"/>
      <c r="AU59" s="4"/>
      <c r="AV59" s="4"/>
      <c r="AW59" s="4"/>
      <c r="AX59" s="402"/>
      <c r="AY59" s="402"/>
      <c r="AZ59" s="402"/>
      <c r="BA59" s="402"/>
      <c r="BB59" s="1"/>
      <c r="BC59" s="1"/>
      <c r="BD59" s="1"/>
      <c r="BE59" s="1"/>
    </row>
    <row r="61" spans="23:57" ht="20.25">
      <c r="W61" s="404"/>
      <c r="X61" s="404"/>
      <c r="Y61" s="404"/>
      <c r="Z61" s="404"/>
      <c r="AA61" s="404"/>
      <c r="AB61" s="404"/>
      <c r="AC61" s="404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1"/>
      <c r="AO61" s="404"/>
      <c r="AP61" s="404"/>
      <c r="AQ61" s="404"/>
      <c r="AR61" s="404"/>
      <c r="AS61" s="404"/>
      <c r="AT61" s="404"/>
      <c r="AU61" s="404"/>
      <c r="AV61" s="405"/>
      <c r="AW61" s="405"/>
      <c r="AX61" s="405"/>
      <c r="AY61" s="405"/>
      <c r="AZ61" s="405"/>
      <c r="BA61" s="405"/>
      <c r="BB61" s="405"/>
      <c r="BC61" s="405"/>
      <c r="BD61" s="405"/>
      <c r="BE61" s="405"/>
    </row>
    <row r="64" spans="23:57" ht="15.75">
      <c r="W64" s="427"/>
      <c r="X64" s="427"/>
      <c r="Y64" s="427"/>
      <c r="Z64" s="427"/>
      <c r="AA64" s="427"/>
      <c r="AB64" s="427"/>
      <c r="AC64" s="2"/>
      <c r="AD64" s="427"/>
      <c r="AE64" s="427"/>
      <c r="AF64" s="2"/>
      <c r="AG64" s="2"/>
      <c r="AH64" s="2"/>
      <c r="AI64" s="427"/>
      <c r="AJ64" s="427"/>
      <c r="AK64" s="427"/>
      <c r="AL64" s="427"/>
      <c r="AM64" s="427"/>
      <c r="AN64" s="427"/>
      <c r="AO64" s="2"/>
      <c r="AP64" s="2"/>
      <c r="AQ64" s="2"/>
      <c r="AR64" s="2"/>
      <c r="AS64" s="2"/>
      <c r="AT64" s="2"/>
      <c r="AU64" s="427"/>
      <c r="AV64" s="427"/>
      <c r="AW64" s="427"/>
      <c r="AX64" s="427"/>
      <c r="AY64" s="427"/>
      <c r="AZ64" s="427"/>
      <c r="BA64" s="2"/>
      <c r="BB64" s="2"/>
      <c r="BC64" s="2"/>
      <c r="BD64" s="2"/>
      <c r="BE64" s="2"/>
    </row>
    <row r="67" spans="23:57" ht="15" customHeight="1"/>
    <row r="71" spans="23:57"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2"/>
      <c r="AZ71" s="402"/>
      <c r="BA71" s="402"/>
      <c r="BB71" s="402"/>
      <c r="BC71" s="402"/>
      <c r="BD71" s="402"/>
      <c r="BE71" s="402"/>
    </row>
    <row r="72" spans="23:57"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2"/>
      <c r="AZ72" s="402"/>
      <c r="BA72" s="402"/>
      <c r="BB72" s="402"/>
      <c r="BC72" s="402"/>
      <c r="BD72" s="402"/>
      <c r="BE72" s="402"/>
    </row>
    <row r="76" spans="23:57" ht="23.25"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</row>
    <row r="78" spans="23:57" ht="23.25"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</row>
    <row r="79" spans="23:57" ht="20.25">
      <c r="W79" s="402"/>
      <c r="X79" s="402"/>
      <c r="Y79" s="402"/>
      <c r="Z79" s="402"/>
      <c r="AA79" s="402"/>
      <c r="AB79" s="402"/>
      <c r="AC79" s="402"/>
      <c r="AD79" s="404"/>
      <c r="AE79" s="404"/>
      <c r="AF79" s="404"/>
      <c r="AG79" s="404"/>
      <c r="AH79" s="404"/>
      <c r="AI79" s="404"/>
      <c r="AJ79" s="1"/>
      <c r="AK79" s="1"/>
      <c r="AL79" s="402"/>
      <c r="AM79" s="402"/>
      <c r="AN79" s="402"/>
      <c r="AO79" s="402"/>
      <c r="AP79" s="402"/>
      <c r="AQ79" s="402"/>
      <c r="AR79" s="5"/>
      <c r="AS79" s="4"/>
      <c r="AT79" s="4"/>
      <c r="AU79" s="4"/>
      <c r="AV79" s="4"/>
      <c r="AW79" s="4"/>
      <c r="AX79" s="402"/>
      <c r="AY79" s="402"/>
      <c r="AZ79" s="402"/>
      <c r="BA79" s="402"/>
      <c r="BB79" s="1"/>
      <c r="BC79" s="1"/>
      <c r="BD79" s="1"/>
      <c r="BE79" s="1"/>
    </row>
    <row r="81" spans="23:57" ht="20.25">
      <c r="W81" s="404"/>
      <c r="X81" s="404"/>
      <c r="Y81" s="404"/>
      <c r="Z81" s="404"/>
      <c r="AA81" s="404"/>
      <c r="AB81" s="404"/>
      <c r="AC81" s="404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1"/>
      <c r="AO81" s="404"/>
      <c r="AP81" s="404"/>
      <c r="AQ81" s="404"/>
      <c r="AR81" s="404"/>
      <c r="AS81" s="404"/>
      <c r="AT81" s="404"/>
      <c r="AU81" s="404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</row>
    <row r="84" spans="23:57" ht="15.75">
      <c r="W84" s="427"/>
      <c r="X84" s="427"/>
      <c r="Y84" s="427"/>
      <c r="Z84" s="427"/>
      <c r="AA84" s="427"/>
      <c r="AB84" s="427"/>
      <c r="AC84" s="2"/>
      <c r="AD84" s="427"/>
      <c r="AE84" s="427"/>
      <c r="AF84" s="2"/>
      <c r="AG84" s="2"/>
      <c r="AH84" s="2"/>
      <c r="AI84" s="427"/>
      <c r="AJ84" s="427"/>
      <c r="AK84" s="427"/>
      <c r="AL84" s="427"/>
      <c r="AM84" s="427"/>
      <c r="AN84" s="427"/>
      <c r="AO84" s="2"/>
      <c r="AP84" s="2"/>
      <c r="AQ84" s="2"/>
      <c r="AR84" s="2"/>
      <c r="AS84" s="2"/>
      <c r="AT84" s="2"/>
      <c r="AU84" s="427"/>
      <c r="AV84" s="427"/>
      <c r="AW84" s="427"/>
      <c r="AX84" s="427"/>
      <c r="AY84" s="427"/>
      <c r="AZ84" s="427"/>
      <c r="BA84" s="2"/>
      <c r="BB84" s="2"/>
      <c r="BC84" s="2"/>
      <c r="BD84" s="2"/>
      <c r="BE84" s="2"/>
    </row>
    <row r="91" spans="23:57"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2"/>
      <c r="AZ91" s="402"/>
      <c r="BA91" s="402"/>
      <c r="BB91" s="402"/>
      <c r="BC91" s="402"/>
      <c r="BD91" s="402"/>
      <c r="BE91" s="402"/>
    </row>
    <row r="92" spans="23:57"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2"/>
      <c r="AZ92" s="402"/>
      <c r="BA92" s="402"/>
      <c r="BB92" s="402"/>
      <c r="BC92" s="402"/>
      <c r="BD92" s="402"/>
      <c r="BE92" s="402"/>
    </row>
  </sheetData>
  <mergeCells count="232"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V96"/>
  <sheetViews>
    <sheetView showGridLines="0" topLeftCell="A7" zoomScale="120" zoomScaleNormal="120" workbookViewId="0">
      <selection activeCell="U25" sqref="U25:U26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482" t="str">
        <f>'Nasazení do skupin'!B2</f>
        <v>PČNS starší žáci - dvojice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83"/>
    </row>
    <row r="3" spans="1:21" ht="15" customHeight="1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1" ht="32.25" customHeight="1" thickBot="1">
      <c r="A4" s="480" t="s">
        <v>6</v>
      </c>
      <c r="B4" s="48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1" ht="14.45" customHeight="1">
      <c r="A5" s="422"/>
      <c r="B5" s="423"/>
      <c r="C5" s="406">
        <v>1</v>
      </c>
      <c r="D5" s="406"/>
      <c r="E5" s="483"/>
      <c r="F5" s="482">
        <v>2</v>
      </c>
      <c r="G5" s="406"/>
      <c r="H5" s="483"/>
      <c r="I5" s="482">
        <v>3</v>
      </c>
      <c r="J5" s="406"/>
      <c r="K5" s="483"/>
      <c r="L5" s="482">
        <v>4</v>
      </c>
      <c r="M5" s="406"/>
      <c r="N5" s="483"/>
      <c r="O5" s="482">
        <v>5</v>
      </c>
      <c r="P5" s="406"/>
      <c r="Q5" s="483"/>
      <c r="R5" s="487" t="s">
        <v>1</v>
      </c>
      <c r="S5" s="488"/>
      <c r="T5" s="489"/>
      <c r="U5" s="175" t="s">
        <v>2</v>
      </c>
    </row>
    <row r="6" spans="1:21" ht="15" customHeight="1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74" t="s">
        <v>4</v>
      </c>
    </row>
    <row r="7" spans="1:21" ht="15" customHeight="1">
      <c r="A7" s="451">
        <v>1</v>
      </c>
      <c r="B7" s="472" t="str">
        <f>'Nasazení do skupin'!B10</f>
        <v>TJ Peklo nad Zdobnicí A</v>
      </c>
      <c r="C7" s="477"/>
      <c r="D7" s="478"/>
      <c r="E7" s="479"/>
      <c r="F7" s="452">
        <f>E11</f>
        <v>2</v>
      </c>
      <c r="G7" s="454" t="s">
        <v>5</v>
      </c>
      <c r="H7" s="442">
        <f>C11</f>
        <v>0</v>
      </c>
      <c r="I7" s="452">
        <f>O33</f>
        <v>2</v>
      </c>
      <c r="J7" s="454" t="s">
        <v>5</v>
      </c>
      <c r="K7" s="442">
        <f>Q33</f>
        <v>0</v>
      </c>
      <c r="L7" s="452">
        <f>O37</f>
        <v>2</v>
      </c>
      <c r="M7" s="454" t="s">
        <v>5</v>
      </c>
      <c r="N7" s="442">
        <f>Q37</f>
        <v>0</v>
      </c>
      <c r="O7" s="452">
        <f>O43</f>
        <v>2</v>
      </c>
      <c r="P7" s="454" t="s">
        <v>5</v>
      </c>
      <c r="Q7" s="442">
        <f>Q43</f>
        <v>0</v>
      </c>
      <c r="R7" s="432">
        <f>F7+I7+L7+O7</f>
        <v>8</v>
      </c>
      <c r="S7" s="436" t="s">
        <v>5</v>
      </c>
      <c r="T7" s="470">
        <f>H7+K7+N7+Q7</f>
        <v>0</v>
      </c>
      <c r="U7" s="468">
        <v>8</v>
      </c>
    </row>
    <row r="8" spans="1:21" ht="15.75" customHeight="1" thickBot="1">
      <c r="A8" s="343"/>
      <c r="B8" s="346"/>
      <c r="C8" s="384"/>
      <c r="D8" s="385"/>
      <c r="E8" s="386"/>
      <c r="F8" s="453"/>
      <c r="G8" s="445"/>
      <c r="H8" s="443"/>
      <c r="I8" s="453"/>
      <c r="J8" s="445"/>
      <c r="K8" s="443"/>
      <c r="L8" s="453"/>
      <c r="M8" s="445"/>
      <c r="N8" s="443"/>
      <c r="O8" s="453"/>
      <c r="P8" s="445"/>
      <c r="Q8" s="443"/>
      <c r="R8" s="433"/>
      <c r="S8" s="437"/>
      <c r="T8" s="471"/>
      <c r="U8" s="469"/>
    </row>
    <row r="9" spans="1:21" ht="15" customHeight="1">
      <c r="A9" s="343"/>
      <c r="B9" s="346"/>
      <c r="C9" s="384"/>
      <c r="D9" s="385"/>
      <c r="E9" s="386"/>
      <c r="F9" s="457">
        <f>E13</f>
        <v>20</v>
      </c>
      <c r="G9" s="455" t="s">
        <v>5</v>
      </c>
      <c r="H9" s="446">
        <f>C13</f>
        <v>9</v>
      </c>
      <c r="I9" s="457">
        <f>O34</f>
        <v>20</v>
      </c>
      <c r="J9" s="455" t="s">
        <v>5</v>
      </c>
      <c r="K9" s="446">
        <f>Q34</f>
        <v>5</v>
      </c>
      <c r="L9" s="457">
        <f>O38</f>
        <v>20</v>
      </c>
      <c r="M9" s="455" t="s">
        <v>5</v>
      </c>
      <c r="N9" s="446">
        <f>Q38</f>
        <v>11</v>
      </c>
      <c r="O9" s="457">
        <f>O44</f>
        <v>20</v>
      </c>
      <c r="P9" s="455" t="s">
        <v>5</v>
      </c>
      <c r="Q9" s="446">
        <f>Q44</f>
        <v>9</v>
      </c>
      <c r="R9" s="434">
        <f>F9+I9+L9+O9</f>
        <v>80</v>
      </c>
      <c r="S9" s="428" t="s">
        <v>5</v>
      </c>
      <c r="T9" s="430">
        <f>H9+K9+N9+Q9</f>
        <v>34</v>
      </c>
      <c r="U9" s="464" t="s">
        <v>36</v>
      </c>
    </row>
    <row r="10" spans="1:21" ht="15.75" customHeight="1" thickBot="1">
      <c r="A10" s="344"/>
      <c r="B10" s="347"/>
      <c r="C10" s="387"/>
      <c r="D10" s="388"/>
      <c r="E10" s="389"/>
      <c r="F10" s="457"/>
      <c r="G10" s="455"/>
      <c r="H10" s="446"/>
      <c r="I10" s="458"/>
      <c r="J10" s="456"/>
      <c r="K10" s="447"/>
      <c r="L10" s="458"/>
      <c r="M10" s="456"/>
      <c r="N10" s="447"/>
      <c r="O10" s="458"/>
      <c r="P10" s="456"/>
      <c r="Q10" s="447"/>
      <c r="R10" s="435"/>
      <c r="S10" s="429"/>
      <c r="T10" s="431"/>
      <c r="U10" s="465"/>
    </row>
    <row r="11" spans="1:21" ht="15" customHeight="1">
      <c r="A11" s="451">
        <v>2</v>
      </c>
      <c r="B11" s="472" t="str">
        <f>'Nasazení do skupin'!B11</f>
        <v>SK Liapor WITTE Karlovy Vary A</v>
      </c>
      <c r="C11" s="452">
        <f>O47</f>
        <v>0</v>
      </c>
      <c r="D11" s="454" t="s">
        <v>5</v>
      </c>
      <c r="E11" s="454">
        <f>Q47</f>
        <v>2</v>
      </c>
      <c r="F11" s="484" t="s">
        <v>109</v>
      </c>
      <c r="G11" s="485"/>
      <c r="H11" s="486"/>
      <c r="I11" s="522">
        <f>O29</f>
        <v>0</v>
      </c>
      <c r="J11" s="522" t="s">
        <v>5</v>
      </c>
      <c r="K11" s="539">
        <f>Q29</f>
        <v>2</v>
      </c>
      <c r="L11" s="452">
        <f>O41</f>
        <v>2</v>
      </c>
      <c r="M11" s="454" t="s">
        <v>5</v>
      </c>
      <c r="N11" s="442">
        <f>Q41</f>
        <v>1</v>
      </c>
      <c r="O11" s="514">
        <f>O35</f>
        <v>2</v>
      </c>
      <c r="P11" s="516" t="s">
        <v>5</v>
      </c>
      <c r="Q11" s="518">
        <f>Q35</f>
        <v>0</v>
      </c>
      <c r="R11" s="432">
        <f>C11+I11+L11+O11</f>
        <v>4</v>
      </c>
      <c r="S11" s="436" t="s">
        <v>5</v>
      </c>
      <c r="T11" s="470">
        <f>E11+K11+N11+Q11</f>
        <v>5</v>
      </c>
      <c r="U11" s="468">
        <v>4</v>
      </c>
    </row>
    <row r="12" spans="1:21" ht="15.75" customHeight="1" thickBot="1">
      <c r="A12" s="343"/>
      <c r="B12" s="346"/>
      <c r="C12" s="453"/>
      <c r="D12" s="445"/>
      <c r="E12" s="445"/>
      <c r="F12" s="393"/>
      <c r="G12" s="394"/>
      <c r="H12" s="395"/>
      <c r="I12" s="523"/>
      <c r="J12" s="523"/>
      <c r="K12" s="540"/>
      <c r="L12" s="453"/>
      <c r="M12" s="445"/>
      <c r="N12" s="443"/>
      <c r="O12" s="515"/>
      <c r="P12" s="517"/>
      <c r="Q12" s="519"/>
      <c r="R12" s="433"/>
      <c r="S12" s="437"/>
      <c r="T12" s="471"/>
      <c r="U12" s="469"/>
    </row>
    <row r="13" spans="1:21" ht="15" customHeight="1">
      <c r="A13" s="343"/>
      <c r="B13" s="346"/>
      <c r="C13" s="457">
        <f>O48</f>
        <v>9</v>
      </c>
      <c r="D13" s="455" t="s">
        <v>5</v>
      </c>
      <c r="E13" s="455">
        <f>Q48</f>
        <v>20</v>
      </c>
      <c r="F13" s="393"/>
      <c r="G13" s="394"/>
      <c r="H13" s="395"/>
      <c r="I13" s="532">
        <f>O30</f>
        <v>16</v>
      </c>
      <c r="J13" s="532" t="s">
        <v>5</v>
      </c>
      <c r="K13" s="541">
        <f>Q30</f>
        <v>20</v>
      </c>
      <c r="L13" s="457">
        <f>O42</f>
        <v>20</v>
      </c>
      <c r="M13" s="455" t="s">
        <v>5</v>
      </c>
      <c r="N13" s="446">
        <f>Q42</f>
        <v>2</v>
      </c>
      <c r="O13" s="508">
        <f>O36</f>
        <v>20</v>
      </c>
      <c r="P13" s="510" t="s">
        <v>5</v>
      </c>
      <c r="Q13" s="512">
        <f>Q36</f>
        <v>14</v>
      </c>
      <c r="R13" s="434">
        <f>C13+I13+L13+O13</f>
        <v>65</v>
      </c>
      <c r="S13" s="428" t="s">
        <v>5</v>
      </c>
      <c r="T13" s="430">
        <f>E13+K13+N13+Q13</f>
        <v>56</v>
      </c>
      <c r="U13" s="464" t="s">
        <v>38</v>
      </c>
    </row>
    <row r="14" spans="1:21" ht="15.75" customHeight="1" thickBot="1">
      <c r="A14" s="344"/>
      <c r="B14" s="347"/>
      <c r="C14" s="458"/>
      <c r="D14" s="456"/>
      <c r="E14" s="456"/>
      <c r="F14" s="396"/>
      <c r="G14" s="397"/>
      <c r="H14" s="398"/>
      <c r="I14" s="532"/>
      <c r="J14" s="532"/>
      <c r="K14" s="541"/>
      <c r="L14" s="458"/>
      <c r="M14" s="456"/>
      <c r="N14" s="447"/>
      <c r="O14" s="509"/>
      <c r="P14" s="511"/>
      <c r="Q14" s="513"/>
      <c r="R14" s="435"/>
      <c r="S14" s="429"/>
      <c r="T14" s="431"/>
      <c r="U14" s="465"/>
    </row>
    <row r="15" spans="1:21" ht="15" customHeight="1">
      <c r="A15" s="451">
        <v>3</v>
      </c>
      <c r="B15" s="472" t="str">
        <f>'Nasazení do skupin'!B12</f>
        <v>MNK Modřice C</v>
      </c>
      <c r="C15" s="452">
        <f>K7</f>
        <v>0</v>
      </c>
      <c r="D15" s="454" t="s">
        <v>5</v>
      </c>
      <c r="E15" s="442">
        <f>I7</f>
        <v>2</v>
      </c>
      <c r="F15" s="524">
        <f>K11</f>
        <v>2</v>
      </c>
      <c r="G15" s="534" t="s">
        <v>5</v>
      </c>
      <c r="H15" s="534">
        <f>I11</f>
        <v>0</v>
      </c>
      <c r="I15" s="448"/>
      <c r="J15" s="449"/>
      <c r="K15" s="450"/>
      <c r="L15" s="460">
        <f>K19</f>
        <v>2</v>
      </c>
      <c r="M15" s="460" t="s">
        <v>5</v>
      </c>
      <c r="N15" s="462">
        <f>I19</f>
        <v>0</v>
      </c>
      <c r="O15" s="526">
        <f>O39</f>
        <v>1</v>
      </c>
      <c r="P15" s="526" t="s">
        <v>5</v>
      </c>
      <c r="Q15" s="528">
        <f>Q39</f>
        <v>2</v>
      </c>
      <c r="R15" s="432">
        <f>C15+F15+L15+O15</f>
        <v>5</v>
      </c>
      <c r="S15" s="436" t="s">
        <v>5</v>
      </c>
      <c r="T15" s="470">
        <f>H15+E15+N15+Q15</f>
        <v>4</v>
      </c>
      <c r="U15" s="468">
        <v>4</v>
      </c>
    </row>
    <row r="16" spans="1:21" ht="15.75" customHeight="1" thickBot="1">
      <c r="A16" s="343"/>
      <c r="B16" s="346"/>
      <c r="C16" s="453"/>
      <c r="D16" s="445"/>
      <c r="E16" s="443"/>
      <c r="F16" s="525"/>
      <c r="G16" s="523"/>
      <c r="H16" s="523"/>
      <c r="I16" s="360"/>
      <c r="J16" s="361"/>
      <c r="K16" s="362"/>
      <c r="L16" s="461"/>
      <c r="M16" s="461"/>
      <c r="N16" s="463"/>
      <c r="O16" s="527"/>
      <c r="P16" s="527"/>
      <c r="Q16" s="529"/>
      <c r="R16" s="433"/>
      <c r="S16" s="437"/>
      <c r="T16" s="471"/>
      <c r="U16" s="469"/>
    </row>
    <row r="17" spans="1:22" ht="15" customHeight="1">
      <c r="A17" s="343"/>
      <c r="B17" s="346"/>
      <c r="C17" s="457">
        <f>K9</f>
        <v>5</v>
      </c>
      <c r="D17" s="455" t="s">
        <v>5</v>
      </c>
      <c r="E17" s="446">
        <f>I9</f>
        <v>20</v>
      </c>
      <c r="F17" s="530">
        <f>K13</f>
        <v>20</v>
      </c>
      <c r="G17" s="532" t="s">
        <v>5</v>
      </c>
      <c r="H17" s="532">
        <f>I13</f>
        <v>16</v>
      </c>
      <c r="I17" s="360"/>
      <c r="J17" s="361"/>
      <c r="K17" s="362"/>
      <c r="L17" s="440">
        <f>K21</f>
        <v>20</v>
      </c>
      <c r="M17" s="440" t="s">
        <v>5</v>
      </c>
      <c r="N17" s="466">
        <f>I21</f>
        <v>9</v>
      </c>
      <c r="O17" s="535">
        <f>O40</f>
        <v>26</v>
      </c>
      <c r="P17" s="535" t="s">
        <v>5</v>
      </c>
      <c r="Q17" s="537">
        <f>Q40</f>
        <v>29</v>
      </c>
      <c r="R17" s="434">
        <f>F17+C17+L17+O17</f>
        <v>71</v>
      </c>
      <c r="S17" s="428" t="s">
        <v>5</v>
      </c>
      <c r="T17" s="430">
        <f>H17+E17+N17+Q17</f>
        <v>74</v>
      </c>
      <c r="U17" s="464" t="s">
        <v>37</v>
      </c>
    </row>
    <row r="18" spans="1:22" ht="15.75" customHeight="1" thickBot="1">
      <c r="A18" s="344"/>
      <c r="B18" s="347"/>
      <c r="C18" s="458"/>
      <c r="D18" s="456"/>
      <c r="E18" s="447"/>
      <c r="F18" s="531"/>
      <c r="G18" s="533"/>
      <c r="H18" s="533"/>
      <c r="I18" s="363"/>
      <c r="J18" s="364"/>
      <c r="K18" s="365"/>
      <c r="L18" s="441"/>
      <c r="M18" s="441"/>
      <c r="N18" s="467"/>
      <c r="O18" s="536"/>
      <c r="P18" s="536"/>
      <c r="Q18" s="538"/>
      <c r="R18" s="435"/>
      <c r="S18" s="429"/>
      <c r="T18" s="431"/>
      <c r="U18" s="465"/>
    </row>
    <row r="19" spans="1:22" ht="15" customHeight="1">
      <c r="A19" s="451">
        <v>4</v>
      </c>
      <c r="B19" s="472" t="str">
        <f>'Nasazení do skupin'!B13</f>
        <v>TJ Dynamo ČEZ České Budějovice B</v>
      </c>
      <c r="C19" s="452">
        <f>N7</f>
        <v>0</v>
      </c>
      <c r="D19" s="454" t="s">
        <v>5</v>
      </c>
      <c r="E19" s="442">
        <f>L7</f>
        <v>2</v>
      </c>
      <c r="F19" s="452">
        <f>N11</f>
        <v>1</v>
      </c>
      <c r="G19" s="454" t="s">
        <v>5</v>
      </c>
      <c r="H19" s="442">
        <f>L11</f>
        <v>2</v>
      </c>
      <c r="I19" s="459">
        <f>O45</f>
        <v>0</v>
      </c>
      <c r="J19" s="444" t="s">
        <v>5</v>
      </c>
      <c r="K19" s="444">
        <f>Q45</f>
        <v>2</v>
      </c>
      <c r="L19" s="474">
        <v>2019</v>
      </c>
      <c r="M19" s="475"/>
      <c r="N19" s="476"/>
      <c r="O19" s="460">
        <f>O31</f>
        <v>0</v>
      </c>
      <c r="P19" s="460" t="s">
        <v>5</v>
      </c>
      <c r="Q19" s="462">
        <f>Q31</f>
        <v>2</v>
      </c>
      <c r="R19" s="432">
        <f>F19+I19+C19+O19</f>
        <v>1</v>
      </c>
      <c r="S19" s="436" t="s">
        <v>5</v>
      </c>
      <c r="T19" s="470">
        <f>H19+K19+E19+Q19</f>
        <v>8</v>
      </c>
      <c r="U19" s="468">
        <v>1</v>
      </c>
    </row>
    <row r="20" spans="1:22" ht="15.75" customHeight="1" thickBot="1">
      <c r="A20" s="343"/>
      <c r="B20" s="346"/>
      <c r="C20" s="453"/>
      <c r="D20" s="445"/>
      <c r="E20" s="443"/>
      <c r="F20" s="453"/>
      <c r="G20" s="445"/>
      <c r="H20" s="443"/>
      <c r="I20" s="453"/>
      <c r="J20" s="445"/>
      <c r="K20" s="445"/>
      <c r="L20" s="316"/>
      <c r="M20" s="317"/>
      <c r="N20" s="318"/>
      <c r="O20" s="461"/>
      <c r="P20" s="461"/>
      <c r="Q20" s="463"/>
      <c r="R20" s="433"/>
      <c r="S20" s="437"/>
      <c r="T20" s="471"/>
      <c r="U20" s="469"/>
    </row>
    <row r="21" spans="1:22" ht="15" customHeight="1">
      <c r="A21" s="343"/>
      <c r="B21" s="346"/>
      <c r="C21" s="457">
        <f>N9</f>
        <v>11</v>
      </c>
      <c r="D21" s="455" t="s">
        <v>5</v>
      </c>
      <c r="E21" s="446">
        <f>L9</f>
        <v>20</v>
      </c>
      <c r="F21" s="457">
        <f>N13</f>
        <v>2</v>
      </c>
      <c r="G21" s="455" t="s">
        <v>5</v>
      </c>
      <c r="H21" s="446">
        <f>L13</f>
        <v>20</v>
      </c>
      <c r="I21" s="457">
        <f>O46</f>
        <v>9</v>
      </c>
      <c r="J21" s="455" t="s">
        <v>5</v>
      </c>
      <c r="K21" s="455">
        <f>Q46</f>
        <v>20</v>
      </c>
      <c r="L21" s="316"/>
      <c r="M21" s="317"/>
      <c r="N21" s="318"/>
      <c r="O21" s="440">
        <f>O32</f>
        <v>11</v>
      </c>
      <c r="P21" s="440" t="s">
        <v>5</v>
      </c>
      <c r="Q21" s="466">
        <f>Q32</f>
        <v>20</v>
      </c>
      <c r="R21" s="434">
        <f>F21+I21+C21+O21</f>
        <v>33</v>
      </c>
      <c r="S21" s="428" t="s">
        <v>5</v>
      </c>
      <c r="T21" s="430">
        <f>H21+K21+E21+Q21</f>
        <v>80</v>
      </c>
      <c r="U21" s="464" t="s">
        <v>172</v>
      </c>
    </row>
    <row r="22" spans="1:22" ht="15.75" customHeight="1" thickBot="1">
      <c r="A22" s="344"/>
      <c r="B22" s="347"/>
      <c r="C22" s="458"/>
      <c r="D22" s="456"/>
      <c r="E22" s="447"/>
      <c r="F22" s="458"/>
      <c r="G22" s="456"/>
      <c r="H22" s="447"/>
      <c r="I22" s="458"/>
      <c r="J22" s="456"/>
      <c r="K22" s="456"/>
      <c r="L22" s="319"/>
      <c r="M22" s="320"/>
      <c r="N22" s="321"/>
      <c r="O22" s="441"/>
      <c r="P22" s="441"/>
      <c r="Q22" s="467"/>
      <c r="R22" s="435"/>
      <c r="S22" s="429"/>
      <c r="T22" s="431"/>
      <c r="U22" s="465"/>
    </row>
    <row r="23" spans="1:22" ht="15.75" customHeight="1">
      <c r="A23" s="451">
        <v>5</v>
      </c>
      <c r="B23" s="472" t="str">
        <f>'Nasazení do skupin'!B14</f>
        <v>TJ AVIA Čakovice B</v>
      </c>
      <c r="C23" s="452">
        <f>Q7</f>
        <v>0</v>
      </c>
      <c r="D23" s="454" t="s">
        <v>5</v>
      </c>
      <c r="E23" s="442">
        <f>O7</f>
        <v>2</v>
      </c>
      <c r="F23" s="514">
        <f>Q11</f>
        <v>0</v>
      </c>
      <c r="G23" s="516" t="s">
        <v>5</v>
      </c>
      <c r="H23" s="518">
        <f>O11</f>
        <v>2</v>
      </c>
      <c r="I23" s="520">
        <f>Q15</f>
        <v>2</v>
      </c>
      <c r="J23" s="498" t="s">
        <v>5</v>
      </c>
      <c r="K23" s="500">
        <f>O15</f>
        <v>1</v>
      </c>
      <c r="L23" s="452">
        <f>Q19</f>
        <v>2</v>
      </c>
      <c r="M23" s="454" t="s">
        <v>5</v>
      </c>
      <c r="N23" s="442">
        <f>O19</f>
        <v>0</v>
      </c>
      <c r="O23" s="474"/>
      <c r="P23" s="475"/>
      <c r="Q23" s="476"/>
      <c r="R23" s="432">
        <f>F23+I23+L23+C23</f>
        <v>4</v>
      </c>
      <c r="S23" s="436" t="s">
        <v>5</v>
      </c>
      <c r="T23" s="470">
        <f>H23+K23+N23+E23</f>
        <v>5</v>
      </c>
      <c r="U23" s="468">
        <v>4</v>
      </c>
    </row>
    <row r="24" spans="1:22" ht="15.75" customHeight="1" thickBot="1">
      <c r="A24" s="343"/>
      <c r="B24" s="346"/>
      <c r="C24" s="453"/>
      <c r="D24" s="445"/>
      <c r="E24" s="443"/>
      <c r="F24" s="515"/>
      <c r="G24" s="517"/>
      <c r="H24" s="519"/>
      <c r="I24" s="521"/>
      <c r="J24" s="499"/>
      <c r="K24" s="501"/>
      <c r="L24" s="453"/>
      <c r="M24" s="445"/>
      <c r="N24" s="443"/>
      <c r="O24" s="316"/>
      <c r="P24" s="317"/>
      <c r="Q24" s="318"/>
      <c r="R24" s="433"/>
      <c r="S24" s="437"/>
      <c r="T24" s="471"/>
      <c r="U24" s="469"/>
    </row>
    <row r="25" spans="1:22" ht="15.75" customHeight="1">
      <c r="A25" s="343"/>
      <c r="B25" s="346"/>
      <c r="C25" s="457">
        <f>Q9</f>
        <v>9</v>
      </c>
      <c r="D25" s="455" t="s">
        <v>5</v>
      </c>
      <c r="E25" s="446">
        <f>O9</f>
        <v>20</v>
      </c>
      <c r="F25" s="508">
        <f>Q13</f>
        <v>14</v>
      </c>
      <c r="G25" s="510" t="s">
        <v>5</v>
      </c>
      <c r="H25" s="512">
        <f>O13</f>
        <v>20</v>
      </c>
      <c r="I25" s="502">
        <f>Q17</f>
        <v>29</v>
      </c>
      <c r="J25" s="504" t="s">
        <v>5</v>
      </c>
      <c r="K25" s="506">
        <f>O17</f>
        <v>26</v>
      </c>
      <c r="L25" s="457">
        <f>Q21</f>
        <v>20</v>
      </c>
      <c r="M25" s="455" t="s">
        <v>5</v>
      </c>
      <c r="N25" s="446">
        <f>O21</f>
        <v>11</v>
      </c>
      <c r="O25" s="316"/>
      <c r="P25" s="317"/>
      <c r="Q25" s="318"/>
      <c r="R25" s="434">
        <f>F25+I25+L25+C25</f>
        <v>72</v>
      </c>
      <c r="S25" s="428" t="s">
        <v>5</v>
      </c>
      <c r="T25" s="430">
        <f>H25+K25+N25+E25</f>
        <v>77</v>
      </c>
      <c r="U25" s="464" t="s">
        <v>173</v>
      </c>
    </row>
    <row r="26" spans="1:22" ht="15.75" customHeight="1" thickBot="1">
      <c r="A26" s="344"/>
      <c r="B26" s="347"/>
      <c r="C26" s="458"/>
      <c r="D26" s="456"/>
      <c r="E26" s="447"/>
      <c r="F26" s="509"/>
      <c r="G26" s="511"/>
      <c r="H26" s="513"/>
      <c r="I26" s="503"/>
      <c r="J26" s="505"/>
      <c r="K26" s="507"/>
      <c r="L26" s="458"/>
      <c r="M26" s="456"/>
      <c r="N26" s="447"/>
      <c r="O26" s="319"/>
      <c r="P26" s="320"/>
      <c r="Q26" s="321"/>
      <c r="R26" s="435"/>
      <c r="S26" s="429"/>
      <c r="T26" s="431"/>
      <c r="U26" s="465"/>
    </row>
    <row r="28" spans="1:22" ht="24.95" customHeight="1">
      <c r="A28" s="490" t="s">
        <v>12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2"/>
      <c r="S28" s="130"/>
      <c r="T28" s="152"/>
      <c r="U28" s="152"/>
    </row>
    <row r="29" spans="1:22" ht="15" customHeight="1">
      <c r="A29" s="493">
        <v>1</v>
      </c>
      <c r="B29" s="473" t="str">
        <f>B11</f>
        <v>SK Liapor WITTE Karlovy Vary A</v>
      </c>
      <c r="C29" s="473"/>
      <c r="D29" s="473" t="s">
        <v>5</v>
      </c>
      <c r="E29" s="473" t="str">
        <f>B15</f>
        <v>MNK Modřice C</v>
      </c>
      <c r="F29" s="473"/>
      <c r="G29" s="473"/>
      <c r="H29" s="473"/>
      <c r="I29" s="473"/>
      <c r="J29" s="473"/>
      <c r="K29" s="473"/>
      <c r="L29" s="473"/>
      <c r="M29" s="473"/>
      <c r="N29" s="473"/>
      <c r="O29" s="137">
        <v>0</v>
      </c>
      <c r="P29" s="138" t="s">
        <v>5</v>
      </c>
      <c r="Q29" s="138">
        <v>2</v>
      </c>
      <c r="R29" s="129" t="s">
        <v>11</v>
      </c>
      <c r="S29" s="128"/>
      <c r="T29" s="34"/>
      <c r="U29" s="35"/>
      <c r="V29" s="3"/>
    </row>
    <row r="30" spans="1:22" ht="15" customHeight="1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139">
        <v>16</v>
      </c>
      <c r="P30" s="140" t="s">
        <v>5</v>
      </c>
      <c r="Q30" s="126">
        <v>20</v>
      </c>
      <c r="R30" s="6" t="s">
        <v>10</v>
      </c>
      <c r="S30" s="128"/>
      <c r="T30" s="32"/>
      <c r="U30" s="35"/>
      <c r="V30" s="3"/>
    </row>
    <row r="31" spans="1:22" ht="15" customHeight="1">
      <c r="A31" s="438">
        <v>2</v>
      </c>
      <c r="B31" s="439" t="str">
        <f>B19</f>
        <v>TJ Dynamo ČEZ České Budějovice B</v>
      </c>
      <c r="C31" s="439"/>
      <c r="D31" s="439" t="s">
        <v>5</v>
      </c>
      <c r="E31" s="439" t="str">
        <f>B23</f>
        <v>TJ AVIA Čakovice B</v>
      </c>
      <c r="F31" s="439"/>
      <c r="G31" s="439"/>
      <c r="H31" s="439"/>
      <c r="I31" s="439"/>
      <c r="J31" s="439"/>
      <c r="K31" s="439"/>
      <c r="L31" s="439"/>
      <c r="M31" s="439"/>
      <c r="N31" s="439"/>
      <c r="O31" s="141">
        <v>0</v>
      </c>
      <c r="P31" s="140" t="s">
        <v>5</v>
      </c>
      <c r="Q31" s="140">
        <v>2</v>
      </c>
      <c r="R31" s="6" t="s">
        <v>11</v>
      </c>
      <c r="S31" s="128"/>
      <c r="T31" s="34"/>
      <c r="U31" s="35"/>
    </row>
    <row r="32" spans="1:22" ht="15" customHeight="1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139">
        <v>11</v>
      </c>
      <c r="P32" s="140" t="s">
        <v>5</v>
      </c>
      <c r="Q32" s="126">
        <v>20</v>
      </c>
      <c r="R32" s="6" t="s">
        <v>10</v>
      </c>
      <c r="S32" s="128"/>
      <c r="T32" s="32"/>
      <c r="U32" s="35"/>
    </row>
    <row r="33" spans="1:21" ht="15" customHeight="1">
      <c r="A33" s="438">
        <v>3</v>
      </c>
      <c r="B33" s="439" t="str">
        <f>B7</f>
        <v>TJ Peklo nad Zdobnicí A</v>
      </c>
      <c r="C33" s="439"/>
      <c r="D33" s="439" t="s">
        <v>5</v>
      </c>
      <c r="E33" s="439" t="str">
        <f>B15</f>
        <v>MNK Modřice C</v>
      </c>
      <c r="F33" s="439"/>
      <c r="G33" s="439"/>
      <c r="H33" s="439"/>
      <c r="I33" s="439"/>
      <c r="J33" s="439"/>
      <c r="K33" s="439"/>
      <c r="L33" s="439"/>
      <c r="M33" s="439"/>
      <c r="N33" s="439"/>
      <c r="O33" s="141">
        <v>2</v>
      </c>
      <c r="P33" s="140" t="s">
        <v>5</v>
      </c>
      <c r="Q33" s="140">
        <v>0</v>
      </c>
      <c r="R33" s="6" t="s">
        <v>11</v>
      </c>
      <c r="S33" s="128"/>
      <c r="T33" s="34"/>
      <c r="U33" s="35"/>
    </row>
    <row r="34" spans="1:21" ht="15" customHeight="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39">
        <v>20</v>
      </c>
      <c r="P34" s="140" t="s">
        <v>5</v>
      </c>
      <c r="Q34" s="126">
        <v>5</v>
      </c>
      <c r="R34" s="6" t="s">
        <v>10</v>
      </c>
      <c r="S34" s="128"/>
      <c r="T34" s="32"/>
      <c r="U34" s="35"/>
    </row>
    <row r="35" spans="1:21" ht="15" customHeight="1">
      <c r="A35" s="438">
        <v>4</v>
      </c>
      <c r="B35" s="439" t="str">
        <f>B11</f>
        <v>SK Liapor WITTE Karlovy Vary A</v>
      </c>
      <c r="C35" s="439"/>
      <c r="D35" s="439" t="s">
        <v>5</v>
      </c>
      <c r="E35" s="439" t="str">
        <f>B23</f>
        <v>TJ AVIA Čakovice B</v>
      </c>
      <c r="F35" s="439"/>
      <c r="G35" s="439"/>
      <c r="H35" s="439"/>
      <c r="I35" s="439"/>
      <c r="J35" s="439"/>
      <c r="K35" s="439"/>
      <c r="L35" s="439"/>
      <c r="M35" s="439"/>
      <c r="N35" s="439"/>
      <c r="O35" s="141">
        <v>2</v>
      </c>
      <c r="P35" s="140" t="s">
        <v>5</v>
      </c>
      <c r="Q35" s="140">
        <v>0</v>
      </c>
      <c r="R35" s="6" t="s">
        <v>11</v>
      </c>
      <c r="S35" s="128"/>
      <c r="T35" s="34"/>
      <c r="U35" s="35" t="s">
        <v>170</v>
      </c>
    </row>
    <row r="36" spans="1:21" ht="15" customHeight="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139">
        <v>20</v>
      </c>
      <c r="P36" s="140" t="s">
        <v>5</v>
      </c>
      <c r="Q36" s="126">
        <v>14</v>
      </c>
      <c r="R36" s="6" t="s">
        <v>10</v>
      </c>
      <c r="S36" s="128"/>
      <c r="T36" s="32"/>
      <c r="U36" s="35"/>
    </row>
    <row r="37" spans="1:21" ht="15" customHeight="1">
      <c r="A37" s="438">
        <v>5</v>
      </c>
      <c r="B37" s="439" t="str">
        <f>B7</f>
        <v>TJ Peklo nad Zdobnicí A</v>
      </c>
      <c r="C37" s="439"/>
      <c r="D37" s="439" t="s">
        <v>5</v>
      </c>
      <c r="E37" s="439" t="str">
        <f>B19</f>
        <v>TJ Dynamo ČEZ České Budějovice B</v>
      </c>
      <c r="F37" s="439"/>
      <c r="G37" s="439"/>
      <c r="H37" s="439"/>
      <c r="I37" s="439"/>
      <c r="J37" s="439"/>
      <c r="K37" s="439"/>
      <c r="L37" s="439"/>
      <c r="M37" s="439"/>
      <c r="N37" s="439"/>
      <c r="O37" s="141">
        <v>2</v>
      </c>
      <c r="P37" s="140" t="s">
        <v>5</v>
      </c>
      <c r="Q37" s="140">
        <v>0</v>
      </c>
      <c r="R37" s="6" t="s">
        <v>11</v>
      </c>
      <c r="S37" s="128"/>
      <c r="T37" s="34"/>
      <c r="U37" s="35"/>
    </row>
    <row r="38" spans="1:21" ht="15" customHeight="1">
      <c r="A38" s="438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139">
        <v>20</v>
      </c>
      <c r="P38" s="140" t="s">
        <v>5</v>
      </c>
      <c r="Q38" s="126">
        <v>11</v>
      </c>
      <c r="R38" s="6" t="s">
        <v>10</v>
      </c>
      <c r="S38" s="128"/>
      <c r="T38" s="32"/>
      <c r="U38" s="35"/>
    </row>
    <row r="39" spans="1:21" ht="15" customHeight="1">
      <c r="A39" s="438">
        <v>6</v>
      </c>
      <c r="B39" s="439" t="str">
        <f>B15</f>
        <v>MNK Modřice C</v>
      </c>
      <c r="C39" s="439"/>
      <c r="D39" s="439" t="s">
        <v>5</v>
      </c>
      <c r="E39" s="439" t="str">
        <f>B23</f>
        <v>TJ AVIA Čakovice B</v>
      </c>
      <c r="F39" s="439"/>
      <c r="G39" s="439"/>
      <c r="H39" s="439"/>
      <c r="I39" s="439"/>
      <c r="J39" s="439"/>
      <c r="K39" s="439"/>
      <c r="L39" s="439"/>
      <c r="M39" s="439"/>
      <c r="N39" s="439"/>
      <c r="O39" s="141">
        <v>1</v>
      </c>
      <c r="P39" s="140" t="s">
        <v>5</v>
      </c>
      <c r="Q39" s="140">
        <v>2</v>
      </c>
      <c r="R39" s="6" t="s">
        <v>11</v>
      </c>
      <c r="S39" s="128"/>
      <c r="T39" s="34"/>
      <c r="U39" s="35"/>
    </row>
    <row r="40" spans="1:21" ht="15" customHeight="1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139">
        <v>26</v>
      </c>
      <c r="P40" s="140" t="s">
        <v>5</v>
      </c>
      <c r="Q40" s="126">
        <v>29</v>
      </c>
      <c r="R40" s="6" t="s">
        <v>10</v>
      </c>
      <c r="S40" s="128"/>
      <c r="T40" s="32"/>
      <c r="U40" s="35"/>
    </row>
    <row r="41" spans="1:21" ht="15.75">
      <c r="A41" s="438">
        <v>7</v>
      </c>
      <c r="B41" s="439" t="str">
        <f>B11</f>
        <v>SK Liapor WITTE Karlovy Vary A</v>
      </c>
      <c r="C41" s="439"/>
      <c r="D41" s="439" t="s">
        <v>5</v>
      </c>
      <c r="E41" s="439" t="str">
        <f>B19</f>
        <v>TJ Dynamo ČEZ České Budějovice B</v>
      </c>
      <c r="F41" s="439"/>
      <c r="G41" s="439"/>
      <c r="H41" s="439"/>
      <c r="I41" s="439"/>
      <c r="J41" s="439"/>
      <c r="K41" s="439"/>
      <c r="L41" s="439"/>
      <c r="M41" s="439"/>
      <c r="N41" s="439"/>
      <c r="O41" s="141">
        <v>2</v>
      </c>
      <c r="P41" s="140" t="s">
        <v>5</v>
      </c>
      <c r="Q41" s="140">
        <v>1</v>
      </c>
      <c r="R41" s="6" t="s">
        <v>11</v>
      </c>
      <c r="S41" s="128"/>
      <c r="T41" s="34"/>
      <c r="U41" s="35" t="s">
        <v>171</v>
      </c>
    </row>
    <row r="42" spans="1:21" ht="15.75">
      <c r="A42" s="438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139">
        <v>20</v>
      </c>
      <c r="P42" s="140" t="s">
        <v>5</v>
      </c>
      <c r="Q42" s="126">
        <v>2</v>
      </c>
      <c r="R42" s="6" t="s">
        <v>10</v>
      </c>
      <c r="S42" s="128"/>
      <c r="T42" s="32"/>
      <c r="U42" s="35"/>
    </row>
    <row r="43" spans="1:21" ht="14.45" customHeight="1">
      <c r="A43" s="438">
        <v>8</v>
      </c>
      <c r="B43" s="439" t="str">
        <f>B7</f>
        <v>TJ Peklo nad Zdobnicí A</v>
      </c>
      <c r="C43" s="439"/>
      <c r="D43" s="439" t="s">
        <v>5</v>
      </c>
      <c r="E43" s="439" t="str">
        <f>B23</f>
        <v>TJ AVIA Čakovice B</v>
      </c>
      <c r="F43" s="439"/>
      <c r="G43" s="439"/>
      <c r="H43" s="439"/>
      <c r="I43" s="439"/>
      <c r="J43" s="439"/>
      <c r="K43" s="439"/>
      <c r="L43" s="439"/>
      <c r="M43" s="439"/>
      <c r="N43" s="439"/>
      <c r="O43" s="141">
        <v>2</v>
      </c>
      <c r="P43" s="140" t="s">
        <v>5</v>
      </c>
      <c r="Q43" s="140">
        <v>0</v>
      </c>
      <c r="R43" s="6" t="s">
        <v>11</v>
      </c>
      <c r="S43" s="128"/>
      <c r="T43" s="34"/>
      <c r="U43" s="35"/>
    </row>
    <row r="44" spans="1:21" ht="14.45" customHeight="1">
      <c r="A44" s="438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139">
        <v>20</v>
      </c>
      <c r="P44" s="140" t="s">
        <v>5</v>
      </c>
      <c r="Q44" s="126">
        <v>9</v>
      </c>
      <c r="R44" s="6" t="s">
        <v>10</v>
      </c>
      <c r="S44" s="128"/>
      <c r="T44" s="32"/>
      <c r="U44" s="35"/>
    </row>
    <row r="45" spans="1:21" ht="15.75">
      <c r="A45" s="438">
        <v>9</v>
      </c>
      <c r="B45" s="439" t="str">
        <f>B19</f>
        <v>TJ Dynamo ČEZ České Budějovice B</v>
      </c>
      <c r="C45" s="439"/>
      <c r="D45" s="439" t="s">
        <v>5</v>
      </c>
      <c r="E45" s="439" t="str">
        <f>B15</f>
        <v>MNK Modřice C</v>
      </c>
      <c r="F45" s="439"/>
      <c r="G45" s="439"/>
      <c r="H45" s="439"/>
      <c r="I45" s="439"/>
      <c r="J45" s="439"/>
      <c r="K45" s="439"/>
      <c r="L45" s="439"/>
      <c r="M45" s="439"/>
      <c r="N45" s="439"/>
      <c r="O45" s="141">
        <v>0</v>
      </c>
      <c r="P45" s="140" t="s">
        <v>5</v>
      </c>
      <c r="Q45" s="140">
        <v>2</v>
      </c>
      <c r="R45" s="6" t="s">
        <v>11</v>
      </c>
      <c r="S45" s="128"/>
      <c r="T45" s="34"/>
      <c r="U45" s="35"/>
    </row>
    <row r="46" spans="1:21" ht="15.75">
      <c r="A46" s="438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139">
        <v>9</v>
      </c>
      <c r="P46" s="140" t="s">
        <v>5</v>
      </c>
      <c r="Q46" s="126">
        <v>20</v>
      </c>
      <c r="R46" s="6" t="s">
        <v>10</v>
      </c>
      <c r="S46" s="128"/>
      <c r="T46" s="32"/>
      <c r="U46" s="35"/>
    </row>
    <row r="47" spans="1:21" ht="15.75">
      <c r="A47" s="438">
        <v>10</v>
      </c>
      <c r="B47" s="439" t="str">
        <f>B11</f>
        <v>SK Liapor WITTE Karlovy Vary A</v>
      </c>
      <c r="C47" s="439"/>
      <c r="D47" s="439" t="s">
        <v>5</v>
      </c>
      <c r="E47" s="439" t="str">
        <f>B7</f>
        <v>TJ Peklo nad Zdobnicí A</v>
      </c>
      <c r="F47" s="439"/>
      <c r="G47" s="439"/>
      <c r="H47" s="439"/>
      <c r="I47" s="439"/>
      <c r="J47" s="439"/>
      <c r="K47" s="439"/>
      <c r="L47" s="439"/>
      <c r="M47" s="439"/>
      <c r="N47" s="439"/>
      <c r="O47" s="38">
        <v>0</v>
      </c>
      <c r="P47" s="39" t="s">
        <v>5</v>
      </c>
      <c r="Q47" s="39">
        <v>2</v>
      </c>
      <c r="R47" s="6" t="s">
        <v>11</v>
      </c>
      <c r="S47" s="128"/>
      <c r="T47" s="34"/>
      <c r="U47" s="35"/>
    </row>
    <row r="48" spans="1:21" ht="15.75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37">
        <v>9</v>
      </c>
      <c r="P48" s="39" t="s">
        <v>5</v>
      </c>
      <c r="Q48" s="28">
        <v>20</v>
      </c>
      <c r="R48" s="6" t="s">
        <v>10</v>
      </c>
      <c r="S48" s="128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E92"/>
  <sheetViews>
    <sheetView showGridLines="0" workbookViewId="0">
      <selection activeCell="AC32" sqref="AC32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377" t="str">
        <f>'Nasazení do skupin'!B2</f>
        <v>PČNS starší žáci - dvojice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406"/>
      <c r="M2" s="406"/>
      <c r="N2" s="406"/>
      <c r="O2" s="373"/>
      <c r="P2" s="373"/>
      <c r="Q2" s="373"/>
      <c r="R2" s="373"/>
      <c r="S2" s="373"/>
      <c r="T2" s="373"/>
      <c r="U2" s="374"/>
    </row>
    <row r="3" spans="1:29" ht="15.75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9" ht="32.25" customHeight="1" thickBot="1">
      <c r="A4" s="420" t="s">
        <v>9</v>
      </c>
      <c r="B4" s="42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9">
      <c r="A5" s="422"/>
      <c r="B5" s="423"/>
      <c r="C5" s="373">
        <v>1</v>
      </c>
      <c r="D5" s="373"/>
      <c r="E5" s="374"/>
      <c r="F5" s="377">
        <v>2</v>
      </c>
      <c r="G5" s="373"/>
      <c r="H5" s="374"/>
      <c r="I5" s="377">
        <v>3</v>
      </c>
      <c r="J5" s="373"/>
      <c r="K5" s="374"/>
      <c r="L5" s="377">
        <v>4</v>
      </c>
      <c r="M5" s="373"/>
      <c r="N5" s="374"/>
      <c r="O5" s="377">
        <v>5</v>
      </c>
      <c r="P5" s="373"/>
      <c r="Q5" s="374"/>
      <c r="R5" s="410" t="s">
        <v>1</v>
      </c>
      <c r="S5" s="411"/>
      <c r="T5" s="412"/>
      <c r="U5" s="149" t="s">
        <v>2</v>
      </c>
    </row>
    <row r="6" spans="1:29" ht="15.75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50" t="s">
        <v>4</v>
      </c>
    </row>
    <row r="7" spans="1:29" ht="15" customHeight="1">
      <c r="A7" s="342">
        <v>1</v>
      </c>
      <c r="B7" s="345" t="str">
        <f>'Nasazení do skupin'!B15</f>
        <v>MNK Modřice A</v>
      </c>
      <c r="C7" s="381"/>
      <c r="D7" s="382"/>
      <c r="E7" s="383"/>
      <c r="F7" s="348"/>
      <c r="G7" s="332"/>
      <c r="H7" s="334"/>
      <c r="I7" s="348"/>
      <c r="J7" s="332"/>
      <c r="K7" s="334"/>
      <c r="L7" s="127"/>
      <c r="M7" s="127"/>
      <c r="N7" s="127"/>
      <c r="O7" s="348"/>
      <c r="P7" s="332"/>
      <c r="Q7" s="334"/>
      <c r="R7" s="416"/>
      <c r="S7" s="322"/>
      <c r="T7" s="324"/>
      <c r="U7" s="371"/>
      <c r="AB7" s="32"/>
    </row>
    <row r="8" spans="1:29" ht="15.75" customHeight="1" thickBot="1">
      <c r="A8" s="343"/>
      <c r="B8" s="346"/>
      <c r="C8" s="384"/>
      <c r="D8" s="385"/>
      <c r="E8" s="386"/>
      <c r="F8" s="349"/>
      <c r="G8" s="333"/>
      <c r="H8" s="335"/>
      <c r="I8" s="349"/>
      <c r="J8" s="333"/>
      <c r="K8" s="335"/>
      <c r="L8" s="146"/>
      <c r="M8" s="146"/>
      <c r="N8" s="146"/>
      <c r="O8" s="349"/>
      <c r="P8" s="333"/>
      <c r="Q8" s="335"/>
      <c r="R8" s="417"/>
      <c r="S8" s="323"/>
      <c r="T8" s="325"/>
      <c r="U8" s="372"/>
    </row>
    <row r="9" spans="1:29" ht="15" customHeight="1">
      <c r="A9" s="343"/>
      <c r="B9" s="346"/>
      <c r="C9" s="384"/>
      <c r="D9" s="385"/>
      <c r="E9" s="386"/>
      <c r="F9" s="336"/>
      <c r="G9" s="340"/>
      <c r="H9" s="338"/>
      <c r="I9" s="336"/>
      <c r="J9" s="340"/>
      <c r="K9" s="338"/>
      <c r="L9" s="147"/>
      <c r="M9" s="147"/>
      <c r="N9" s="147"/>
      <c r="O9" s="336"/>
      <c r="P9" s="340"/>
      <c r="Q9" s="338"/>
      <c r="R9" s="418"/>
      <c r="S9" s="328"/>
      <c r="T9" s="330"/>
      <c r="U9" s="369"/>
      <c r="AA9" s="32"/>
      <c r="AB9" s="32"/>
      <c r="AC9" s="32"/>
    </row>
    <row r="10" spans="1:29" ht="15.75" customHeight="1" thickBot="1">
      <c r="A10" s="344"/>
      <c r="B10" s="347"/>
      <c r="C10" s="387"/>
      <c r="D10" s="388"/>
      <c r="E10" s="389"/>
      <c r="F10" s="336"/>
      <c r="G10" s="340"/>
      <c r="H10" s="338"/>
      <c r="I10" s="337"/>
      <c r="J10" s="341"/>
      <c r="K10" s="339"/>
      <c r="L10" s="148"/>
      <c r="M10" s="148"/>
      <c r="N10" s="148"/>
      <c r="O10" s="337"/>
      <c r="P10" s="341"/>
      <c r="Q10" s="339"/>
      <c r="R10" s="419"/>
      <c r="S10" s="329"/>
      <c r="T10" s="331"/>
      <c r="U10" s="370"/>
      <c r="AA10" s="32"/>
      <c r="AB10" s="32"/>
      <c r="AC10" s="32"/>
    </row>
    <row r="11" spans="1:29" ht="15" customHeight="1">
      <c r="A11" s="342">
        <v>2</v>
      </c>
      <c r="B11" s="345" t="str">
        <f>'Nasazení do skupin'!B16</f>
        <v>TJ Spartak Alutec KK Čelákovice MIX</v>
      </c>
      <c r="C11" s="348"/>
      <c r="D11" s="332"/>
      <c r="E11" s="332"/>
      <c r="F11" s="390" t="s">
        <v>109</v>
      </c>
      <c r="G11" s="391"/>
      <c r="H11" s="392"/>
      <c r="I11" s="332"/>
      <c r="J11" s="332"/>
      <c r="K11" s="334"/>
      <c r="L11" s="127"/>
      <c r="M11" s="127"/>
      <c r="N11" s="127"/>
      <c r="O11" s="348"/>
      <c r="P11" s="332"/>
      <c r="Q11" s="334"/>
      <c r="R11" s="416"/>
      <c r="S11" s="322"/>
      <c r="T11" s="324"/>
      <c r="U11" s="371"/>
    </row>
    <row r="12" spans="1:29" ht="15.75" customHeight="1" thickBot="1">
      <c r="A12" s="343"/>
      <c r="B12" s="346"/>
      <c r="C12" s="349"/>
      <c r="D12" s="333"/>
      <c r="E12" s="333"/>
      <c r="F12" s="393"/>
      <c r="G12" s="394"/>
      <c r="H12" s="395"/>
      <c r="I12" s="333"/>
      <c r="J12" s="333"/>
      <c r="K12" s="335"/>
      <c r="L12" s="146"/>
      <c r="M12" s="146"/>
      <c r="N12" s="146"/>
      <c r="O12" s="349"/>
      <c r="P12" s="333"/>
      <c r="Q12" s="335"/>
      <c r="R12" s="417"/>
      <c r="S12" s="323"/>
      <c r="T12" s="325"/>
      <c r="U12" s="372"/>
    </row>
    <row r="13" spans="1:29" ht="15" customHeight="1">
      <c r="A13" s="343"/>
      <c r="B13" s="346"/>
      <c r="C13" s="336"/>
      <c r="D13" s="340"/>
      <c r="E13" s="340"/>
      <c r="F13" s="393"/>
      <c r="G13" s="394"/>
      <c r="H13" s="395"/>
      <c r="I13" s="340"/>
      <c r="J13" s="340"/>
      <c r="K13" s="338"/>
      <c r="L13" s="147"/>
      <c r="M13" s="147"/>
      <c r="N13" s="147"/>
      <c r="O13" s="336"/>
      <c r="P13" s="340"/>
      <c r="Q13" s="338"/>
      <c r="R13" s="418"/>
      <c r="S13" s="328"/>
      <c r="T13" s="330"/>
      <c r="U13" s="369"/>
    </row>
    <row r="14" spans="1:29" ht="15.75" customHeight="1" thickBot="1">
      <c r="A14" s="344"/>
      <c r="B14" s="347"/>
      <c r="C14" s="337"/>
      <c r="D14" s="341"/>
      <c r="E14" s="341"/>
      <c r="F14" s="396"/>
      <c r="G14" s="397"/>
      <c r="H14" s="398"/>
      <c r="I14" s="340"/>
      <c r="J14" s="340"/>
      <c r="K14" s="338"/>
      <c r="L14" s="147"/>
      <c r="M14" s="147"/>
      <c r="N14" s="147"/>
      <c r="O14" s="337"/>
      <c r="P14" s="341"/>
      <c r="Q14" s="339"/>
      <c r="R14" s="419"/>
      <c r="S14" s="329"/>
      <c r="T14" s="331"/>
      <c r="U14" s="370"/>
    </row>
    <row r="15" spans="1:29" ht="15" customHeight="1">
      <c r="A15" s="342">
        <v>3</v>
      </c>
      <c r="B15" s="345" t="str">
        <f>'Nasazení do skupin'!B17</f>
        <v>TJ Sokol Holice</v>
      </c>
      <c r="C15" s="348"/>
      <c r="D15" s="332"/>
      <c r="E15" s="334"/>
      <c r="F15" s="368"/>
      <c r="G15" s="352"/>
      <c r="H15" s="352"/>
      <c r="I15" s="357"/>
      <c r="J15" s="358"/>
      <c r="K15" s="359"/>
      <c r="L15" s="348"/>
      <c r="M15" s="332"/>
      <c r="N15" s="334"/>
      <c r="O15" s="366"/>
      <c r="P15" s="366"/>
      <c r="Q15" s="350"/>
      <c r="R15" s="416"/>
      <c r="S15" s="322"/>
      <c r="T15" s="324"/>
      <c r="U15" s="371"/>
    </row>
    <row r="16" spans="1:29" ht="15.75" customHeight="1" thickBot="1">
      <c r="A16" s="343"/>
      <c r="B16" s="346"/>
      <c r="C16" s="349"/>
      <c r="D16" s="333"/>
      <c r="E16" s="335"/>
      <c r="F16" s="349"/>
      <c r="G16" s="333"/>
      <c r="H16" s="333"/>
      <c r="I16" s="360"/>
      <c r="J16" s="361"/>
      <c r="K16" s="362"/>
      <c r="L16" s="349"/>
      <c r="M16" s="333"/>
      <c r="N16" s="335"/>
      <c r="O16" s="367"/>
      <c r="P16" s="367"/>
      <c r="Q16" s="351"/>
      <c r="R16" s="417"/>
      <c r="S16" s="323"/>
      <c r="T16" s="325"/>
      <c r="U16" s="372"/>
    </row>
    <row r="17" spans="1:31" ht="15" customHeight="1">
      <c r="A17" s="343"/>
      <c r="B17" s="346"/>
      <c r="C17" s="336"/>
      <c r="D17" s="340"/>
      <c r="E17" s="338"/>
      <c r="F17" s="336"/>
      <c r="G17" s="340"/>
      <c r="H17" s="340"/>
      <c r="I17" s="360"/>
      <c r="J17" s="361"/>
      <c r="K17" s="362"/>
      <c r="L17" s="336"/>
      <c r="M17" s="340"/>
      <c r="N17" s="338"/>
      <c r="O17" s="355"/>
      <c r="P17" s="355"/>
      <c r="Q17" s="353"/>
      <c r="R17" s="418"/>
      <c r="S17" s="328"/>
      <c r="T17" s="330"/>
      <c r="U17" s="369"/>
    </row>
    <row r="18" spans="1:31" ht="15.75" customHeight="1" thickBot="1">
      <c r="A18" s="344"/>
      <c r="B18" s="347"/>
      <c r="C18" s="337"/>
      <c r="D18" s="341"/>
      <c r="E18" s="339"/>
      <c r="F18" s="337"/>
      <c r="G18" s="341"/>
      <c r="H18" s="341"/>
      <c r="I18" s="363"/>
      <c r="J18" s="364"/>
      <c r="K18" s="365"/>
      <c r="L18" s="337"/>
      <c r="M18" s="341"/>
      <c r="N18" s="339"/>
      <c r="O18" s="356"/>
      <c r="P18" s="356"/>
      <c r="Q18" s="354"/>
      <c r="R18" s="419"/>
      <c r="S18" s="329"/>
      <c r="T18" s="331"/>
      <c r="U18" s="370"/>
    </row>
    <row r="19" spans="1:31" ht="15" customHeight="1">
      <c r="A19" s="342">
        <v>4</v>
      </c>
      <c r="B19" s="345" t="str">
        <f>'Nasazení do skupin'!B18</f>
        <v>TJ ČZ Strakonice B</v>
      </c>
      <c r="C19" s="348"/>
      <c r="D19" s="332"/>
      <c r="E19" s="334"/>
      <c r="F19" s="348"/>
      <c r="G19" s="332"/>
      <c r="H19" s="334"/>
      <c r="I19" s="368"/>
      <c r="J19" s="352"/>
      <c r="K19" s="352"/>
      <c r="L19" s="313">
        <v>2019</v>
      </c>
      <c r="M19" s="314"/>
      <c r="N19" s="315"/>
      <c r="O19" s="348"/>
      <c r="P19" s="332"/>
      <c r="Q19" s="334"/>
      <c r="R19" s="322"/>
      <c r="S19" s="322"/>
      <c r="T19" s="324"/>
      <c r="U19" s="371"/>
    </row>
    <row r="20" spans="1:31" ht="15.75" customHeight="1" thickBot="1">
      <c r="A20" s="343"/>
      <c r="B20" s="346"/>
      <c r="C20" s="349"/>
      <c r="D20" s="333"/>
      <c r="E20" s="335"/>
      <c r="F20" s="349"/>
      <c r="G20" s="333"/>
      <c r="H20" s="335"/>
      <c r="I20" s="349"/>
      <c r="J20" s="333"/>
      <c r="K20" s="333"/>
      <c r="L20" s="316"/>
      <c r="M20" s="317"/>
      <c r="N20" s="318"/>
      <c r="O20" s="349"/>
      <c r="P20" s="333"/>
      <c r="Q20" s="335"/>
      <c r="R20" s="323"/>
      <c r="S20" s="323"/>
      <c r="T20" s="325"/>
      <c r="U20" s="372"/>
    </row>
    <row r="21" spans="1:31" ht="15" customHeight="1">
      <c r="A21" s="343"/>
      <c r="B21" s="346"/>
      <c r="C21" s="336"/>
      <c r="D21" s="340"/>
      <c r="E21" s="338"/>
      <c r="F21" s="336"/>
      <c r="G21" s="340"/>
      <c r="H21" s="338"/>
      <c r="I21" s="336"/>
      <c r="J21" s="340"/>
      <c r="K21" s="340"/>
      <c r="L21" s="316"/>
      <c r="M21" s="317"/>
      <c r="N21" s="318"/>
      <c r="O21" s="336"/>
      <c r="P21" s="340"/>
      <c r="Q21" s="338"/>
      <c r="R21" s="326"/>
      <c r="S21" s="328"/>
      <c r="T21" s="330"/>
      <c r="U21" s="369"/>
    </row>
    <row r="22" spans="1:31" ht="15.75" customHeight="1" thickBot="1">
      <c r="A22" s="344"/>
      <c r="B22" s="347"/>
      <c r="C22" s="337"/>
      <c r="D22" s="341"/>
      <c r="E22" s="339"/>
      <c r="F22" s="337"/>
      <c r="G22" s="341"/>
      <c r="H22" s="339"/>
      <c r="I22" s="337"/>
      <c r="J22" s="341"/>
      <c r="K22" s="341"/>
      <c r="L22" s="319"/>
      <c r="M22" s="320"/>
      <c r="N22" s="321"/>
      <c r="O22" s="337"/>
      <c r="P22" s="341"/>
      <c r="Q22" s="339"/>
      <c r="R22" s="327"/>
      <c r="S22" s="329"/>
      <c r="T22" s="331"/>
      <c r="U22" s="370"/>
    </row>
    <row r="23" spans="1:31" ht="15" customHeight="1">
      <c r="A23" s="342">
        <v>5</v>
      </c>
      <c r="B23" s="345" t="str">
        <f>'Nasazení do skupin'!B19</f>
        <v>TJ Peklo nad Zdobnicí C</v>
      </c>
      <c r="C23" s="348"/>
      <c r="D23" s="332"/>
      <c r="E23" s="334"/>
      <c r="F23" s="348"/>
      <c r="G23" s="332"/>
      <c r="H23" s="334"/>
      <c r="I23" s="348"/>
      <c r="J23" s="332"/>
      <c r="K23" s="334"/>
      <c r="L23" s="127"/>
      <c r="M23" s="127"/>
      <c r="N23" s="127"/>
      <c r="O23" s="313"/>
      <c r="P23" s="314"/>
      <c r="Q23" s="315"/>
      <c r="R23" s="322"/>
      <c r="S23" s="322"/>
      <c r="T23" s="324"/>
      <c r="U23" s="371"/>
    </row>
    <row r="24" spans="1:31" ht="15.75" customHeight="1" thickBot="1">
      <c r="A24" s="343"/>
      <c r="B24" s="346"/>
      <c r="C24" s="349"/>
      <c r="D24" s="333"/>
      <c r="E24" s="335"/>
      <c r="F24" s="349"/>
      <c r="G24" s="333"/>
      <c r="H24" s="335"/>
      <c r="I24" s="349"/>
      <c r="J24" s="333"/>
      <c r="K24" s="335"/>
      <c r="L24" s="146"/>
      <c r="M24" s="146"/>
      <c r="N24" s="146"/>
      <c r="O24" s="316"/>
      <c r="P24" s="317"/>
      <c r="Q24" s="318"/>
      <c r="R24" s="323"/>
      <c r="S24" s="323"/>
      <c r="T24" s="325"/>
      <c r="U24" s="372"/>
    </row>
    <row r="25" spans="1:31" ht="15" customHeight="1">
      <c r="A25" s="343"/>
      <c r="B25" s="346"/>
      <c r="C25" s="336"/>
      <c r="D25" s="340"/>
      <c r="E25" s="338"/>
      <c r="F25" s="336"/>
      <c r="G25" s="340"/>
      <c r="H25" s="338"/>
      <c r="I25" s="336"/>
      <c r="J25" s="340"/>
      <c r="K25" s="338"/>
      <c r="L25" s="147"/>
      <c r="M25" s="147"/>
      <c r="N25" s="147"/>
      <c r="O25" s="316"/>
      <c r="P25" s="317"/>
      <c r="Q25" s="318"/>
      <c r="R25" s="326"/>
      <c r="S25" s="328"/>
      <c r="T25" s="330"/>
      <c r="U25" s="369"/>
    </row>
    <row r="26" spans="1:31" ht="15.75" customHeight="1" thickBot="1">
      <c r="A26" s="344"/>
      <c r="B26" s="347"/>
      <c r="C26" s="337"/>
      <c r="D26" s="341"/>
      <c r="E26" s="339"/>
      <c r="F26" s="337"/>
      <c r="G26" s="341"/>
      <c r="H26" s="339"/>
      <c r="I26" s="337"/>
      <c r="J26" s="341"/>
      <c r="K26" s="339"/>
      <c r="L26" s="148"/>
      <c r="M26" s="148"/>
      <c r="N26" s="148"/>
      <c r="O26" s="319"/>
      <c r="P26" s="320"/>
      <c r="Q26" s="321"/>
      <c r="R26" s="327"/>
      <c r="S26" s="329"/>
      <c r="T26" s="331"/>
      <c r="U26" s="370"/>
    </row>
    <row r="27" spans="1:31" ht="15" customHeight="1">
      <c r="A27" s="494"/>
      <c r="B27" s="495"/>
      <c r="C27" s="495"/>
      <c r="D27" s="496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494"/>
      <c r="B28" s="495"/>
      <c r="C28" s="495"/>
      <c r="D28" s="496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494"/>
      <c r="B29" s="495"/>
      <c r="C29" s="495"/>
      <c r="D29" s="496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494"/>
      <c r="B30" s="495"/>
      <c r="C30" s="495"/>
      <c r="D30" s="496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494"/>
      <c r="B31" s="495"/>
      <c r="C31" s="495"/>
      <c r="D31" s="496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494"/>
      <c r="B32" s="495"/>
      <c r="C32" s="495"/>
      <c r="D32" s="496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494"/>
      <c r="B33" s="495"/>
      <c r="C33" s="495"/>
      <c r="D33" s="496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494"/>
      <c r="B34" s="495"/>
      <c r="C34" s="495"/>
      <c r="D34" s="496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494"/>
      <c r="B35" s="495"/>
      <c r="C35" s="495"/>
      <c r="D35" s="496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494"/>
      <c r="B36" s="495"/>
      <c r="C36" s="495"/>
      <c r="D36" s="496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497"/>
      <c r="T37" s="497"/>
      <c r="U37" s="151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</row>
    <row r="39" spans="1:57"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</row>
    <row r="40" spans="1:57"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</row>
    <row r="41" spans="1:57" ht="20.25">
      <c r="W41" s="402"/>
      <c r="X41" s="402"/>
      <c r="Y41" s="402"/>
      <c r="Z41" s="402"/>
      <c r="AA41" s="402"/>
      <c r="AB41" s="402"/>
      <c r="AC41" s="402"/>
      <c r="AD41" s="404"/>
      <c r="AE41" s="404"/>
      <c r="AF41" s="404"/>
      <c r="AG41" s="404"/>
      <c r="AH41" s="404"/>
      <c r="AI41" s="404"/>
      <c r="AJ41" s="1"/>
      <c r="AK41" s="1"/>
      <c r="AL41" s="402"/>
      <c r="AM41" s="402"/>
      <c r="AN41" s="402"/>
      <c r="AO41" s="402"/>
      <c r="AP41" s="402"/>
      <c r="AQ41" s="402"/>
      <c r="AR41" s="5"/>
      <c r="AS41" s="4"/>
      <c r="AT41" s="4"/>
      <c r="AU41" s="4"/>
      <c r="AV41" s="4"/>
      <c r="AW41" s="4"/>
      <c r="AX41" s="402"/>
      <c r="AY41" s="402"/>
      <c r="AZ41" s="402"/>
      <c r="BA41" s="402"/>
      <c r="BB41" s="1"/>
      <c r="BC41" s="1"/>
      <c r="BD41" s="1"/>
      <c r="BE41" s="1"/>
    </row>
    <row r="43" spans="1:57" ht="20.25">
      <c r="W43" s="404"/>
      <c r="X43" s="404"/>
      <c r="Y43" s="404"/>
      <c r="Z43" s="404"/>
      <c r="AA43" s="404"/>
      <c r="AB43" s="404"/>
      <c r="AC43" s="404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1"/>
      <c r="AO43" s="404"/>
      <c r="AP43" s="404"/>
      <c r="AQ43" s="404"/>
      <c r="AR43" s="404"/>
      <c r="AS43" s="404"/>
      <c r="AT43" s="404"/>
      <c r="AU43" s="404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</row>
    <row r="46" spans="1:57" ht="15.75">
      <c r="W46" s="427"/>
      <c r="X46" s="427"/>
      <c r="Y46" s="427"/>
      <c r="Z46" s="427"/>
      <c r="AA46" s="427"/>
      <c r="AB46" s="427"/>
      <c r="AC46" s="2"/>
      <c r="AD46" s="427"/>
      <c r="AE46" s="427"/>
      <c r="AF46" s="2"/>
      <c r="AG46" s="2"/>
      <c r="AH46" s="2"/>
      <c r="AI46" s="427"/>
      <c r="AJ46" s="427"/>
      <c r="AK46" s="427"/>
      <c r="AL46" s="427"/>
      <c r="AM46" s="427"/>
      <c r="AN46" s="427"/>
      <c r="AO46" s="2"/>
      <c r="AP46" s="2"/>
      <c r="AQ46" s="2"/>
      <c r="AR46" s="2"/>
      <c r="AS46" s="2"/>
      <c r="AT46" s="2"/>
      <c r="AU46" s="427"/>
      <c r="AV46" s="427"/>
      <c r="AW46" s="427"/>
      <c r="AX46" s="427"/>
      <c r="AY46" s="427"/>
      <c r="AZ46" s="427"/>
      <c r="BA46" s="2"/>
      <c r="BB46" s="2"/>
      <c r="BC46" s="2"/>
      <c r="BD46" s="2"/>
      <c r="BE46" s="2"/>
    </row>
    <row r="49" spans="23:57" ht="15" customHeight="1"/>
    <row r="53" spans="23:57"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  <c r="AS53" s="402"/>
      <c r="AT53" s="402"/>
      <c r="AU53" s="402"/>
      <c r="AV53" s="402"/>
      <c r="AW53" s="402"/>
      <c r="AX53" s="402"/>
      <c r="AY53" s="402"/>
      <c r="AZ53" s="402"/>
      <c r="BA53" s="402"/>
      <c r="BB53" s="402"/>
      <c r="BC53" s="402"/>
      <c r="BD53" s="402"/>
      <c r="BE53" s="402"/>
    </row>
    <row r="54" spans="23:57"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2"/>
      <c r="AX54" s="402"/>
      <c r="AY54" s="402"/>
      <c r="AZ54" s="402"/>
      <c r="BA54" s="402"/>
      <c r="BB54" s="402"/>
      <c r="BC54" s="402"/>
      <c r="BD54" s="402"/>
      <c r="BE54" s="402"/>
    </row>
    <row r="58" spans="23:57" ht="23.25"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403"/>
      <c r="AX58" s="403"/>
      <c r="AY58" s="403"/>
      <c r="AZ58" s="403"/>
      <c r="BA58" s="403"/>
      <c r="BB58" s="403"/>
      <c r="BC58" s="403"/>
      <c r="BD58" s="403"/>
      <c r="BE58" s="403"/>
    </row>
    <row r="59" spans="23:57" ht="20.25">
      <c r="W59" s="402"/>
      <c r="X59" s="402"/>
      <c r="Y59" s="402"/>
      <c r="Z59" s="402"/>
      <c r="AA59" s="402"/>
      <c r="AB59" s="402"/>
      <c r="AC59" s="402"/>
      <c r="AD59" s="404"/>
      <c r="AE59" s="404"/>
      <c r="AF59" s="404"/>
      <c r="AG59" s="404"/>
      <c r="AH59" s="404"/>
      <c r="AI59" s="404"/>
      <c r="AJ59" s="1"/>
      <c r="AK59" s="1"/>
      <c r="AL59" s="402"/>
      <c r="AM59" s="402"/>
      <c r="AN59" s="402"/>
      <c r="AO59" s="402"/>
      <c r="AP59" s="402"/>
      <c r="AQ59" s="402"/>
      <c r="AR59" s="5"/>
      <c r="AS59" s="4"/>
      <c r="AT59" s="4"/>
      <c r="AU59" s="4"/>
      <c r="AV59" s="4"/>
      <c r="AW59" s="4"/>
      <c r="AX59" s="402"/>
      <c r="AY59" s="402"/>
      <c r="AZ59" s="402"/>
      <c r="BA59" s="402"/>
      <c r="BB59" s="1"/>
      <c r="BC59" s="1"/>
      <c r="BD59" s="1"/>
      <c r="BE59" s="1"/>
    </row>
    <row r="61" spans="23:57" ht="20.25">
      <c r="W61" s="404"/>
      <c r="X61" s="404"/>
      <c r="Y61" s="404"/>
      <c r="Z61" s="404"/>
      <c r="AA61" s="404"/>
      <c r="AB61" s="404"/>
      <c r="AC61" s="404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1"/>
      <c r="AO61" s="404"/>
      <c r="AP61" s="404"/>
      <c r="AQ61" s="404"/>
      <c r="AR61" s="404"/>
      <c r="AS61" s="404"/>
      <c r="AT61" s="404"/>
      <c r="AU61" s="404"/>
      <c r="AV61" s="405"/>
      <c r="AW61" s="405"/>
      <c r="AX61" s="405"/>
      <c r="AY61" s="405"/>
      <c r="AZ61" s="405"/>
      <c r="BA61" s="405"/>
      <c r="BB61" s="405"/>
      <c r="BC61" s="405"/>
      <c r="BD61" s="405"/>
      <c r="BE61" s="405"/>
    </row>
    <row r="64" spans="23:57" ht="15.75">
      <c r="W64" s="427"/>
      <c r="X64" s="427"/>
      <c r="Y64" s="427"/>
      <c r="Z64" s="427"/>
      <c r="AA64" s="427"/>
      <c r="AB64" s="427"/>
      <c r="AC64" s="2"/>
      <c r="AD64" s="427"/>
      <c r="AE64" s="427"/>
      <c r="AF64" s="2"/>
      <c r="AG64" s="2"/>
      <c r="AH64" s="2"/>
      <c r="AI64" s="427"/>
      <c r="AJ64" s="427"/>
      <c r="AK64" s="427"/>
      <c r="AL64" s="427"/>
      <c r="AM64" s="427"/>
      <c r="AN64" s="427"/>
      <c r="AO64" s="2"/>
      <c r="AP64" s="2"/>
      <c r="AQ64" s="2"/>
      <c r="AR64" s="2"/>
      <c r="AS64" s="2"/>
      <c r="AT64" s="2"/>
      <c r="AU64" s="427"/>
      <c r="AV64" s="427"/>
      <c r="AW64" s="427"/>
      <c r="AX64" s="427"/>
      <c r="AY64" s="427"/>
      <c r="AZ64" s="427"/>
      <c r="BA64" s="2"/>
      <c r="BB64" s="2"/>
      <c r="BC64" s="2"/>
      <c r="BD64" s="2"/>
      <c r="BE64" s="2"/>
    </row>
    <row r="67" spans="23:57" ht="15" customHeight="1"/>
    <row r="71" spans="23:57"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2"/>
      <c r="AZ71" s="402"/>
      <c r="BA71" s="402"/>
      <c r="BB71" s="402"/>
      <c r="BC71" s="402"/>
      <c r="BD71" s="402"/>
      <c r="BE71" s="402"/>
    </row>
    <row r="72" spans="23:57"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2"/>
      <c r="AZ72" s="402"/>
      <c r="BA72" s="402"/>
      <c r="BB72" s="402"/>
      <c r="BC72" s="402"/>
      <c r="BD72" s="402"/>
      <c r="BE72" s="402"/>
    </row>
    <row r="76" spans="23:57" ht="23.25"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</row>
    <row r="78" spans="23:57" ht="23.25"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</row>
    <row r="79" spans="23:57" ht="20.25">
      <c r="W79" s="402"/>
      <c r="X79" s="402"/>
      <c r="Y79" s="402"/>
      <c r="Z79" s="402"/>
      <c r="AA79" s="402"/>
      <c r="AB79" s="402"/>
      <c r="AC79" s="402"/>
      <c r="AD79" s="404"/>
      <c r="AE79" s="404"/>
      <c r="AF79" s="404"/>
      <c r="AG79" s="404"/>
      <c r="AH79" s="404"/>
      <c r="AI79" s="404"/>
      <c r="AJ79" s="1"/>
      <c r="AK79" s="1"/>
      <c r="AL79" s="402"/>
      <c r="AM79" s="402"/>
      <c r="AN79" s="402"/>
      <c r="AO79" s="402"/>
      <c r="AP79" s="402"/>
      <c r="AQ79" s="402"/>
      <c r="AR79" s="5"/>
      <c r="AS79" s="4"/>
      <c r="AT79" s="4"/>
      <c r="AU79" s="4"/>
      <c r="AV79" s="4"/>
      <c r="AW79" s="4"/>
      <c r="AX79" s="402"/>
      <c r="AY79" s="402"/>
      <c r="AZ79" s="402"/>
      <c r="BA79" s="402"/>
      <c r="BB79" s="1"/>
      <c r="BC79" s="1"/>
      <c r="BD79" s="1"/>
      <c r="BE79" s="1"/>
    </row>
    <row r="81" spans="23:57" ht="20.25">
      <c r="W81" s="404"/>
      <c r="X81" s="404"/>
      <c r="Y81" s="404"/>
      <c r="Z81" s="404"/>
      <c r="AA81" s="404"/>
      <c r="AB81" s="404"/>
      <c r="AC81" s="404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1"/>
      <c r="AO81" s="404"/>
      <c r="AP81" s="404"/>
      <c r="AQ81" s="404"/>
      <c r="AR81" s="404"/>
      <c r="AS81" s="404"/>
      <c r="AT81" s="404"/>
      <c r="AU81" s="404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</row>
    <row r="84" spans="23:57" ht="15.75">
      <c r="W84" s="427"/>
      <c r="X84" s="427"/>
      <c r="Y84" s="427"/>
      <c r="Z84" s="427"/>
      <c r="AA84" s="427"/>
      <c r="AB84" s="427"/>
      <c r="AC84" s="2"/>
      <c r="AD84" s="427"/>
      <c r="AE84" s="427"/>
      <c r="AF84" s="2"/>
      <c r="AG84" s="2"/>
      <c r="AH84" s="2"/>
      <c r="AI84" s="427"/>
      <c r="AJ84" s="427"/>
      <c r="AK84" s="427"/>
      <c r="AL84" s="427"/>
      <c r="AM84" s="427"/>
      <c r="AN84" s="427"/>
      <c r="AO84" s="2"/>
      <c r="AP84" s="2"/>
      <c r="AQ84" s="2"/>
      <c r="AR84" s="2"/>
      <c r="AS84" s="2"/>
      <c r="AT84" s="2"/>
      <c r="AU84" s="427"/>
      <c r="AV84" s="427"/>
      <c r="AW84" s="427"/>
      <c r="AX84" s="427"/>
      <c r="AY84" s="427"/>
      <c r="AZ84" s="427"/>
      <c r="BA84" s="2"/>
      <c r="BB84" s="2"/>
      <c r="BC84" s="2"/>
      <c r="BD84" s="2"/>
      <c r="BE84" s="2"/>
    </row>
    <row r="91" spans="23:57"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2"/>
      <c r="AZ91" s="402"/>
      <c r="BA91" s="402"/>
      <c r="BB91" s="402"/>
      <c r="BC91" s="402"/>
      <c r="BD91" s="402"/>
      <c r="BE91" s="402"/>
    </row>
    <row r="92" spans="23:57"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2"/>
      <c r="AZ92" s="402"/>
      <c r="BA92" s="402"/>
      <c r="BB92" s="402"/>
      <c r="BC92" s="402"/>
      <c r="BD92" s="402"/>
      <c r="BE92" s="402"/>
    </row>
  </sheetData>
  <mergeCells count="232"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O13:O14"/>
    <mergeCell ref="Q13:Q14"/>
    <mergeCell ref="R13:R14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G15:G16"/>
    <mergeCell ref="H15:H16"/>
    <mergeCell ref="I15:K18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F9:F10"/>
    <mergeCell ref="J9:J10"/>
    <mergeCell ref="K9:K10"/>
    <mergeCell ref="G9:G10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P11:P12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3:A26"/>
    <mergeCell ref="B23:B26"/>
    <mergeCell ref="C23:C24"/>
    <mergeCell ref="D23:D24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E27:Q28"/>
    <mergeCell ref="E29:Q30"/>
    <mergeCell ref="E31:Q32"/>
    <mergeCell ref="E33:Q34"/>
    <mergeCell ref="E35:Q36"/>
    <mergeCell ref="S37:T37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64:AB64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W96"/>
  <sheetViews>
    <sheetView showGridLines="0" zoomScale="110" zoomScaleNormal="110" workbookViewId="0">
      <selection activeCell="AD24" sqref="AD24"/>
    </sheetView>
  </sheetViews>
  <sheetFormatPr defaultRowHeight="1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/>
    <row r="2" spans="1:21" ht="14.45" customHeight="1">
      <c r="A2" s="482" t="str">
        <f>'Nasazení do skupin'!B2</f>
        <v>PČNS starší žáci - dvojice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83"/>
    </row>
    <row r="3" spans="1:21" ht="15" customHeight="1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1" ht="32.25" customHeight="1" thickBot="1">
      <c r="A4" s="480" t="s">
        <v>9</v>
      </c>
      <c r="B4" s="48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1" ht="14.45" customHeight="1">
      <c r="A5" s="422"/>
      <c r="B5" s="423"/>
      <c r="C5" s="406">
        <v>1</v>
      </c>
      <c r="D5" s="406"/>
      <c r="E5" s="483"/>
      <c r="F5" s="482">
        <v>2</v>
      </c>
      <c r="G5" s="406"/>
      <c r="H5" s="483"/>
      <c r="I5" s="482">
        <v>3</v>
      </c>
      <c r="J5" s="406"/>
      <c r="K5" s="483"/>
      <c r="L5" s="482">
        <v>4</v>
      </c>
      <c r="M5" s="406"/>
      <c r="N5" s="483"/>
      <c r="O5" s="482">
        <v>5</v>
      </c>
      <c r="P5" s="406"/>
      <c r="Q5" s="483"/>
      <c r="R5" s="487" t="s">
        <v>1</v>
      </c>
      <c r="S5" s="488"/>
      <c r="T5" s="489"/>
      <c r="U5" s="175" t="s">
        <v>2</v>
      </c>
    </row>
    <row r="6" spans="1:21" ht="15" customHeight="1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74" t="s">
        <v>4</v>
      </c>
    </row>
    <row r="7" spans="1:21" ht="15" customHeight="1">
      <c r="A7" s="451">
        <v>1</v>
      </c>
      <c r="B7" s="472" t="str">
        <f>'Nasazení do skupin'!B15</f>
        <v>MNK Modřice A</v>
      </c>
      <c r="C7" s="477"/>
      <c r="D7" s="478"/>
      <c r="E7" s="479"/>
      <c r="F7" s="452">
        <f>E11</f>
        <v>1</v>
      </c>
      <c r="G7" s="454" t="s">
        <v>5</v>
      </c>
      <c r="H7" s="442">
        <f>C11</f>
        <v>2</v>
      </c>
      <c r="I7" s="452">
        <f>O33</f>
        <v>2</v>
      </c>
      <c r="J7" s="454" t="s">
        <v>5</v>
      </c>
      <c r="K7" s="442">
        <f>Q33</f>
        <v>0</v>
      </c>
      <c r="L7" s="452">
        <f>O37</f>
        <v>2</v>
      </c>
      <c r="M7" s="454" t="s">
        <v>5</v>
      </c>
      <c r="N7" s="442">
        <f>Q37</f>
        <v>0</v>
      </c>
      <c r="O7" s="452">
        <f>O43</f>
        <v>2</v>
      </c>
      <c r="P7" s="454" t="s">
        <v>5</v>
      </c>
      <c r="Q7" s="442">
        <f>Q43</f>
        <v>0</v>
      </c>
      <c r="R7" s="432">
        <f>F7+I7+L7+O7</f>
        <v>7</v>
      </c>
      <c r="S7" s="436" t="s">
        <v>5</v>
      </c>
      <c r="T7" s="470">
        <f>H7+K7+N7+Q7</f>
        <v>2</v>
      </c>
      <c r="U7" s="468">
        <v>6</v>
      </c>
    </row>
    <row r="8" spans="1:21" ht="15.75" customHeight="1" thickBot="1">
      <c r="A8" s="343"/>
      <c r="B8" s="346"/>
      <c r="C8" s="384"/>
      <c r="D8" s="385"/>
      <c r="E8" s="386"/>
      <c r="F8" s="453"/>
      <c r="G8" s="445"/>
      <c r="H8" s="443"/>
      <c r="I8" s="453"/>
      <c r="J8" s="445"/>
      <c r="K8" s="443"/>
      <c r="L8" s="453"/>
      <c r="M8" s="445"/>
      <c r="N8" s="443"/>
      <c r="O8" s="453"/>
      <c r="P8" s="445"/>
      <c r="Q8" s="443"/>
      <c r="R8" s="433"/>
      <c r="S8" s="437"/>
      <c r="T8" s="471"/>
      <c r="U8" s="469"/>
    </row>
    <row r="9" spans="1:21" ht="15" customHeight="1">
      <c r="A9" s="343"/>
      <c r="B9" s="346"/>
      <c r="C9" s="384"/>
      <c r="D9" s="385"/>
      <c r="E9" s="386"/>
      <c r="F9" s="457">
        <f>E13</f>
        <v>25</v>
      </c>
      <c r="G9" s="455" t="s">
        <v>5</v>
      </c>
      <c r="H9" s="446">
        <f>C13</f>
        <v>27</v>
      </c>
      <c r="I9" s="457">
        <f>O34</f>
        <v>20</v>
      </c>
      <c r="J9" s="455" t="s">
        <v>5</v>
      </c>
      <c r="K9" s="446">
        <f>Q34</f>
        <v>4</v>
      </c>
      <c r="L9" s="457">
        <f>O38</f>
        <v>20</v>
      </c>
      <c r="M9" s="455" t="s">
        <v>5</v>
      </c>
      <c r="N9" s="446">
        <f>Q38</f>
        <v>14</v>
      </c>
      <c r="O9" s="457">
        <f>O44</f>
        <v>20</v>
      </c>
      <c r="P9" s="455" t="s">
        <v>5</v>
      </c>
      <c r="Q9" s="446">
        <f>Q44</f>
        <v>4</v>
      </c>
      <c r="R9" s="434">
        <f>F9+I9+L9+O9</f>
        <v>85</v>
      </c>
      <c r="S9" s="428" t="s">
        <v>5</v>
      </c>
      <c r="T9" s="430">
        <f>H9+K9+N9+Q9</f>
        <v>49</v>
      </c>
      <c r="U9" s="464" t="s">
        <v>37</v>
      </c>
    </row>
    <row r="10" spans="1:21" ht="15.75" customHeight="1" thickBot="1">
      <c r="A10" s="344"/>
      <c r="B10" s="347"/>
      <c r="C10" s="387"/>
      <c r="D10" s="388"/>
      <c r="E10" s="389"/>
      <c r="F10" s="457"/>
      <c r="G10" s="455"/>
      <c r="H10" s="446"/>
      <c r="I10" s="458"/>
      <c r="J10" s="456"/>
      <c r="K10" s="447"/>
      <c r="L10" s="458"/>
      <c r="M10" s="456"/>
      <c r="N10" s="447"/>
      <c r="O10" s="458"/>
      <c r="P10" s="456"/>
      <c r="Q10" s="447"/>
      <c r="R10" s="435"/>
      <c r="S10" s="429"/>
      <c r="T10" s="431"/>
      <c r="U10" s="465"/>
    </row>
    <row r="11" spans="1:21" ht="15" customHeight="1">
      <c r="A11" s="451">
        <v>2</v>
      </c>
      <c r="B11" s="472" t="str">
        <f>'Nasazení do skupin'!B16</f>
        <v>TJ Spartak Alutec KK Čelákovice MIX</v>
      </c>
      <c r="C11" s="452">
        <f>O47</f>
        <v>2</v>
      </c>
      <c r="D11" s="454" t="s">
        <v>5</v>
      </c>
      <c r="E11" s="454">
        <f>Q47</f>
        <v>1</v>
      </c>
      <c r="F11" s="484" t="s">
        <v>109</v>
      </c>
      <c r="G11" s="485"/>
      <c r="H11" s="486"/>
      <c r="I11" s="454">
        <f>O29</f>
        <v>2</v>
      </c>
      <c r="J11" s="454" t="s">
        <v>5</v>
      </c>
      <c r="K11" s="442">
        <f>Q29</f>
        <v>0</v>
      </c>
      <c r="L11" s="452">
        <f>O41</f>
        <v>2</v>
      </c>
      <c r="M11" s="454" t="s">
        <v>5</v>
      </c>
      <c r="N11" s="442">
        <f>Q41</f>
        <v>0</v>
      </c>
      <c r="O11" s="452">
        <f>O35</f>
        <v>2</v>
      </c>
      <c r="P11" s="454" t="s">
        <v>5</v>
      </c>
      <c r="Q11" s="442">
        <f>Q35</f>
        <v>0</v>
      </c>
      <c r="R11" s="432">
        <f>C11+I11+L11+O11</f>
        <v>8</v>
      </c>
      <c r="S11" s="436" t="s">
        <v>5</v>
      </c>
      <c r="T11" s="470">
        <f>E11+K11+N11+Q11</f>
        <v>1</v>
      </c>
      <c r="U11" s="468">
        <v>8</v>
      </c>
    </row>
    <row r="12" spans="1:21" ht="15.75" customHeight="1" thickBot="1">
      <c r="A12" s="343"/>
      <c r="B12" s="346"/>
      <c r="C12" s="453"/>
      <c r="D12" s="445"/>
      <c r="E12" s="445"/>
      <c r="F12" s="393"/>
      <c r="G12" s="394"/>
      <c r="H12" s="395"/>
      <c r="I12" s="445"/>
      <c r="J12" s="445"/>
      <c r="K12" s="443"/>
      <c r="L12" s="453"/>
      <c r="M12" s="445"/>
      <c r="N12" s="443"/>
      <c r="O12" s="453"/>
      <c r="P12" s="445"/>
      <c r="Q12" s="443"/>
      <c r="R12" s="433"/>
      <c r="S12" s="437"/>
      <c r="T12" s="471"/>
      <c r="U12" s="469"/>
    </row>
    <row r="13" spans="1:21" ht="15" customHeight="1">
      <c r="A13" s="343"/>
      <c r="B13" s="346"/>
      <c r="C13" s="457">
        <f>O48</f>
        <v>27</v>
      </c>
      <c r="D13" s="455" t="s">
        <v>5</v>
      </c>
      <c r="E13" s="455">
        <f>Q48</f>
        <v>25</v>
      </c>
      <c r="F13" s="393"/>
      <c r="G13" s="394"/>
      <c r="H13" s="395"/>
      <c r="I13" s="455">
        <f>O30</f>
        <v>20</v>
      </c>
      <c r="J13" s="455" t="s">
        <v>5</v>
      </c>
      <c r="K13" s="446">
        <f>Q30</f>
        <v>8</v>
      </c>
      <c r="L13" s="457">
        <f>O42</f>
        <v>20</v>
      </c>
      <c r="M13" s="455" t="s">
        <v>5</v>
      </c>
      <c r="N13" s="446">
        <f>Q42</f>
        <v>9</v>
      </c>
      <c r="O13" s="457">
        <f>O36</f>
        <v>20</v>
      </c>
      <c r="P13" s="455" t="s">
        <v>5</v>
      </c>
      <c r="Q13" s="446">
        <f>Q36</f>
        <v>9</v>
      </c>
      <c r="R13" s="434">
        <f>C13+I13+L13+O13</f>
        <v>87</v>
      </c>
      <c r="S13" s="428" t="s">
        <v>5</v>
      </c>
      <c r="T13" s="430">
        <f>E13+K13+N13+Q13</f>
        <v>51</v>
      </c>
      <c r="U13" s="464" t="s">
        <v>36</v>
      </c>
    </row>
    <row r="14" spans="1:21" ht="15.75" customHeight="1" thickBot="1">
      <c r="A14" s="344"/>
      <c r="B14" s="347"/>
      <c r="C14" s="458"/>
      <c r="D14" s="456"/>
      <c r="E14" s="456"/>
      <c r="F14" s="396"/>
      <c r="G14" s="397"/>
      <c r="H14" s="398"/>
      <c r="I14" s="455"/>
      <c r="J14" s="455"/>
      <c r="K14" s="446"/>
      <c r="L14" s="458"/>
      <c r="M14" s="456"/>
      <c r="N14" s="447"/>
      <c r="O14" s="458"/>
      <c r="P14" s="456"/>
      <c r="Q14" s="447"/>
      <c r="R14" s="435"/>
      <c r="S14" s="429"/>
      <c r="T14" s="431"/>
      <c r="U14" s="465"/>
    </row>
    <row r="15" spans="1:21" ht="15" customHeight="1">
      <c r="A15" s="451">
        <v>3</v>
      </c>
      <c r="B15" s="472" t="str">
        <f>'Nasazení do skupin'!B17</f>
        <v>TJ Sokol Holice</v>
      </c>
      <c r="C15" s="452">
        <f>K7</f>
        <v>0</v>
      </c>
      <c r="D15" s="454" t="s">
        <v>5</v>
      </c>
      <c r="E15" s="442">
        <f>I7</f>
        <v>2</v>
      </c>
      <c r="F15" s="459">
        <f>K11</f>
        <v>0</v>
      </c>
      <c r="G15" s="444" t="s">
        <v>5</v>
      </c>
      <c r="H15" s="444">
        <f>I11</f>
        <v>2</v>
      </c>
      <c r="I15" s="448"/>
      <c r="J15" s="449"/>
      <c r="K15" s="450"/>
      <c r="L15" s="526">
        <f>K19</f>
        <v>2</v>
      </c>
      <c r="M15" s="526" t="s">
        <v>5</v>
      </c>
      <c r="N15" s="528">
        <f>I19</f>
        <v>0</v>
      </c>
      <c r="O15" s="554">
        <f>O39</f>
        <v>0</v>
      </c>
      <c r="P15" s="554" t="s">
        <v>5</v>
      </c>
      <c r="Q15" s="556">
        <f>Q39</f>
        <v>2</v>
      </c>
      <c r="R15" s="432">
        <f>C15+F15+L15+O15</f>
        <v>2</v>
      </c>
      <c r="S15" s="436" t="s">
        <v>5</v>
      </c>
      <c r="T15" s="470">
        <f>H15+E15+N15+Q15</f>
        <v>6</v>
      </c>
      <c r="U15" s="468">
        <v>2</v>
      </c>
    </row>
    <row r="16" spans="1:21" ht="15.75" customHeight="1" thickBot="1">
      <c r="A16" s="343"/>
      <c r="B16" s="346"/>
      <c r="C16" s="453"/>
      <c r="D16" s="445"/>
      <c r="E16" s="443"/>
      <c r="F16" s="453"/>
      <c r="G16" s="445"/>
      <c r="H16" s="445"/>
      <c r="I16" s="360"/>
      <c r="J16" s="361"/>
      <c r="K16" s="362"/>
      <c r="L16" s="527"/>
      <c r="M16" s="527"/>
      <c r="N16" s="529"/>
      <c r="O16" s="555"/>
      <c r="P16" s="555"/>
      <c r="Q16" s="557"/>
      <c r="R16" s="433"/>
      <c r="S16" s="437"/>
      <c r="T16" s="471"/>
      <c r="U16" s="469"/>
    </row>
    <row r="17" spans="1:23" ht="15" customHeight="1">
      <c r="A17" s="343"/>
      <c r="B17" s="346"/>
      <c r="C17" s="457">
        <f>K9</f>
        <v>4</v>
      </c>
      <c r="D17" s="455" t="s">
        <v>5</v>
      </c>
      <c r="E17" s="446">
        <f>I9</f>
        <v>20</v>
      </c>
      <c r="F17" s="457">
        <f>K13</f>
        <v>8</v>
      </c>
      <c r="G17" s="455" t="s">
        <v>5</v>
      </c>
      <c r="H17" s="455">
        <f>I13</f>
        <v>20</v>
      </c>
      <c r="I17" s="360"/>
      <c r="J17" s="361"/>
      <c r="K17" s="362"/>
      <c r="L17" s="535">
        <f>K21</f>
        <v>20</v>
      </c>
      <c r="M17" s="535" t="s">
        <v>5</v>
      </c>
      <c r="N17" s="537">
        <f>I21</f>
        <v>9</v>
      </c>
      <c r="O17" s="558">
        <f>O40</f>
        <v>11</v>
      </c>
      <c r="P17" s="558" t="s">
        <v>5</v>
      </c>
      <c r="Q17" s="560">
        <f>Q40</f>
        <v>20</v>
      </c>
      <c r="R17" s="434">
        <f>F17+C17+L17+O17</f>
        <v>43</v>
      </c>
      <c r="S17" s="428" t="s">
        <v>5</v>
      </c>
      <c r="T17" s="430">
        <f>H17+E17+N17+Q17</f>
        <v>69</v>
      </c>
      <c r="U17" s="464" t="s">
        <v>173</v>
      </c>
    </row>
    <row r="18" spans="1:23" ht="15.75" customHeight="1" thickBot="1">
      <c r="A18" s="344"/>
      <c r="B18" s="347"/>
      <c r="C18" s="458"/>
      <c r="D18" s="456"/>
      <c r="E18" s="447"/>
      <c r="F18" s="458"/>
      <c r="G18" s="456"/>
      <c r="H18" s="456"/>
      <c r="I18" s="363"/>
      <c r="J18" s="364"/>
      <c r="K18" s="365"/>
      <c r="L18" s="536"/>
      <c r="M18" s="536"/>
      <c r="N18" s="538"/>
      <c r="O18" s="559"/>
      <c r="P18" s="559"/>
      <c r="Q18" s="561"/>
      <c r="R18" s="435"/>
      <c r="S18" s="429"/>
      <c r="T18" s="431"/>
      <c r="U18" s="465"/>
    </row>
    <row r="19" spans="1:23" ht="15" customHeight="1">
      <c r="A19" s="451">
        <v>4</v>
      </c>
      <c r="B19" s="472" t="str">
        <f>'Nasazení do skupin'!B18</f>
        <v>TJ ČZ Strakonice B</v>
      </c>
      <c r="C19" s="452">
        <f>N7</f>
        <v>0</v>
      </c>
      <c r="D19" s="454" t="s">
        <v>5</v>
      </c>
      <c r="E19" s="442">
        <f>L7</f>
        <v>2</v>
      </c>
      <c r="F19" s="452">
        <f>N11</f>
        <v>0</v>
      </c>
      <c r="G19" s="454" t="s">
        <v>5</v>
      </c>
      <c r="H19" s="442">
        <f>L11</f>
        <v>2</v>
      </c>
      <c r="I19" s="553">
        <f>O45</f>
        <v>0</v>
      </c>
      <c r="J19" s="551" t="s">
        <v>5</v>
      </c>
      <c r="K19" s="551">
        <f>Q45</f>
        <v>2</v>
      </c>
      <c r="L19" s="474">
        <v>2019</v>
      </c>
      <c r="M19" s="475"/>
      <c r="N19" s="476"/>
      <c r="O19" s="543">
        <f>O31</f>
        <v>2</v>
      </c>
      <c r="P19" s="543" t="s">
        <v>5</v>
      </c>
      <c r="Q19" s="545">
        <f>Q31</f>
        <v>1</v>
      </c>
      <c r="R19" s="432">
        <f>F19+I19+C19+O19</f>
        <v>2</v>
      </c>
      <c r="S19" s="436" t="s">
        <v>5</v>
      </c>
      <c r="T19" s="470">
        <f>H19+K19+E19+Q19</f>
        <v>7</v>
      </c>
      <c r="U19" s="468">
        <v>2</v>
      </c>
    </row>
    <row r="20" spans="1:23" ht="15.75" customHeight="1" thickBot="1">
      <c r="A20" s="343"/>
      <c r="B20" s="346"/>
      <c r="C20" s="453"/>
      <c r="D20" s="445"/>
      <c r="E20" s="443"/>
      <c r="F20" s="453"/>
      <c r="G20" s="445"/>
      <c r="H20" s="443"/>
      <c r="I20" s="521"/>
      <c r="J20" s="499"/>
      <c r="K20" s="499"/>
      <c r="L20" s="316"/>
      <c r="M20" s="317"/>
      <c r="N20" s="318"/>
      <c r="O20" s="544"/>
      <c r="P20" s="544"/>
      <c r="Q20" s="546"/>
      <c r="R20" s="433"/>
      <c r="S20" s="437"/>
      <c r="T20" s="471"/>
      <c r="U20" s="469"/>
    </row>
    <row r="21" spans="1:23" ht="15" customHeight="1">
      <c r="A21" s="343"/>
      <c r="B21" s="346"/>
      <c r="C21" s="457">
        <f>N9</f>
        <v>14</v>
      </c>
      <c r="D21" s="455" t="s">
        <v>5</v>
      </c>
      <c r="E21" s="446">
        <f>L9</f>
        <v>20</v>
      </c>
      <c r="F21" s="457">
        <f>N13</f>
        <v>9</v>
      </c>
      <c r="G21" s="455" t="s">
        <v>5</v>
      </c>
      <c r="H21" s="446">
        <f>L13</f>
        <v>20</v>
      </c>
      <c r="I21" s="502">
        <f>O46</f>
        <v>9</v>
      </c>
      <c r="J21" s="504" t="s">
        <v>5</v>
      </c>
      <c r="K21" s="504">
        <f>Q46</f>
        <v>20</v>
      </c>
      <c r="L21" s="316"/>
      <c r="M21" s="317"/>
      <c r="N21" s="318"/>
      <c r="O21" s="549">
        <f>O32</f>
        <v>25</v>
      </c>
      <c r="P21" s="549" t="s">
        <v>5</v>
      </c>
      <c r="Q21" s="547">
        <f>Q32</f>
        <v>27</v>
      </c>
      <c r="R21" s="434">
        <f>F21+I21+C21+O21</f>
        <v>57</v>
      </c>
      <c r="S21" s="428" t="s">
        <v>5</v>
      </c>
      <c r="T21" s="430">
        <f>H21+K21+E21+Q21</f>
        <v>87</v>
      </c>
      <c r="U21" s="464" t="s">
        <v>172</v>
      </c>
    </row>
    <row r="22" spans="1:23" ht="15.75" customHeight="1" thickBot="1">
      <c r="A22" s="344"/>
      <c r="B22" s="347"/>
      <c r="C22" s="458"/>
      <c r="D22" s="456"/>
      <c r="E22" s="447"/>
      <c r="F22" s="458"/>
      <c r="G22" s="456"/>
      <c r="H22" s="447"/>
      <c r="I22" s="503"/>
      <c r="J22" s="505"/>
      <c r="K22" s="505"/>
      <c r="L22" s="319"/>
      <c r="M22" s="320"/>
      <c r="N22" s="321"/>
      <c r="O22" s="550"/>
      <c r="P22" s="550"/>
      <c r="Q22" s="548"/>
      <c r="R22" s="435"/>
      <c r="S22" s="429"/>
      <c r="T22" s="431"/>
      <c r="U22" s="465"/>
    </row>
    <row r="23" spans="1:23" ht="15.75" customHeight="1">
      <c r="A23" s="451">
        <v>5</v>
      </c>
      <c r="B23" s="472" t="str">
        <f>'Nasazení do skupin'!B19</f>
        <v>TJ Peklo nad Zdobnicí C</v>
      </c>
      <c r="C23" s="452">
        <f>Q7</f>
        <v>0</v>
      </c>
      <c r="D23" s="454" t="s">
        <v>5</v>
      </c>
      <c r="E23" s="442">
        <f>O7</f>
        <v>2</v>
      </c>
      <c r="F23" s="452">
        <f>Q11</f>
        <v>0</v>
      </c>
      <c r="G23" s="454" t="s">
        <v>5</v>
      </c>
      <c r="H23" s="442">
        <f>O11</f>
        <v>2</v>
      </c>
      <c r="I23" s="552">
        <f>Q15</f>
        <v>2</v>
      </c>
      <c r="J23" s="522" t="s">
        <v>5</v>
      </c>
      <c r="K23" s="539">
        <f>O15</f>
        <v>0</v>
      </c>
      <c r="L23" s="514">
        <f>Q19</f>
        <v>1</v>
      </c>
      <c r="M23" s="516" t="s">
        <v>5</v>
      </c>
      <c r="N23" s="518">
        <f>O19</f>
        <v>2</v>
      </c>
      <c r="O23" s="474"/>
      <c r="P23" s="475"/>
      <c r="Q23" s="476"/>
      <c r="R23" s="432">
        <f>F23+I23+L23+C23</f>
        <v>3</v>
      </c>
      <c r="S23" s="436" t="s">
        <v>5</v>
      </c>
      <c r="T23" s="470">
        <f>H23+K23+N23+E23</f>
        <v>6</v>
      </c>
      <c r="U23" s="468">
        <v>2</v>
      </c>
    </row>
    <row r="24" spans="1:23" ht="15.75" customHeight="1" thickBot="1">
      <c r="A24" s="343"/>
      <c r="B24" s="346"/>
      <c r="C24" s="453"/>
      <c r="D24" s="445"/>
      <c r="E24" s="443"/>
      <c r="F24" s="453"/>
      <c r="G24" s="445"/>
      <c r="H24" s="443"/>
      <c r="I24" s="525"/>
      <c r="J24" s="523"/>
      <c r="K24" s="540"/>
      <c r="L24" s="515"/>
      <c r="M24" s="517"/>
      <c r="N24" s="519"/>
      <c r="O24" s="316"/>
      <c r="P24" s="317"/>
      <c r="Q24" s="318"/>
      <c r="R24" s="433"/>
      <c r="S24" s="437"/>
      <c r="T24" s="471"/>
      <c r="U24" s="469"/>
    </row>
    <row r="25" spans="1:23" ht="15.75" customHeight="1">
      <c r="A25" s="343"/>
      <c r="B25" s="346"/>
      <c r="C25" s="457">
        <f>Q9</f>
        <v>4</v>
      </c>
      <c r="D25" s="455" t="s">
        <v>5</v>
      </c>
      <c r="E25" s="446">
        <f>O9</f>
        <v>20</v>
      </c>
      <c r="F25" s="457">
        <f>Q13</f>
        <v>9</v>
      </c>
      <c r="G25" s="455" t="s">
        <v>5</v>
      </c>
      <c r="H25" s="446">
        <f>O13</f>
        <v>20</v>
      </c>
      <c r="I25" s="530">
        <f>Q17</f>
        <v>20</v>
      </c>
      <c r="J25" s="532" t="s">
        <v>5</v>
      </c>
      <c r="K25" s="541">
        <f>O17</f>
        <v>11</v>
      </c>
      <c r="L25" s="508">
        <f>Q21</f>
        <v>27</v>
      </c>
      <c r="M25" s="510" t="s">
        <v>5</v>
      </c>
      <c r="N25" s="512">
        <f>O21</f>
        <v>25</v>
      </c>
      <c r="O25" s="316"/>
      <c r="P25" s="317"/>
      <c r="Q25" s="318"/>
      <c r="R25" s="434">
        <f>F25+I25+L25+C25</f>
        <v>60</v>
      </c>
      <c r="S25" s="428" t="s">
        <v>5</v>
      </c>
      <c r="T25" s="430">
        <f>H25+K25+N25+E25</f>
        <v>76</v>
      </c>
      <c r="U25" s="464" t="s">
        <v>38</v>
      </c>
    </row>
    <row r="26" spans="1:23" ht="15.75" customHeight="1" thickBot="1">
      <c r="A26" s="344"/>
      <c r="B26" s="347"/>
      <c r="C26" s="458"/>
      <c r="D26" s="456"/>
      <c r="E26" s="447"/>
      <c r="F26" s="458"/>
      <c r="G26" s="456"/>
      <c r="H26" s="447"/>
      <c r="I26" s="531"/>
      <c r="J26" s="533"/>
      <c r="K26" s="542"/>
      <c r="L26" s="509"/>
      <c r="M26" s="511"/>
      <c r="N26" s="513"/>
      <c r="O26" s="319"/>
      <c r="P26" s="320"/>
      <c r="Q26" s="321"/>
      <c r="R26" s="435"/>
      <c r="S26" s="429"/>
      <c r="T26" s="431"/>
      <c r="U26" s="465"/>
    </row>
    <row r="28" spans="1:23" ht="24.95" customHeight="1">
      <c r="A28" s="490" t="s">
        <v>12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2"/>
      <c r="S28" s="130"/>
      <c r="T28" s="152"/>
      <c r="U28" s="152"/>
    </row>
    <row r="29" spans="1:23" ht="15" customHeight="1">
      <c r="A29" s="493">
        <v>1</v>
      </c>
      <c r="B29" s="473" t="str">
        <f>B11</f>
        <v>TJ Spartak Alutec KK Čelákovice MIX</v>
      </c>
      <c r="C29" s="473"/>
      <c r="D29" s="473" t="s">
        <v>5</v>
      </c>
      <c r="E29" s="473" t="str">
        <f>B15</f>
        <v>TJ Sokol Holice</v>
      </c>
      <c r="F29" s="473"/>
      <c r="G29" s="473"/>
      <c r="H29" s="473"/>
      <c r="I29" s="473"/>
      <c r="J29" s="473"/>
      <c r="K29" s="473"/>
      <c r="L29" s="473"/>
      <c r="M29" s="473"/>
      <c r="N29" s="473"/>
      <c r="O29" s="137">
        <v>2</v>
      </c>
      <c r="P29" s="138" t="s">
        <v>5</v>
      </c>
      <c r="Q29" s="138">
        <v>0</v>
      </c>
      <c r="R29" s="129" t="s">
        <v>11</v>
      </c>
      <c r="S29" s="128"/>
      <c r="T29" s="34"/>
      <c r="U29" s="35"/>
      <c r="V29" s="3"/>
    </row>
    <row r="30" spans="1:23" ht="15" customHeight="1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139">
        <v>20</v>
      </c>
      <c r="P30" s="140" t="s">
        <v>5</v>
      </c>
      <c r="Q30" s="126">
        <v>8</v>
      </c>
      <c r="R30" s="6" t="s">
        <v>10</v>
      </c>
      <c r="S30" s="128"/>
      <c r="T30" s="32"/>
      <c r="U30" s="35"/>
      <c r="V30" s="3"/>
    </row>
    <row r="31" spans="1:23" ht="15" customHeight="1">
      <c r="A31" s="438">
        <v>2</v>
      </c>
      <c r="B31" s="439" t="str">
        <f>B19</f>
        <v>TJ ČZ Strakonice B</v>
      </c>
      <c r="C31" s="439"/>
      <c r="D31" s="439" t="s">
        <v>5</v>
      </c>
      <c r="E31" s="439" t="str">
        <f>B23</f>
        <v>TJ Peklo nad Zdobnicí C</v>
      </c>
      <c r="F31" s="439"/>
      <c r="G31" s="439"/>
      <c r="H31" s="439"/>
      <c r="I31" s="439"/>
      <c r="J31" s="439"/>
      <c r="K31" s="439"/>
      <c r="L31" s="439"/>
      <c r="M31" s="439"/>
      <c r="N31" s="439"/>
      <c r="O31" s="141">
        <v>2</v>
      </c>
      <c r="P31" s="140" t="s">
        <v>5</v>
      </c>
      <c r="Q31" s="140">
        <v>1</v>
      </c>
      <c r="R31" s="6" t="s">
        <v>11</v>
      </c>
      <c r="S31" s="128"/>
      <c r="T31" s="34"/>
      <c r="U31" s="35"/>
      <c r="W31" t="s">
        <v>170</v>
      </c>
    </row>
    <row r="32" spans="1:23" ht="15" customHeight="1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139">
        <v>25</v>
      </c>
      <c r="P32" s="140" t="s">
        <v>5</v>
      </c>
      <c r="Q32" s="126">
        <v>27</v>
      </c>
      <c r="R32" s="6" t="s">
        <v>10</v>
      </c>
      <c r="S32" s="128"/>
      <c r="T32" s="32"/>
      <c r="U32" s="35"/>
      <c r="V32" t="s">
        <v>170</v>
      </c>
    </row>
    <row r="33" spans="1:21" ht="15" customHeight="1">
      <c r="A33" s="438">
        <v>3</v>
      </c>
      <c r="B33" s="439" t="str">
        <f>B7</f>
        <v>MNK Modřice A</v>
      </c>
      <c r="C33" s="439"/>
      <c r="D33" s="439" t="s">
        <v>5</v>
      </c>
      <c r="E33" s="439" t="str">
        <f>B15</f>
        <v>TJ Sokol Holice</v>
      </c>
      <c r="F33" s="439"/>
      <c r="G33" s="439"/>
      <c r="H33" s="439"/>
      <c r="I33" s="439"/>
      <c r="J33" s="439"/>
      <c r="K33" s="439"/>
      <c r="L33" s="439"/>
      <c r="M33" s="439"/>
      <c r="N33" s="439"/>
      <c r="O33" s="141">
        <v>2</v>
      </c>
      <c r="P33" s="140" t="s">
        <v>5</v>
      </c>
      <c r="Q33" s="140">
        <v>0</v>
      </c>
      <c r="R33" s="6" t="s">
        <v>11</v>
      </c>
      <c r="S33" s="128"/>
      <c r="T33" s="34"/>
      <c r="U33" s="35"/>
    </row>
    <row r="34" spans="1:21" ht="15" customHeight="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39">
        <v>20</v>
      </c>
      <c r="P34" s="140" t="s">
        <v>5</v>
      </c>
      <c r="Q34" s="126">
        <v>4</v>
      </c>
      <c r="R34" s="6" t="s">
        <v>10</v>
      </c>
      <c r="S34" s="128"/>
      <c r="T34" s="32"/>
      <c r="U34" s="35"/>
    </row>
    <row r="35" spans="1:21" ht="15" customHeight="1">
      <c r="A35" s="438">
        <v>4</v>
      </c>
      <c r="B35" s="439" t="str">
        <f>B11</f>
        <v>TJ Spartak Alutec KK Čelákovice MIX</v>
      </c>
      <c r="C35" s="439"/>
      <c r="D35" s="439" t="s">
        <v>5</v>
      </c>
      <c r="E35" s="439" t="str">
        <f>B23</f>
        <v>TJ Peklo nad Zdobnicí C</v>
      </c>
      <c r="F35" s="439"/>
      <c r="G35" s="439"/>
      <c r="H35" s="439"/>
      <c r="I35" s="439"/>
      <c r="J35" s="439"/>
      <c r="K35" s="439"/>
      <c r="L35" s="439"/>
      <c r="M35" s="439"/>
      <c r="N35" s="439"/>
      <c r="O35" s="141">
        <v>2</v>
      </c>
      <c r="P35" s="140" t="s">
        <v>5</v>
      </c>
      <c r="Q35" s="140">
        <v>0</v>
      </c>
      <c r="R35" s="6" t="s">
        <v>11</v>
      </c>
      <c r="S35" s="128"/>
      <c r="T35" s="34"/>
      <c r="U35" s="35"/>
    </row>
    <row r="36" spans="1:21" ht="15" customHeight="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139">
        <v>20</v>
      </c>
      <c r="P36" s="140" t="s">
        <v>5</v>
      </c>
      <c r="Q36" s="126">
        <v>9</v>
      </c>
      <c r="R36" s="6" t="s">
        <v>10</v>
      </c>
      <c r="S36" s="128"/>
      <c r="T36" s="32"/>
      <c r="U36" s="35"/>
    </row>
    <row r="37" spans="1:21" ht="15" customHeight="1">
      <c r="A37" s="438">
        <v>5</v>
      </c>
      <c r="B37" s="439" t="str">
        <f>B7</f>
        <v>MNK Modřice A</v>
      </c>
      <c r="C37" s="439"/>
      <c r="D37" s="439" t="s">
        <v>5</v>
      </c>
      <c r="E37" s="439" t="str">
        <f>B19</f>
        <v>TJ ČZ Strakonice B</v>
      </c>
      <c r="F37" s="439"/>
      <c r="G37" s="439"/>
      <c r="H37" s="439"/>
      <c r="I37" s="439"/>
      <c r="J37" s="439"/>
      <c r="K37" s="439"/>
      <c r="L37" s="439"/>
      <c r="M37" s="439"/>
      <c r="N37" s="439"/>
      <c r="O37" s="141">
        <v>2</v>
      </c>
      <c r="P37" s="140" t="s">
        <v>5</v>
      </c>
      <c r="Q37" s="140">
        <v>0</v>
      </c>
      <c r="R37" s="6" t="s">
        <v>11</v>
      </c>
      <c r="S37" s="128"/>
      <c r="T37" s="34"/>
      <c r="U37" s="35"/>
    </row>
    <row r="38" spans="1:21" ht="15" customHeight="1">
      <c r="A38" s="438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139">
        <v>20</v>
      </c>
      <c r="P38" s="140" t="s">
        <v>5</v>
      </c>
      <c r="Q38" s="126">
        <v>14</v>
      </c>
      <c r="R38" s="6" t="s">
        <v>10</v>
      </c>
      <c r="S38" s="128"/>
      <c r="T38" s="32"/>
      <c r="U38" s="35"/>
    </row>
    <row r="39" spans="1:21" ht="15" customHeight="1">
      <c r="A39" s="438">
        <v>6</v>
      </c>
      <c r="B39" s="439" t="str">
        <f>B15</f>
        <v>TJ Sokol Holice</v>
      </c>
      <c r="C39" s="439"/>
      <c r="D39" s="439" t="s">
        <v>5</v>
      </c>
      <c r="E39" s="439" t="str">
        <f>B23</f>
        <v>TJ Peklo nad Zdobnicí C</v>
      </c>
      <c r="F39" s="439"/>
      <c r="G39" s="439"/>
      <c r="H39" s="439"/>
      <c r="I39" s="439"/>
      <c r="J39" s="439"/>
      <c r="K39" s="439"/>
      <c r="L39" s="439"/>
      <c r="M39" s="439"/>
      <c r="N39" s="439"/>
      <c r="O39" s="141">
        <v>0</v>
      </c>
      <c r="P39" s="140" t="s">
        <v>5</v>
      </c>
      <c r="Q39" s="140">
        <v>2</v>
      </c>
      <c r="R39" s="6" t="s">
        <v>11</v>
      </c>
      <c r="S39" s="128"/>
      <c r="T39" s="34"/>
      <c r="U39" s="35"/>
    </row>
    <row r="40" spans="1:21" ht="15" customHeight="1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139">
        <v>11</v>
      </c>
      <c r="P40" s="140" t="s">
        <v>5</v>
      </c>
      <c r="Q40" s="126">
        <v>20</v>
      </c>
      <c r="R40" s="6" t="s">
        <v>10</v>
      </c>
      <c r="S40" s="128"/>
      <c r="T40" s="32"/>
      <c r="U40" s="35"/>
    </row>
    <row r="41" spans="1:21" ht="15.75">
      <c r="A41" s="438">
        <v>7</v>
      </c>
      <c r="B41" s="439" t="str">
        <f>B11</f>
        <v>TJ Spartak Alutec KK Čelákovice MIX</v>
      </c>
      <c r="C41" s="439"/>
      <c r="D41" s="439" t="s">
        <v>5</v>
      </c>
      <c r="E41" s="439" t="str">
        <f>B19</f>
        <v>TJ ČZ Strakonice B</v>
      </c>
      <c r="F41" s="439"/>
      <c r="G41" s="439"/>
      <c r="H41" s="439"/>
      <c r="I41" s="439"/>
      <c r="J41" s="439"/>
      <c r="K41" s="439"/>
      <c r="L41" s="439"/>
      <c r="M41" s="439"/>
      <c r="N41" s="439"/>
      <c r="O41" s="141">
        <v>2</v>
      </c>
      <c r="P41" s="140" t="s">
        <v>5</v>
      </c>
      <c r="Q41" s="140">
        <v>0</v>
      </c>
      <c r="R41" s="6" t="s">
        <v>11</v>
      </c>
      <c r="S41" s="128"/>
      <c r="T41" s="34"/>
      <c r="U41" s="35"/>
    </row>
    <row r="42" spans="1:21" ht="15.75">
      <c r="A42" s="438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139">
        <v>20</v>
      </c>
      <c r="P42" s="140" t="s">
        <v>5</v>
      </c>
      <c r="Q42" s="126">
        <v>9</v>
      </c>
      <c r="R42" s="6" t="s">
        <v>10</v>
      </c>
      <c r="S42" s="128"/>
      <c r="T42" s="32"/>
      <c r="U42" s="35"/>
    </row>
    <row r="43" spans="1:21" ht="14.45" customHeight="1">
      <c r="A43" s="438">
        <v>8</v>
      </c>
      <c r="B43" s="439" t="str">
        <f>B7</f>
        <v>MNK Modřice A</v>
      </c>
      <c r="C43" s="439"/>
      <c r="D43" s="439" t="s">
        <v>5</v>
      </c>
      <c r="E43" s="439" t="str">
        <f>B23</f>
        <v>TJ Peklo nad Zdobnicí C</v>
      </c>
      <c r="F43" s="439"/>
      <c r="G43" s="439"/>
      <c r="H43" s="439"/>
      <c r="I43" s="439"/>
      <c r="J43" s="439"/>
      <c r="K43" s="439"/>
      <c r="L43" s="439"/>
      <c r="M43" s="439"/>
      <c r="N43" s="439"/>
      <c r="O43" s="141">
        <v>2</v>
      </c>
      <c r="P43" s="140" t="s">
        <v>5</v>
      </c>
      <c r="Q43" s="140">
        <v>0</v>
      </c>
      <c r="R43" s="6" t="s">
        <v>11</v>
      </c>
      <c r="S43" s="128"/>
      <c r="T43" s="34"/>
      <c r="U43" s="35" t="s">
        <v>171</v>
      </c>
    </row>
    <row r="44" spans="1:21" ht="14.45" customHeight="1">
      <c r="A44" s="438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139">
        <v>20</v>
      </c>
      <c r="P44" s="140" t="s">
        <v>5</v>
      </c>
      <c r="Q44" s="126">
        <v>4</v>
      </c>
      <c r="R44" s="6" t="s">
        <v>10</v>
      </c>
      <c r="S44" s="128"/>
      <c r="T44" s="32"/>
      <c r="U44" s="35" t="s">
        <v>170</v>
      </c>
    </row>
    <row r="45" spans="1:21" ht="15.75">
      <c r="A45" s="438">
        <v>9</v>
      </c>
      <c r="B45" s="439" t="str">
        <f>B19</f>
        <v>TJ ČZ Strakonice B</v>
      </c>
      <c r="C45" s="439"/>
      <c r="D45" s="439" t="s">
        <v>5</v>
      </c>
      <c r="E45" s="439" t="str">
        <f>B15</f>
        <v>TJ Sokol Holice</v>
      </c>
      <c r="F45" s="439"/>
      <c r="G45" s="439"/>
      <c r="H45" s="439"/>
      <c r="I45" s="439"/>
      <c r="J45" s="439"/>
      <c r="K45" s="439"/>
      <c r="L45" s="439"/>
      <c r="M45" s="439"/>
      <c r="N45" s="439"/>
      <c r="O45" s="141">
        <v>0</v>
      </c>
      <c r="P45" s="140" t="s">
        <v>5</v>
      </c>
      <c r="Q45" s="140">
        <v>2</v>
      </c>
      <c r="R45" s="6" t="s">
        <v>11</v>
      </c>
      <c r="S45" s="128"/>
      <c r="T45" s="34"/>
      <c r="U45" s="35"/>
    </row>
    <row r="46" spans="1:21" ht="15.75">
      <c r="A46" s="438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139">
        <v>9</v>
      </c>
      <c r="P46" s="140" t="s">
        <v>5</v>
      </c>
      <c r="Q46" s="126">
        <v>20</v>
      </c>
      <c r="R46" s="6" t="s">
        <v>10</v>
      </c>
      <c r="S46" s="128"/>
      <c r="T46" s="32"/>
      <c r="U46" s="35"/>
    </row>
    <row r="47" spans="1:21" ht="15.75">
      <c r="A47" s="438">
        <v>10</v>
      </c>
      <c r="B47" s="439" t="str">
        <f>B11</f>
        <v>TJ Spartak Alutec KK Čelákovice MIX</v>
      </c>
      <c r="C47" s="439"/>
      <c r="D47" s="439" t="s">
        <v>5</v>
      </c>
      <c r="E47" s="439" t="str">
        <f>B7</f>
        <v>MNK Modřice A</v>
      </c>
      <c r="F47" s="439"/>
      <c r="G47" s="439"/>
      <c r="H47" s="439"/>
      <c r="I47" s="439"/>
      <c r="J47" s="439"/>
      <c r="K47" s="439"/>
      <c r="L47" s="439"/>
      <c r="M47" s="439"/>
      <c r="N47" s="439"/>
      <c r="O47" s="38">
        <v>2</v>
      </c>
      <c r="P47" s="39" t="s">
        <v>5</v>
      </c>
      <c r="Q47" s="39">
        <v>1</v>
      </c>
      <c r="R47" s="6" t="s">
        <v>11</v>
      </c>
      <c r="S47" s="128"/>
      <c r="T47" s="34"/>
      <c r="U47" s="35"/>
    </row>
    <row r="48" spans="1:21" ht="15.75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37">
        <v>27</v>
      </c>
      <c r="P48" s="39" t="s">
        <v>5</v>
      </c>
      <c r="Q48" s="28">
        <v>25</v>
      </c>
      <c r="R48" s="6" t="s">
        <v>10</v>
      </c>
      <c r="S48" s="128"/>
      <c r="T48" s="32"/>
      <c r="U48" s="35"/>
    </row>
    <row r="53" ht="15" customHeight="1"/>
    <row r="57" ht="14.45" customHeight="1"/>
    <row r="58" ht="14.45" customHeight="1"/>
    <row r="71" ht="15" customHeight="1"/>
    <row r="75" ht="14.45" customHeight="1"/>
    <row r="76" ht="14.45" customHeight="1"/>
    <row r="95" ht="14.45" customHeight="1"/>
    <row r="96" ht="14.45" customHeight="1"/>
  </sheetData>
  <mergeCells count="226"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  <mergeCell ref="P7:P8"/>
    <mergeCell ref="O9:O10"/>
    <mergeCell ref="L9:L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E29:N30"/>
    <mergeCell ref="C21:C22"/>
    <mergeCell ref="D21:D22"/>
    <mergeCell ref="E21:E22"/>
    <mergeCell ref="F21:F22"/>
    <mergeCell ref="G21:G22"/>
    <mergeCell ref="H21:H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L19:N22"/>
    <mergeCell ref="I19:I20"/>
    <mergeCell ref="J19:J20"/>
    <mergeCell ref="A19:A22"/>
    <mergeCell ref="C19:C20"/>
    <mergeCell ref="D19:D20"/>
    <mergeCell ref="E19:E20"/>
    <mergeCell ref="F19:F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H19:H20"/>
    <mergeCell ref="Q21:Q22"/>
    <mergeCell ref="O21:O22"/>
    <mergeCell ref="P21:P22"/>
    <mergeCell ref="K19:K20"/>
    <mergeCell ref="I21:I22"/>
    <mergeCell ref="J21:J22"/>
    <mergeCell ref="K21:K22"/>
    <mergeCell ref="R13:R14"/>
    <mergeCell ref="A15:A18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D25:D2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E92"/>
  <sheetViews>
    <sheetView showGridLines="0" workbookViewId="0">
      <selection activeCell="R32" sqref="R32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/>
    <row r="2" spans="1:29">
      <c r="A2" s="377" t="str">
        <f>'Nasazení do skupin'!B2</f>
        <v>PČNS starší žáci - dvojice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406"/>
      <c r="M2" s="406"/>
      <c r="N2" s="406"/>
      <c r="O2" s="373"/>
      <c r="P2" s="373"/>
      <c r="Q2" s="373"/>
      <c r="R2" s="373"/>
      <c r="S2" s="373"/>
      <c r="T2" s="373"/>
      <c r="U2" s="374"/>
    </row>
    <row r="3" spans="1:29" ht="15.75" thickBot="1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80"/>
    </row>
    <row r="4" spans="1:29" ht="32.25" customHeight="1" thickBot="1">
      <c r="A4" s="420" t="s">
        <v>0</v>
      </c>
      <c r="B4" s="421"/>
      <c r="C4" s="407" t="str">
        <f>'Nasazení do skupin'!B3</f>
        <v>České Budějovice 23.3.2019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9">
      <c r="A5" s="422"/>
      <c r="B5" s="423"/>
      <c r="C5" s="373">
        <v>1</v>
      </c>
      <c r="D5" s="373"/>
      <c r="E5" s="374"/>
      <c r="F5" s="377">
        <v>2</v>
      </c>
      <c r="G5" s="373"/>
      <c r="H5" s="374"/>
      <c r="I5" s="377">
        <v>3</v>
      </c>
      <c r="J5" s="373"/>
      <c r="K5" s="374"/>
      <c r="L5" s="377">
        <v>4</v>
      </c>
      <c r="M5" s="373"/>
      <c r="N5" s="374"/>
      <c r="O5" s="377">
        <v>5</v>
      </c>
      <c r="P5" s="373"/>
      <c r="Q5" s="374"/>
      <c r="R5" s="410" t="s">
        <v>1</v>
      </c>
      <c r="S5" s="411"/>
      <c r="T5" s="412"/>
      <c r="U5" s="149" t="s">
        <v>2</v>
      </c>
    </row>
    <row r="6" spans="1:29" ht="15.75" thickBot="1">
      <c r="A6" s="424"/>
      <c r="B6" s="425"/>
      <c r="C6" s="375"/>
      <c r="D6" s="375"/>
      <c r="E6" s="376"/>
      <c r="F6" s="378"/>
      <c r="G6" s="379"/>
      <c r="H6" s="380"/>
      <c r="I6" s="378"/>
      <c r="J6" s="379"/>
      <c r="K6" s="380"/>
      <c r="L6" s="378"/>
      <c r="M6" s="379"/>
      <c r="N6" s="380"/>
      <c r="O6" s="378"/>
      <c r="P6" s="379"/>
      <c r="Q6" s="380"/>
      <c r="R6" s="413" t="s">
        <v>3</v>
      </c>
      <c r="S6" s="414"/>
      <c r="T6" s="415"/>
      <c r="U6" s="150" t="s">
        <v>4</v>
      </c>
    </row>
    <row r="7" spans="1:29" ht="15" customHeight="1">
      <c r="A7" s="342">
        <v>1</v>
      </c>
      <c r="B7" s="345" t="str">
        <f>'Nasazení do skupin'!B20</f>
        <v>TJ Dynamo ČEZ České Budějovice A</v>
      </c>
      <c r="C7" s="381"/>
      <c r="D7" s="382"/>
      <c r="E7" s="383"/>
      <c r="F7" s="348"/>
      <c r="G7" s="332"/>
      <c r="H7" s="334"/>
      <c r="I7" s="348"/>
      <c r="J7" s="332"/>
      <c r="K7" s="334"/>
      <c r="L7" s="127"/>
      <c r="M7" s="127"/>
      <c r="N7" s="127"/>
      <c r="O7" s="348"/>
      <c r="P7" s="332"/>
      <c r="Q7" s="334"/>
      <c r="R7" s="416"/>
      <c r="S7" s="322"/>
      <c r="T7" s="324"/>
      <c r="U7" s="371"/>
      <c r="AB7" s="32"/>
    </row>
    <row r="8" spans="1:29" ht="15.75" customHeight="1" thickBot="1">
      <c r="A8" s="343"/>
      <c r="B8" s="346"/>
      <c r="C8" s="384"/>
      <c r="D8" s="385"/>
      <c r="E8" s="386"/>
      <c r="F8" s="349"/>
      <c r="G8" s="333"/>
      <c r="H8" s="335"/>
      <c r="I8" s="349"/>
      <c r="J8" s="333"/>
      <c r="K8" s="335"/>
      <c r="L8" s="146"/>
      <c r="M8" s="146"/>
      <c r="N8" s="146"/>
      <c r="O8" s="349"/>
      <c r="P8" s="333"/>
      <c r="Q8" s="335"/>
      <c r="R8" s="417"/>
      <c r="S8" s="323"/>
      <c r="T8" s="325"/>
      <c r="U8" s="372"/>
    </row>
    <row r="9" spans="1:29" ht="15" customHeight="1">
      <c r="A9" s="343"/>
      <c r="B9" s="346"/>
      <c r="C9" s="384"/>
      <c r="D9" s="385"/>
      <c r="E9" s="386"/>
      <c r="F9" s="336"/>
      <c r="G9" s="340"/>
      <c r="H9" s="338"/>
      <c r="I9" s="336"/>
      <c r="J9" s="340"/>
      <c r="K9" s="338"/>
      <c r="L9" s="147"/>
      <c r="M9" s="147"/>
      <c r="N9" s="147"/>
      <c r="O9" s="336"/>
      <c r="P9" s="340"/>
      <c r="Q9" s="338"/>
      <c r="R9" s="418"/>
      <c r="S9" s="328"/>
      <c r="T9" s="330"/>
      <c r="U9" s="369"/>
      <c r="AA9" s="32"/>
      <c r="AB9" s="32"/>
      <c r="AC9" s="32"/>
    </row>
    <row r="10" spans="1:29" ht="15.75" customHeight="1" thickBot="1">
      <c r="A10" s="344"/>
      <c r="B10" s="347"/>
      <c r="C10" s="387"/>
      <c r="D10" s="388"/>
      <c r="E10" s="389"/>
      <c r="F10" s="336"/>
      <c r="G10" s="340"/>
      <c r="H10" s="338"/>
      <c r="I10" s="337"/>
      <c r="J10" s="341"/>
      <c r="K10" s="339"/>
      <c r="L10" s="148"/>
      <c r="M10" s="148"/>
      <c r="N10" s="148"/>
      <c r="O10" s="337"/>
      <c r="P10" s="341"/>
      <c r="Q10" s="339"/>
      <c r="R10" s="419"/>
      <c r="S10" s="329"/>
      <c r="T10" s="331"/>
      <c r="U10" s="370"/>
      <c r="AA10" s="32"/>
      <c r="AB10" s="32"/>
      <c r="AC10" s="32"/>
    </row>
    <row r="11" spans="1:29" ht="15" customHeight="1">
      <c r="A11" s="342">
        <v>2</v>
      </c>
      <c r="B11" s="345" t="str">
        <f>'Nasazení do skupin'!B21</f>
        <v>MNK Modřice B</v>
      </c>
      <c r="C11" s="348"/>
      <c r="D11" s="332"/>
      <c r="E11" s="332"/>
      <c r="F11" s="390" t="s">
        <v>109</v>
      </c>
      <c r="G11" s="391"/>
      <c r="H11" s="392"/>
      <c r="I11" s="332"/>
      <c r="J11" s="332"/>
      <c r="K11" s="334"/>
      <c r="L11" s="127"/>
      <c r="M11" s="127"/>
      <c r="N11" s="127"/>
      <c r="O11" s="348"/>
      <c r="P11" s="332"/>
      <c r="Q11" s="334"/>
      <c r="R11" s="416"/>
      <c r="S11" s="322"/>
      <c r="T11" s="324"/>
      <c r="U11" s="371"/>
    </row>
    <row r="12" spans="1:29" ht="15.75" customHeight="1" thickBot="1">
      <c r="A12" s="343"/>
      <c r="B12" s="346"/>
      <c r="C12" s="349"/>
      <c r="D12" s="333"/>
      <c r="E12" s="333"/>
      <c r="F12" s="393"/>
      <c r="G12" s="394"/>
      <c r="H12" s="395"/>
      <c r="I12" s="333"/>
      <c r="J12" s="333"/>
      <c r="K12" s="335"/>
      <c r="L12" s="146"/>
      <c r="M12" s="146"/>
      <c r="N12" s="146"/>
      <c r="O12" s="349"/>
      <c r="P12" s="333"/>
      <c r="Q12" s="335"/>
      <c r="R12" s="417"/>
      <c r="S12" s="323"/>
      <c r="T12" s="325"/>
      <c r="U12" s="372"/>
    </row>
    <row r="13" spans="1:29" ht="15" customHeight="1">
      <c r="A13" s="343"/>
      <c r="B13" s="346"/>
      <c r="C13" s="336"/>
      <c r="D13" s="340"/>
      <c r="E13" s="340"/>
      <c r="F13" s="393"/>
      <c r="G13" s="394"/>
      <c r="H13" s="395"/>
      <c r="I13" s="340"/>
      <c r="J13" s="340"/>
      <c r="K13" s="338"/>
      <c r="L13" s="147"/>
      <c r="M13" s="147"/>
      <c r="N13" s="147"/>
      <c r="O13" s="336"/>
      <c r="P13" s="340"/>
      <c r="Q13" s="338"/>
      <c r="R13" s="418"/>
      <c r="S13" s="328"/>
      <c r="T13" s="330"/>
      <c r="U13" s="369"/>
    </row>
    <row r="14" spans="1:29" ht="15.75" customHeight="1" thickBot="1">
      <c r="A14" s="344"/>
      <c r="B14" s="347"/>
      <c r="C14" s="337"/>
      <c r="D14" s="341"/>
      <c r="E14" s="341"/>
      <c r="F14" s="396"/>
      <c r="G14" s="397"/>
      <c r="H14" s="398"/>
      <c r="I14" s="340"/>
      <c r="J14" s="340"/>
      <c r="K14" s="338"/>
      <c r="L14" s="147"/>
      <c r="M14" s="147"/>
      <c r="N14" s="147"/>
      <c r="O14" s="337"/>
      <c r="P14" s="341"/>
      <c r="Q14" s="339"/>
      <c r="R14" s="419"/>
      <c r="S14" s="329"/>
      <c r="T14" s="331"/>
      <c r="U14" s="370"/>
    </row>
    <row r="15" spans="1:29" ht="15" customHeight="1">
      <c r="A15" s="342">
        <v>3</v>
      </c>
      <c r="B15" s="345" t="str">
        <f>'Nasazení do skupin'!B22</f>
        <v>TJ Peklo nad Zdobnicí B</v>
      </c>
      <c r="C15" s="348"/>
      <c r="D15" s="332"/>
      <c r="E15" s="334"/>
      <c r="F15" s="368"/>
      <c r="G15" s="352"/>
      <c r="H15" s="352"/>
      <c r="I15" s="357"/>
      <c r="J15" s="358"/>
      <c r="K15" s="359"/>
      <c r="L15" s="348"/>
      <c r="M15" s="332"/>
      <c r="N15" s="334"/>
      <c r="O15" s="366"/>
      <c r="P15" s="366"/>
      <c r="Q15" s="350"/>
      <c r="R15" s="416"/>
      <c r="S15" s="322"/>
      <c r="T15" s="324"/>
      <c r="U15" s="371"/>
    </row>
    <row r="16" spans="1:29" ht="15.75" customHeight="1" thickBot="1">
      <c r="A16" s="343"/>
      <c r="B16" s="346"/>
      <c r="C16" s="349"/>
      <c r="D16" s="333"/>
      <c r="E16" s="335"/>
      <c r="F16" s="349"/>
      <c r="G16" s="333"/>
      <c r="H16" s="333"/>
      <c r="I16" s="360"/>
      <c r="J16" s="361"/>
      <c r="K16" s="362"/>
      <c r="L16" s="349"/>
      <c r="M16" s="333"/>
      <c r="N16" s="335"/>
      <c r="O16" s="367"/>
      <c r="P16" s="367"/>
      <c r="Q16" s="351"/>
      <c r="R16" s="417"/>
      <c r="S16" s="323"/>
      <c r="T16" s="325"/>
      <c r="U16" s="372"/>
    </row>
    <row r="17" spans="1:31" ht="15" customHeight="1">
      <c r="A17" s="343"/>
      <c r="B17" s="346"/>
      <c r="C17" s="336"/>
      <c r="D17" s="340"/>
      <c r="E17" s="338"/>
      <c r="F17" s="336"/>
      <c r="G17" s="340"/>
      <c r="H17" s="340"/>
      <c r="I17" s="360"/>
      <c r="J17" s="361"/>
      <c r="K17" s="362"/>
      <c r="L17" s="336"/>
      <c r="M17" s="340"/>
      <c r="N17" s="338"/>
      <c r="O17" s="355"/>
      <c r="P17" s="355"/>
      <c r="Q17" s="353"/>
      <c r="R17" s="418"/>
      <c r="S17" s="328"/>
      <c r="T17" s="330"/>
      <c r="U17" s="369"/>
    </row>
    <row r="18" spans="1:31" ht="15.75" customHeight="1" thickBot="1">
      <c r="A18" s="344"/>
      <c r="B18" s="347"/>
      <c r="C18" s="337"/>
      <c r="D18" s="341"/>
      <c r="E18" s="339"/>
      <c r="F18" s="337"/>
      <c r="G18" s="341"/>
      <c r="H18" s="341"/>
      <c r="I18" s="363"/>
      <c r="J18" s="364"/>
      <c r="K18" s="365"/>
      <c r="L18" s="337"/>
      <c r="M18" s="341"/>
      <c r="N18" s="339"/>
      <c r="O18" s="356"/>
      <c r="P18" s="356"/>
      <c r="Q18" s="354"/>
      <c r="R18" s="419"/>
      <c r="S18" s="329"/>
      <c r="T18" s="331"/>
      <c r="U18" s="370"/>
    </row>
    <row r="19" spans="1:31" ht="15" customHeight="1">
      <c r="A19" s="342">
        <v>4</v>
      </c>
      <c r="B19" s="345" t="str">
        <f>'Nasazení do skupin'!B23</f>
        <v>TJ ČZ Strakonice A</v>
      </c>
      <c r="C19" s="348"/>
      <c r="D19" s="332"/>
      <c r="E19" s="334"/>
      <c r="F19" s="348"/>
      <c r="G19" s="332"/>
      <c r="H19" s="334"/>
      <c r="I19" s="368"/>
      <c r="J19" s="352"/>
      <c r="K19" s="352"/>
      <c r="L19" s="313">
        <v>2019</v>
      </c>
      <c r="M19" s="314"/>
      <c r="N19" s="315"/>
      <c r="O19" s="348"/>
      <c r="P19" s="332"/>
      <c r="Q19" s="334"/>
      <c r="R19" s="322"/>
      <c r="S19" s="322"/>
      <c r="T19" s="324"/>
      <c r="U19" s="371"/>
    </row>
    <row r="20" spans="1:31" ht="15.75" customHeight="1" thickBot="1">
      <c r="A20" s="343"/>
      <c r="B20" s="346"/>
      <c r="C20" s="349"/>
      <c r="D20" s="333"/>
      <c r="E20" s="335"/>
      <c r="F20" s="349"/>
      <c r="G20" s="333"/>
      <c r="H20" s="335"/>
      <c r="I20" s="349"/>
      <c r="J20" s="333"/>
      <c r="K20" s="333"/>
      <c r="L20" s="316"/>
      <c r="M20" s="317"/>
      <c r="N20" s="318"/>
      <c r="O20" s="349"/>
      <c r="P20" s="333"/>
      <c r="Q20" s="335"/>
      <c r="R20" s="323"/>
      <c r="S20" s="323"/>
      <c r="T20" s="325"/>
      <c r="U20" s="372"/>
    </row>
    <row r="21" spans="1:31" ht="15" customHeight="1">
      <c r="A21" s="343"/>
      <c r="B21" s="346"/>
      <c r="C21" s="336"/>
      <c r="D21" s="340"/>
      <c r="E21" s="338"/>
      <c r="F21" s="336"/>
      <c r="G21" s="340"/>
      <c r="H21" s="338"/>
      <c r="I21" s="336"/>
      <c r="J21" s="340"/>
      <c r="K21" s="340"/>
      <c r="L21" s="316"/>
      <c r="M21" s="317"/>
      <c r="N21" s="318"/>
      <c r="O21" s="336"/>
      <c r="P21" s="340"/>
      <c r="Q21" s="338"/>
      <c r="R21" s="326"/>
      <c r="S21" s="328"/>
      <c r="T21" s="330"/>
      <c r="U21" s="369"/>
    </row>
    <row r="22" spans="1:31" ht="15.75" customHeight="1" thickBot="1">
      <c r="A22" s="344"/>
      <c r="B22" s="347"/>
      <c r="C22" s="337"/>
      <c r="D22" s="341"/>
      <c r="E22" s="339"/>
      <c r="F22" s="337"/>
      <c r="G22" s="341"/>
      <c r="H22" s="339"/>
      <c r="I22" s="337"/>
      <c r="J22" s="341"/>
      <c r="K22" s="341"/>
      <c r="L22" s="319"/>
      <c r="M22" s="320"/>
      <c r="N22" s="321"/>
      <c r="O22" s="337"/>
      <c r="P22" s="341"/>
      <c r="Q22" s="339"/>
      <c r="R22" s="327"/>
      <c r="S22" s="329"/>
      <c r="T22" s="331"/>
      <c r="U22" s="370"/>
    </row>
    <row r="23" spans="1:31" ht="15" customHeight="1">
      <c r="A23" s="342">
        <v>5</v>
      </c>
      <c r="B23" s="345" t="str">
        <f>'Nasazení do skupin'!B24</f>
        <v>SK Liapor WITTE Karlovy Vary B</v>
      </c>
      <c r="C23" s="348"/>
      <c r="D23" s="332"/>
      <c r="E23" s="334"/>
      <c r="F23" s="348"/>
      <c r="G23" s="332"/>
      <c r="H23" s="334"/>
      <c r="I23" s="348"/>
      <c r="J23" s="332"/>
      <c r="K23" s="334"/>
      <c r="L23" s="127"/>
      <c r="M23" s="127"/>
      <c r="N23" s="127"/>
      <c r="O23" s="313"/>
      <c r="P23" s="314"/>
      <c r="Q23" s="315"/>
      <c r="R23" s="322"/>
      <c r="S23" s="322"/>
      <c r="T23" s="324"/>
      <c r="U23" s="371"/>
    </row>
    <row r="24" spans="1:31" ht="15.75" customHeight="1" thickBot="1">
      <c r="A24" s="343"/>
      <c r="B24" s="346"/>
      <c r="C24" s="349"/>
      <c r="D24" s="333"/>
      <c r="E24" s="335"/>
      <c r="F24" s="349"/>
      <c r="G24" s="333"/>
      <c r="H24" s="335"/>
      <c r="I24" s="349"/>
      <c r="J24" s="333"/>
      <c r="K24" s="335"/>
      <c r="L24" s="146"/>
      <c r="M24" s="146"/>
      <c r="N24" s="146"/>
      <c r="O24" s="316"/>
      <c r="P24" s="317"/>
      <c r="Q24" s="318"/>
      <c r="R24" s="323"/>
      <c r="S24" s="323"/>
      <c r="T24" s="325"/>
      <c r="U24" s="372"/>
    </row>
    <row r="25" spans="1:31" ht="15" customHeight="1">
      <c r="A25" s="343"/>
      <c r="B25" s="346"/>
      <c r="C25" s="336"/>
      <c r="D25" s="340"/>
      <c r="E25" s="338"/>
      <c r="F25" s="336"/>
      <c r="G25" s="340"/>
      <c r="H25" s="338"/>
      <c r="I25" s="336"/>
      <c r="J25" s="340"/>
      <c r="K25" s="338"/>
      <c r="L25" s="147"/>
      <c r="M25" s="147"/>
      <c r="N25" s="147"/>
      <c r="O25" s="316"/>
      <c r="P25" s="317"/>
      <c r="Q25" s="318"/>
      <c r="R25" s="326"/>
      <c r="S25" s="328"/>
      <c r="T25" s="330"/>
      <c r="U25" s="369"/>
    </row>
    <row r="26" spans="1:31" ht="15.75" customHeight="1" thickBot="1">
      <c r="A26" s="344"/>
      <c r="B26" s="347"/>
      <c r="C26" s="337"/>
      <c r="D26" s="341"/>
      <c r="E26" s="339"/>
      <c r="F26" s="337"/>
      <c r="G26" s="341"/>
      <c r="H26" s="339"/>
      <c r="I26" s="337"/>
      <c r="J26" s="341"/>
      <c r="K26" s="339"/>
      <c r="L26" s="148"/>
      <c r="M26" s="148"/>
      <c r="N26" s="148"/>
      <c r="O26" s="319"/>
      <c r="P26" s="320"/>
      <c r="Q26" s="321"/>
      <c r="R26" s="327"/>
      <c r="S26" s="329"/>
      <c r="T26" s="331"/>
      <c r="U26" s="370"/>
    </row>
    <row r="27" spans="1:31" ht="15" customHeight="1">
      <c r="A27" s="494"/>
      <c r="B27" s="495"/>
      <c r="C27" s="495"/>
      <c r="D27" s="496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33"/>
      <c r="S27" s="34"/>
      <c r="T27" s="34"/>
      <c r="U27" s="35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15" customHeight="1">
      <c r="A28" s="494"/>
      <c r="B28" s="495"/>
      <c r="C28" s="495"/>
      <c r="D28" s="496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36"/>
      <c r="S28" s="34"/>
      <c r="T28" s="32"/>
      <c r="U28" s="35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3.15" customHeight="1">
      <c r="A29" s="494"/>
      <c r="B29" s="495"/>
      <c r="C29" s="495"/>
      <c r="D29" s="496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33"/>
      <c r="S29" s="34"/>
      <c r="T29" s="34"/>
      <c r="U29" s="35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ht="13.15" customHeight="1">
      <c r="A30" s="494"/>
      <c r="B30" s="495"/>
      <c r="C30" s="495"/>
      <c r="D30" s="496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36"/>
      <c r="S30" s="34"/>
      <c r="T30" s="32"/>
      <c r="U30" s="35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ht="15" customHeight="1">
      <c r="A31" s="494"/>
      <c r="B31" s="495"/>
      <c r="C31" s="495"/>
      <c r="D31" s="496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33"/>
      <c r="S31" s="34"/>
      <c r="T31" s="34"/>
      <c r="U31" s="35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>
      <c r="A32" s="494"/>
      <c r="B32" s="495"/>
      <c r="C32" s="495"/>
      <c r="D32" s="496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36"/>
      <c r="S32" s="34"/>
      <c r="T32" s="32"/>
      <c r="U32" s="35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57" ht="15" customHeight="1">
      <c r="A33" s="494"/>
      <c r="B33" s="495"/>
      <c r="C33" s="495"/>
      <c r="D33" s="496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33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57" ht="15" customHeight="1">
      <c r="A34" s="494"/>
      <c r="B34" s="495"/>
      <c r="C34" s="495"/>
      <c r="D34" s="496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36"/>
      <c r="S34" s="34"/>
      <c r="T34" s="32"/>
      <c r="U34" s="35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57" ht="15" customHeight="1">
      <c r="A35" s="494"/>
      <c r="B35" s="495"/>
      <c r="C35" s="495"/>
      <c r="D35" s="496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33"/>
      <c r="S35" s="34"/>
      <c r="T35" s="34"/>
      <c r="U35" s="35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57" ht="15" customHeight="1">
      <c r="A36" s="494"/>
      <c r="B36" s="495"/>
      <c r="C36" s="495"/>
      <c r="D36" s="496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36"/>
      <c r="S36" s="34"/>
      <c r="T36" s="32"/>
      <c r="U36" s="35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57" ht="23.25">
      <c r="S37" s="497"/>
      <c r="T37" s="497"/>
      <c r="U37" s="151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403"/>
      <c r="AX37" s="403"/>
      <c r="AY37" s="403"/>
      <c r="AZ37" s="403"/>
      <c r="BA37" s="403"/>
      <c r="BB37" s="403"/>
      <c r="BC37" s="403"/>
      <c r="BD37" s="403"/>
      <c r="BE37" s="403"/>
    </row>
    <row r="39" spans="1:57"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</row>
    <row r="40" spans="1:57"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</row>
    <row r="41" spans="1:57" ht="20.25">
      <c r="W41" s="402"/>
      <c r="X41" s="402"/>
      <c r="Y41" s="402"/>
      <c r="Z41" s="402"/>
      <c r="AA41" s="402"/>
      <c r="AB41" s="402"/>
      <c r="AC41" s="402"/>
      <c r="AD41" s="404"/>
      <c r="AE41" s="404"/>
      <c r="AF41" s="404"/>
      <c r="AG41" s="404"/>
      <c r="AH41" s="404"/>
      <c r="AI41" s="404"/>
      <c r="AJ41" s="1"/>
      <c r="AK41" s="1"/>
      <c r="AL41" s="402"/>
      <c r="AM41" s="402"/>
      <c r="AN41" s="402"/>
      <c r="AO41" s="402"/>
      <c r="AP41" s="402"/>
      <c r="AQ41" s="402"/>
      <c r="AR41" s="5"/>
      <c r="AS41" s="4"/>
      <c r="AT41" s="4"/>
      <c r="AU41" s="4"/>
      <c r="AV41" s="4"/>
      <c r="AW41" s="4"/>
      <c r="AX41" s="402"/>
      <c r="AY41" s="402"/>
      <c r="AZ41" s="402"/>
      <c r="BA41" s="402"/>
      <c r="BB41" s="1"/>
      <c r="BC41" s="1"/>
      <c r="BD41" s="1"/>
      <c r="BE41" s="1"/>
    </row>
    <row r="43" spans="1:57" ht="20.25">
      <c r="W43" s="404"/>
      <c r="X43" s="404"/>
      <c r="Y43" s="404"/>
      <c r="Z43" s="404"/>
      <c r="AA43" s="404"/>
      <c r="AB43" s="404"/>
      <c r="AC43" s="404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1"/>
      <c r="AO43" s="404"/>
      <c r="AP43" s="404"/>
      <c r="AQ43" s="404"/>
      <c r="AR43" s="404"/>
      <c r="AS43" s="404"/>
      <c r="AT43" s="404"/>
      <c r="AU43" s="404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</row>
    <row r="46" spans="1:57" ht="15.75">
      <c r="W46" s="427"/>
      <c r="X46" s="427"/>
      <c r="Y46" s="427"/>
      <c r="Z46" s="427"/>
      <c r="AA46" s="427"/>
      <c r="AB46" s="427"/>
      <c r="AC46" s="2"/>
      <c r="AD46" s="427"/>
      <c r="AE46" s="427"/>
      <c r="AF46" s="2"/>
      <c r="AG46" s="2"/>
      <c r="AH46" s="2"/>
      <c r="AI46" s="427"/>
      <c r="AJ46" s="427"/>
      <c r="AK46" s="427"/>
      <c r="AL46" s="427"/>
      <c r="AM46" s="427"/>
      <c r="AN46" s="427"/>
      <c r="AO46" s="2"/>
      <c r="AP46" s="2"/>
      <c r="AQ46" s="2"/>
      <c r="AR46" s="2"/>
      <c r="AS46" s="2"/>
      <c r="AT46" s="2"/>
      <c r="AU46" s="427"/>
      <c r="AV46" s="427"/>
      <c r="AW46" s="427"/>
      <c r="AX46" s="427"/>
      <c r="AY46" s="427"/>
      <c r="AZ46" s="427"/>
      <c r="BA46" s="2"/>
      <c r="BB46" s="2"/>
      <c r="BC46" s="2"/>
      <c r="BD46" s="2"/>
      <c r="BE46" s="2"/>
    </row>
    <row r="49" spans="23:57" ht="15" customHeight="1"/>
    <row r="53" spans="23:57"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  <c r="AS53" s="402"/>
      <c r="AT53" s="402"/>
      <c r="AU53" s="402"/>
      <c r="AV53" s="402"/>
      <c r="AW53" s="402"/>
      <c r="AX53" s="402"/>
      <c r="AY53" s="402"/>
      <c r="AZ53" s="402"/>
      <c r="BA53" s="402"/>
      <c r="BB53" s="402"/>
      <c r="BC53" s="402"/>
      <c r="BD53" s="402"/>
      <c r="BE53" s="402"/>
    </row>
    <row r="54" spans="23:57"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2"/>
      <c r="AP54" s="402"/>
      <c r="AQ54" s="402"/>
      <c r="AR54" s="402"/>
      <c r="AS54" s="402"/>
      <c r="AT54" s="402"/>
      <c r="AU54" s="402"/>
      <c r="AV54" s="402"/>
      <c r="AW54" s="402"/>
      <c r="AX54" s="402"/>
      <c r="AY54" s="402"/>
      <c r="AZ54" s="402"/>
      <c r="BA54" s="402"/>
      <c r="BB54" s="402"/>
      <c r="BC54" s="402"/>
      <c r="BD54" s="402"/>
      <c r="BE54" s="402"/>
    </row>
    <row r="58" spans="23:57" ht="23.25"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403"/>
      <c r="AX58" s="403"/>
      <c r="AY58" s="403"/>
      <c r="AZ58" s="403"/>
      <c r="BA58" s="403"/>
      <c r="BB58" s="403"/>
      <c r="BC58" s="403"/>
      <c r="BD58" s="403"/>
      <c r="BE58" s="403"/>
    </row>
    <row r="59" spans="23:57" ht="20.25">
      <c r="W59" s="402"/>
      <c r="X59" s="402"/>
      <c r="Y59" s="402"/>
      <c r="Z59" s="402"/>
      <c r="AA59" s="402"/>
      <c r="AB59" s="402"/>
      <c r="AC59" s="402"/>
      <c r="AD59" s="404"/>
      <c r="AE59" s="404"/>
      <c r="AF59" s="404"/>
      <c r="AG59" s="404"/>
      <c r="AH59" s="404"/>
      <c r="AI59" s="404"/>
      <c r="AJ59" s="1"/>
      <c r="AK59" s="1"/>
      <c r="AL59" s="402"/>
      <c r="AM59" s="402"/>
      <c r="AN59" s="402"/>
      <c r="AO59" s="402"/>
      <c r="AP59" s="402"/>
      <c r="AQ59" s="402"/>
      <c r="AR59" s="5"/>
      <c r="AS59" s="4"/>
      <c r="AT59" s="4"/>
      <c r="AU59" s="4"/>
      <c r="AV59" s="4"/>
      <c r="AW59" s="4"/>
      <c r="AX59" s="402"/>
      <c r="AY59" s="402"/>
      <c r="AZ59" s="402"/>
      <c r="BA59" s="402"/>
      <c r="BB59" s="1"/>
      <c r="BC59" s="1"/>
      <c r="BD59" s="1"/>
      <c r="BE59" s="1"/>
    </row>
    <row r="61" spans="23:57" ht="20.25">
      <c r="W61" s="404"/>
      <c r="X61" s="404"/>
      <c r="Y61" s="404"/>
      <c r="Z61" s="404"/>
      <c r="AA61" s="404"/>
      <c r="AB61" s="404"/>
      <c r="AC61" s="404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1"/>
      <c r="AO61" s="404"/>
      <c r="AP61" s="404"/>
      <c r="AQ61" s="404"/>
      <c r="AR61" s="404"/>
      <c r="AS61" s="404"/>
      <c r="AT61" s="404"/>
      <c r="AU61" s="404"/>
      <c r="AV61" s="405"/>
      <c r="AW61" s="405"/>
      <c r="AX61" s="405"/>
      <c r="AY61" s="405"/>
      <c r="AZ61" s="405"/>
      <c r="BA61" s="405"/>
      <c r="BB61" s="405"/>
      <c r="BC61" s="405"/>
      <c r="BD61" s="405"/>
      <c r="BE61" s="405"/>
    </row>
    <row r="64" spans="23:57" ht="15.75">
      <c r="W64" s="427"/>
      <c r="X64" s="427"/>
      <c r="Y64" s="427"/>
      <c r="Z64" s="427"/>
      <c r="AA64" s="427"/>
      <c r="AB64" s="427"/>
      <c r="AC64" s="2"/>
      <c r="AD64" s="427"/>
      <c r="AE64" s="427"/>
      <c r="AF64" s="2"/>
      <c r="AG64" s="2"/>
      <c r="AH64" s="2"/>
      <c r="AI64" s="427"/>
      <c r="AJ64" s="427"/>
      <c r="AK64" s="427"/>
      <c r="AL64" s="427"/>
      <c r="AM64" s="427"/>
      <c r="AN64" s="427"/>
      <c r="AO64" s="2"/>
      <c r="AP64" s="2"/>
      <c r="AQ64" s="2"/>
      <c r="AR64" s="2"/>
      <c r="AS64" s="2"/>
      <c r="AT64" s="2"/>
      <c r="AU64" s="427"/>
      <c r="AV64" s="427"/>
      <c r="AW64" s="427"/>
      <c r="AX64" s="427"/>
      <c r="AY64" s="427"/>
      <c r="AZ64" s="427"/>
      <c r="BA64" s="2"/>
      <c r="BB64" s="2"/>
      <c r="BC64" s="2"/>
      <c r="BD64" s="2"/>
      <c r="BE64" s="2"/>
    </row>
    <row r="67" spans="23:57" ht="15" customHeight="1"/>
    <row r="71" spans="23:57"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2"/>
      <c r="AZ71" s="402"/>
      <c r="BA71" s="402"/>
      <c r="BB71" s="402"/>
      <c r="BC71" s="402"/>
      <c r="BD71" s="402"/>
      <c r="BE71" s="402"/>
    </row>
    <row r="72" spans="23:57"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2"/>
      <c r="AZ72" s="402"/>
      <c r="BA72" s="402"/>
      <c r="BB72" s="402"/>
      <c r="BC72" s="402"/>
      <c r="BD72" s="402"/>
      <c r="BE72" s="402"/>
    </row>
    <row r="76" spans="23:57" ht="23.25"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</row>
    <row r="78" spans="23:57" ht="23.25">
      <c r="W78" s="403"/>
      <c r="X78" s="403"/>
      <c r="Y78" s="403"/>
      <c r="Z78" s="403"/>
      <c r="AA78" s="40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403"/>
      <c r="AS78" s="403"/>
      <c r="AT78" s="403"/>
      <c r="AU78" s="403"/>
      <c r="AV78" s="403"/>
      <c r="AW78" s="403"/>
      <c r="AX78" s="403"/>
      <c r="AY78" s="403"/>
      <c r="AZ78" s="403"/>
      <c r="BA78" s="403"/>
      <c r="BB78" s="403"/>
      <c r="BC78" s="403"/>
      <c r="BD78" s="403"/>
      <c r="BE78" s="403"/>
    </row>
    <row r="79" spans="23:57" ht="20.25">
      <c r="W79" s="402"/>
      <c r="X79" s="402"/>
      <c r="Y79" s="402"/>
      <c r="Z79" s="402"/>
      <c r="AA79" s="402"/>
      <c r="AB79" s="402"/>
      <c r="AC79" s="402"/>
      <c r="AD79" s="404"/>
      <c r="AE79" s="404"/>
      <c r="AF79" s="404"/>
      <c r="AG79" s="404"/>
      <c r="AH79" s="404"/>
      <c r="AI79" s="404"/>
      <c r="AJ79" s="1"/>
      <c r="AK79" s="1"/>
      <c r="AL79" s="402"/>
      <c r="AM79" s="402"/>
      <c r="AN79" s="402"/>
      <c r="AO79" s="402"/>
      <c r="AP79" s="402"/>
      <c r="AQ79" s="402"/>
      <c r="AR79" s="5"/>
      <c r="AS79" s="4"/>
      <c r="AT79" s="4"/>
      <c r="AU79" s="4"/>
      <c r="AV79" s="4"/>
      <c r="AW79" s="4"/>
      <c r="AX79" s="402"/>
      <c r="AY79" s="402"/>
      <c r="AZ79" s="402"/>
      <c r="BA79" s="402"/>
      <c r="BB79" s="1"/>
      <c r="BC79" s="1"/>
      <c r="BD79" s="1"/>
      <c r="BE79" s="1"/>
    </row>
    <row r="81" spans="23:57" ht="20.25">
      <c r="W81" s="404"/>
      <c r="X81" s="404"/>
      <c r="Y81" s="404"/>
      <c r="Z81" s="404"/>
      <c r="AA81" s="404"/>
      <c r="AB81" s="404"/>
      <c r="AC81" s="404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1"/>
      <c r="AO81" s="404"/>
      <c r="AP81" s="404"/>
      <c r="AQ81" s="404"/>
      <c r="AR81" s="404"/>
      <c r="AS81" s="404"/>
      <c r="AT81" s="404"/>
      <c r="AU81" s="404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</row>
    <row r="84" spans="23:57" ht="15.75">
      <c r="W84" s="427"/>
      <c r="X84" s="427"/>
      <c r="Y84" s="427"/>
      <c r="Z84" s="427"/>
      <c r="AA84" s="427"/>
      <c r="AB84" s="427"/>
      <c r="AC84" s="2"/>
      <c r="AD84" s="427"/>
      <c r="AE84" s="427"/>
      <c r="AF84" s="2"/>
      <c r="AG84" s="2"/>
      <c r="AH84" s="2"/>
      <c r="AI84" s="427"/>
      <c r="AJ84" s="427"/>
      <c r="AK84" s="427"/>
      <c r="AL84" s="427"/>
      <c r="AM84" s="427"/>
      <c r="AN84" s="427"/>
      <c r="AO84" s="2"/>
      <c r="AP84" s="2"/>
      <c r="AQ84" s="2"/>
      <c r="AR84" s="2"/>
      <c r="AS84" s="2"/>
      <c r="AT84" s="2"/>
      <c r="AU84" s="427"/>
      <c r="AV84" s="427"/>
      <c r="AW84" s="427"/>
      <c r="AX84" s="427"/>
      <c r="AY84" s="427"/>
      <c r="AZ84" s="427"/>
      <c r="BA84" s="2"/>
      <c r="BB84" s="2"/>
      <c r="BC84" s="2"/>
      <c r="BD84" s="2"/>
      <c r="BE84" s="2"/>
    </row>
    <row r="91" spans="23:57"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2"/>
      <c r="AZ91" s="402"/>
      <c r="BA91" s="402"/>
      <c r="BB91" s="402"/>
      <c r="BC91" s="402"/>
      <c r="BD91" s="402"/>
      <c r="BE91" s="402"/>
    </row>
    <row r="92" spans="23:57"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2"/>
      <c r="AZ92" s="402"/>
      <c r="BA92" s="402"/>
      <c r="BB92" s="402"/>
      <c r="BC92" s="402"/>
      <c r="BD92" s="402"/>
      <c r="BE92" s="402"/>
    </row>
  </sheetData>
  <mergeCells count="232"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U25:U26"/>
    <mergeCell ref="E27:Q28"/>
    <mergeCell ref="E29:Q30"/>
    <mergeCell ref="E31:Q32"/>
    <mergeCell ref="E33:Q34"/>
    <mergeCell ref="E35:Q36"/>
    <mergeCell ref="S37:T37"/>
    <mergeCell ref="W37:BE37"/>
    <mergeCell ref="W39:BE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Prezence 23.11.2019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Hosta</cp:lastModifiedBy>
  <cp:lastPrinted>2019-11-23T16:04:25Z</cp:lastPrinted>
  <dcterms:created xsi:type="dcterms:W3CDTF">2014-08-25T11:10:33Z</dcterms:created>
  <dcterms:modified xsi:type="dcterms:W3CDTF">2019-11-25T21:09:03Z</dcterms:modified>
</cp:coreProperties>
</file>