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\Desktop\"/>
    </mc:Choice>
  </mc:AlternateContent>
  <xr:revisionPtr revIDLastSave="0" documentId="13_ncr:1_{1952497E-B1B3-4E0D-A067-1936E4B14112}" xr6:coauthVersionLast="43" xr6:coauthVersionMax="43" xr10:uidLastSave="{00000000-0000-0000-0000-000000000000}"/>
  <bookViews>
    <workbookView xWindow="-120" yWindow="-120" windowWidth="20730" windowHeight="11160" tabRatio="908" activeTab="10" xr2:uid="{00000000-000D-0000-FFFF-FFFF00000000}"/>
  </bookViews>
  <sheets>
    <sheet name="Přihlášky SŽ3" sheetId="48" r:id="rId1"/>
    <sheet name="Prezence 25.5.." sheetId="24" r:id="rId2"/>
    <sheet name="Nasazení do skupin" sheetId="4" r:id="rId3"/>
    <sheet name="sk A" sheetId="9" r:id="rId4"/>
    <sheet name="A - výsledky" sheetId="18" r:id="rId5"/>
    <sheet name="sk B" sheetId="7" r:id="rId6"/>
    <sheet name="B - výsledky" sheetId="16" r:id="rId7"/>
    <sheet name="sk C" sheetId="8" r:id="rId8"/>
    <sheet name="C - výsledky" sheetId="17" r:id="rId9"/>
    <sheet name="Zápasy" sheetId="20" r:id="rId10"/>
    <sheet name="KO" sheetId="21" r:id="rId11"/>
    <sheet name="Zápisy" sheetId="25" r:id="rId12"/>
  </sheets>
  <externalReferences>
    <externalReference r:id="rId13"/>
  </externalReferences>
  <definedNames>
    <definedName name="_xlnm._FilterDatabase" localSheetId="9" hidden="1">Zápasy!$B$3:$H$21</definedName>
    <definedName name="contacted">[1]Pomucky!$C$2:$C$3</definedName>
    <definedName name="_xlnm.Print_Area" localSheetId="4">'A - výsledky'!$A$2:$R$36</definedName>
    <definedName name="_xlnm.Print_Area" localSheetId="6">'B - výsledky'!$A$2:$R$36</definedName>
    <definedName name="_xlnm.Print_Area" localSheetId="8">'C - výsledky'!$A$2:$R$36</definedName>
    <definedName name="_xlnm.Print_Area" localSheetId="3">'sk A'!$A$2:$R$36</definedName>
    <definedName name="_xlnm.Print_Area" localSheetId="5">'sk B'!$A$2:$R$36</definedName>
    <definedName name="_xlnm.Print_Area" localSheetId="7">'sk C'!$A$2:$R$36</definedName>
    <definedName name="_xlnm.Print_Area" localSheetId="11">Zápisy!$A$2:$S$38</definedName>
    <definedName name="Ucast">[1]Pomucky!$A$2:$A$3</definedName>
    <definedName name="volba" localSheetId="1">#REF!</definedName>
    <definedName name="volba" localSheetId="11">#REF!</definedName>
    <definedName name="volb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21" l="1"/>
  <c r="F33" i="21"/>
  <c r="E35" i="21"/>
  <c r="E26" i="21"/>
  <c r="E31" i="21"/>
  <c r="E10" i="21"/>
  <c r="D14" i="21"/>
  <c r="D30" i="21"/>
  <c r="D6" i="21"/>
  <c r="D22" i="21"/>
  <c r="C24" i="21"/>
  <c r="C16" i="21"/>
  <c r="C8" i="21"/>
  <c r="C32" i="21"/>
  <c r="H27" i="20"/>
  <c r="F27" i="20"/>
  <c r="H26" i="20"/>
  <c r="F26" i="20"/>
  <c r="H25" i="20"/>
  <c r="F25" i="20"/>
  <c r="H24" i="20"/>
  <c r="F24" i="20"/>
  <c r="B33" i="21"/>
  <c r="B31" i="21"/>
  <c r="B25" i="21"/>
  <c r="B23" i="21"/>
  <c r="B17" i="21"/>
  <c r="B15" i="21"/>
  <c r="B9" i="21"/>
  <c r="B7" i="21"/>
  <c r="C28" i="21"/>
  <c r="C20" i="21"/>
  <c r="C12" i="21"/>
  <c r="C4" i="21"/>
  <c r="C5" i="4" l="1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B16" i="4" l="1"/>
  <c r="B15" i="4"/>
  <c r="B14" i="4"/>
  <c r="B13" i="4"/>
  <c r="B12" i="4"/>
  <c r="B11" i="4"/>
  <c r="B10" i="4"/>
  <c r="B9" i="4"/>
  <c r="B8" i="4"/>
  <c r="B19" i="9" s="1"/>
  <c r="B7" i="4"/>
  <c r="B15" i="9" s="1"/>
  <c r="B6" i="4"/>
  <c r="B11" i="9" s="1"/>
  <c r="B5" i="4"/>
  <c r="B7" i="18" s="1"/>
  <c r="B19" i="18"/>
  <c r="D15" i="48"/>
  <c r="C15" i="48"/>
  <c r="B15" i="18" l="1"/>
  <c r="B11" i="18"/>
  <c r="B7" i="9"/>
  <c r="B19" i="7"/>
  <c r="B15" i="7"/>
  <c r="B11" i="7"/>
  <c r="B7" i="7"/>
  <c r="B19" i="16" l="1"/>
  <c r="E25" i="16" s="1"/>
  <c r="H5" i="20" s="1"/>
  <c r="B15" i="16"/>
  <c r="B29" i="16" s="1"/>
  <c r="F11" i="20" s="1"/>
  <c r="B11" i="16"/>
  <c r="B31" i="16" s="1"/>
  <c r="F14" i="20" s="1"/>
  <c r="B7" i="16"/>
  <c r="B35" i="16" s="1"/>
  <c r="F20" i="20" s="1"/>
  <c r="N17" i="16"/>
  <c r="I21" i="16" s="1"/>
  <c r="L17" i="16"/>
  <c r="K21" i="16" s="1"/>
  <c r="N15" i="16"/>
  <c r="I19" i="16" s="1"/>
  <c r="L15" i="16"/>
  <c r="K19" i="16" s="1"/>
  <c r="N13" i="16"/>
  <c r="F21" i="16" s="1"/>
  <c r="L13" i="16"/>
  <c r="H21" i="16" s="1"/>
  <c r="K13" i="16"/>
  <c r="F17" i="16" s="1"/>
  <c r="I13" i="16"/>
  <c r="H17" i="16" s="1"/>
  <c r="N11" i="16"/>
  <c r="F19" i="16" s="1"/>
  <c r="L11" i="16"/>
  <c r="H19" i="16" s="1"/>
  <c r="K11" i="16"/>
  <c r="F15" i="16" s="1"/>
  <c r="I11" i="16"/>
  <c r="H15" i="16" s="1"/>
  <c r="N9" i="16"/>
  <c r="C21" i="16" s="1"/>
  <c r="L9" i="16"/>
  <c r="E21" i="16" s="1"/>
  <c r="K9" i="16"/>
  <c r="I9" i="16"/>
  <c r="E17" i="16" s="1"/>
  <c r="H9" i="16"/>
  <c r="C13" i="16" s="1"/>
  <c r="F9" i="16"/>
  <c r="E13" i="16" s="1"/>
  <c r="N7" i="16"/>
  <c r="C19" i="16" s="1"/>
  <c r="L7" i="16"/>
  <c r="E19" i="16" s="1"/>
  <c r="K7" i="16"/>
  <c r="C15" i="16" s="1"/>
  <c r="I7" i="16"/>
  <c r="E15" i="16" s="1"/>
  <c r="H7" i="16"/>
  <c r="C11" i="16" s="1"/>
  <c r="F7" i="16"/>
  <c r="E11" i="16" s="1"/>
  <c r="C4" i="16"/>
  <c r="A2" i="16"/>
  <c r="C4" i="7"/>
  <c r="A2" i="7"/>
  <c r="Q13" i="16" l="1"/>
  <c r="O13" i="16"/>
  <c r="Q11" i="16"/>
  <c r="O11" i="16"/>
  <c r="O19" i="16"/>
  <c r="O21" i="16"/>
  <c r="Q9" i="16"/>
  <c r="Q15" i="16"/>
  <c r="Q19" i="16"/>
  <c r="Q17" i="16"/>
  <c r="Q21" i="16"/>
  <c r="O9" i="16"/>
  <c r="C17" i="16"/>
  <c r="O17" i="16" s="1"/>
  <c r="E27" i="16"/>
  <c r="H8" i="20" s="1"/>
  <c r="E33" i="16"/>
  <c r="H17" i="20" s="1"/>
  <c r="Q7" i="16"/>
  <c r="O15" i="16"/>
  <c r="O7" i="16"/>
  <c r="E31" i="16"/>
  <c r="H14" i="20" s="1"/>
  <c r="E35" i="16"/>
  <c r="H20" i="20" s="1"/>
  <c r="B25" i="16"/>
  <c r="F5" i="20" s="1"/>
  <c r="B33" i="16"/>
  <c r="F17" i="20" s="1"/>
  <c r="E29" i="16"/>
  <c r="H11" i="20" s="1"/>
  <c r="B27" i="16"/>
  <c r="F8" i="20" s="1"/>
  <c r="J25" i="25"/>
  <c r="S23" i="25"/>
  <c r="J23" i="25"/>
  <c r="J6" i="25"/>
  <c r="S4" i="25"/>
  <c r="J4" i="25"/>
  <c r="B6" i="25"/>
  <c r="B25" i="25"/>
  <c r="H35" i="20" l="1"/>
  <c r="F35" i="20"/>
  <c r="H34" i="20"/>
  <c r="F34" i="20"/>
  <c r="H33" i="20"/>
  <c r="F33" i="20"/>
  <c r="H32" i="20"/>
  <c r="F32" i="20"/>
  <c r="H31" i="20"/>
  <c r="F31" i="20"/>
  <c r="H30" i="20"/>
  <c r="F30" i="20"/>
  <c r="H29" i="20"/>
  <c r="F29" i="20"/>
  <c r="H28" i="20"/>
  <c r="F28" i="20"/>
  <c r="B19" i="17" l="1"/>
  <c r="E31" i="17" s="1"/>
  <c r="H15" i="20" s="1"/>
  <c r="B15" i="17"/>
  <c r="E33" i="17" s="1"/>
  <c r="H18" i="20" s="1"/>
  <c r="B19" i="8"/>
  <c r="B15" i="8"/>
  <c r="C4" i="8"/>
  <c r="A2" i="8"/>
  <c r="N17" i="17"/>
  <c r="I21" i="17" s="1"/>
  <c r="L17" i="17"/>
  <c r="K21" i="17" s="1"/>
  <c r="N15" i="17"/>
  <c r="I19" i="17" s="1"/>
  <c r="L15" i="17"/>
  <c r="K19" i="17" s="1"/>
  <c r="N13" i="17"/>
  <c r="F21" i="17" s="1"/>
  <c r="L13" i="17"/>
  <c r="H21" i="17" s="1"/>
  <c r="K13" i="17"/>
  <c r="F17" i="17" s="1"/>
  <c r="I13" i="17"/>
  <c r="H17" i="17" s="1"/>
  <c r="N11" i="17"/>
  <c r="F19" i="17" s="1"/>
  <c r="L11" i="17"/>
  <c r="H19" i="17" s="1"/>
  <c r="K11" i="17"/>
  <c r="F15" i="17" s="1"/>
  <c r="I11" i="17"/>
  <c r="H15" i="17" s="1"/>
  <c r="N9" i="17"/>
  <c r="C21" i="17" s="1"/>
  <c r="L9" i="17"/>
  <c r="E21" i="17" s="1"/>
  <c r="K9" i="17"/>
  <c r="C17" i="17" s="1"/>
  <c r="I9" i="17"/>
  <c r="E17" i="17" s="1"/>
  <c r="H9" i="17"/>
  <c r="C13" i="17" s="1"/>
  <c r="F9" i="17"/>
  <c r="E13" i="17" s="1"/>
  <c r="N7" i="17"/>
  <c r="C19" i="17" s="1"/>
  <c r="L7" i="17"/>
  <c r="E19" i="17" s="1"/>
  <c r="K7" i="17"/>
  <c r="C15" i="17" s="1"/>
  <c r="I7" i="17"/>
  <c r="E15" i="17" s="1"/>
  <c r="H7" i="17"/>
  <c r="C11" i="17" s="1"/>
  <c r="F7" i="17"/>
  <c r="E11" i="17" s="1"/>
  <c r="C4" i="17"/>
  <c r="A2" i="17"/>
  <c r="Q21" i="17" l="1"/>
  <c r="Q19" i="17"/>
  <c r="O13" i="17"/>
  <c r="Q11" i="17"/>
  <c r="Q17" i="17"/>
  <c r="O11" i="17"/>
  <c r="Q15" i="17"/>
  <c r="Q13" i="17"/>
  <c r="O15" i="17"/>
  <c r="O19" i="17"/>
  <c r="O17" i="17"/>
  <c r="O21" i="17"/>
  <c r="Q7" i="17"/>
  <c r="Q9" i="17"/>
  <c r="B29" i="17"/>
  <c r="F12" i="20" s="1"/>
  <c r="B33" i="17"/>
  <c r="F18" i="20" s="1"/>
  <c r="O7" i="17"/>
  <c r="O9" i="17"/>
  <c r="E25" i="17"/>
  <c r="H6" i="20" s="1"/>
  <c r="E27" i="17"/>
  <c r="H9" i="20" s="1"/>
  <c r="C21" i="20"/>
  <c r="C20" i="20"/>
  <c r="C19" i="20"/>
  <c r="B32" i="25" l="1"/>
  <c r="H32" i="25"/>
  <c r="I37" i="25" l="1"/>
  <c r="L38" i="25"/>
  <c r="I38" i="25"/>
  <c r="K36" i="25"/>
  <c r="K38" i="25"/>
  <c r="J36" i="25"/>
  <c r="H36" i="25"/>
  <c r="H38" i="25"/>
  <c r="H37" i="25"/>
  <c r="L37" i="25"/>
  <c r="J37" i="25"/>
  <c r="I36" i="25"/>
  <c r="I29" i="25"/>
  <c r="J38" i="25"/>
  <c r="L36" i="25"/>
  <c r="K37" i="25"/>
  <c r="P29" i="25"/>
  <c r="F37" i="25"/>
  <c r="E38" i="25"/>
  <c r="B36" i="25"/>
  <c r="D36" i="25"/>
  <c r="E37" i="25"/>
  <c r="C38" i="25"/>
  <c r="F36" i="25"/>
  <c r="B37" i="25"/>
  <c r="E36" i="25"/>
  <c r="D37" i="25"/>
  <c r="I27" i="25"/>
  <c r="D38" i="25"/>
  <c r="C37" i="25"/>
  <c r="B38" i="25"/>
  <c r="P27" i="25"/>
  <c r="F38" i="25"/>
  <c r="C36" i="25"/>
  <c r="C4" i="18" l="1"/>
  <c r="A2" i="18"/>
  <c r="C4" i="9"/>
  <c r="A2" i="9"/>
  <c r="B11" i="17" l="1"/>
  <c r="B11" i="8"/>
  <c r="B7" i="17"/>
  <c r="B7" i="8"/>
  <c r="E29" i="17" l="1"/>
  <c r="H12" i="20" s="1"/>
  <c r="B35" i="17"/>
  <c r="F21" i="20" s="1"/>
  <c r="B25" i="17"/>
  <c r="F6" i="20" s="1"/>
  <c r="E35" i="17"/>
  <c r="H21" i="20" s="1"/>
  <c r="B27" i="17"/>
  <c r="F9" i="20" s="1"/>
  <c r="B31" i="17"/>
  <c r="F15" i="20" s="1"/>
  <c r="C18" i="20"/>
  <c r="C17" i="20"/>
  <c r="C15" i="20"/>
  <c r="C14" i="20"/>
  <c r="C12" i="20"/>
  <c r="C11" i="20"/>
  <c r="C9" i="20"/>
  <c r="C8" i="20"/>
  <c r="N17" i="18"/>
  <c r="I21" i="18" s="1"/>
  <c r="L17" i="18"/>
  <c r="K21" i="18" s="1"/>
  <c r="N15" i="18"/>
  <c r="I19" i="18" s="1"/>
  <c r="L15" i="18"/>
  <c r="K19" i="18" s="1"/>
  <c r="N13" i="18"/>
  <c r="F21" i="18" s="1"/>
  <c r="L13" i="18"/>
  <c r="H21" i="18" s="1"/>
  <c r="K13" i="18"/>
  <c r="F17" i="18" s="1"/>
  <c r="I13" i="18"/>
  <c r="H17" i="18" s="1"/>
  <c r="N11" i="18"/>
  <c r="F19" i="18" s="1"/>
  <c r="L11" i="18"/>
  <c r="H19" i="18" s="1"/>
  <c r="K11" i="18"/>
  <c r="F15" i="18" s="1"/>
  <c r="I11" i="18"/>
  <c r="H15" i="18" s="1"/>
  <c r="N9" i="18"/>
  <c r="C21" i="18" s="1"/>
  <c r="L9" i="18"/>
  <c r="E21" i="18" s="1"/>
  <c r="K9" i="18"/>
  <c r="C17" i="18" s="1"/>
  <c r="I9" i="18"/>
  <c r="E17" i="18" s="1"/>
  <c r="H9" i="18"/>
  <c r="C13" i="18" s="1"/>
  <c r="F9" i="18"/>
  <c r="E13" i="18" s="1"/>
  <c r="N7" i="18"/>
  <c r="C19" i="18" s="1"/>
  <c r="L7" i="18"/>
  <c r="E19" i="18" s="1"/>
  <c r="K7" i="18"/>
  <c r="C15" i="18" s="1"/>
  <c r="I7" i="18"/>
  <c r="E15" i="18" s="1"/>
  <c r="H7" i="18"/>
  <c r="C11" i="18" s="1"/>
  <c r="F7" i="18"/>
  <c r="E11" i="18" s="1"/>
  <c r="E25" i="18"/>
  <c r="H4" i="20" s="1"/>
  <c r="H13" i="25" s="1"/>
  <c r="K19" i="25" l="1"/>
  <c r="L17" i="25"/>
  <c r="H17" i="25"/>
  <c r="I17" i="25"/>
  <c r="H18" i="25"/>
  <c r="K17" i="25"/>
  <c r="K18" i="25"/>
  <c r="J18" i="25"/>
  <c r="L18" i="25"/>
  <c r="I18" i="25"/>
  <c r="H19" i="25"/>
  <c r="I19" i="25"/>
  <c r="L19" i="25"/>
  <c r="J19" i="25"/>
  <c r="P10" i="25"/>
  <c r="J17" i="25"/>
  <c r="I10" i="25"/>
  <c r="Q11" i="18"/>
  <c r="O15" i="18"/>
  <c r="O17" i="18"/>
  <c r="Q13" i="18"/>
  <c r="O13" i="18"/>
  <c r="Q17" i="18"/>
  <c r="O11" i="18"/>
  <c r="E29" i="18"/>
  <c r="H10" i="20" s="1"/>
  <c r="E35" i="18"/>
  <c r="H19" i="20" s="1"/>
  <c r="O19" i="18"/>
  <c r="Q19" i="18"/>
  <c r="Q15" i="18"/>
  <c r="E31" i="18"/>
  <c r="H13" i="20" s="1"/>
  <c r="B33" i="18"/>
  <c r="F16" i="20" s="1"/>
  <c r="Q21" i="18"/>
  <c r="O21" i="18"/>
  <c r="Q7" i="18"/>
  <c r="Q9" i="18"/>
  <c r="O7" i="18"/>
  <c r="O9" i="18"/>
  <c r="B25" i="18" l="1"/>
  <c r="F4" i="20" s="1"/>
  <c r="B13" i="25" s="1"/>
  <c r="B31" i="18"/>
  <c r="F13" i="20" s="1"/>
  <c r="B35" i="18"/>
  <c r="F19" i="20" s="1"/>
  <c r="B27" i="18"/>
  <c r="F7" i="20" s="1"/>
  <c r="E27" i="18"/>
  <c r="H7" i="20" s="1"/>
  <c r="E33" i="18"/>
  <c r="H16" i="20" s="1"/>
  <c r="B29" i="18"/>
  <c r="F10" i="20" s="1"/>
  <c r="E18" i="25" l="1"/>
  <c r="C19" i="25"/>
  <c r="I8" i="25"/>
  <c r="F19" i="25"/>
  <c r="D17" i="25"/>
  <c r="P8" i="25"/>
  <c r="D18" i="25"/>
  <c r="D19" i="25"/>
  <c r="C17" i="25"/>
  <c r="B18" i="25"/>
  <c r="E17" i="25"/>
  <c r="B17" i="25"/>
  <c r="C18" i="25"/>
  <c r="F18" i="25"/>
  <c r="E19" i="25"/>
  <c r="F17" i="25"/>
  <c r="B19" i="25"/>
</calcChain>
</file>

<file path=xl/sharedStrings.xml><?xml version="1.0" encoding="utf-8"?>
<sst xmlns="http://schemas.openxmlformats.org/spreadsheetml/2006/main" count="596" uniqueCount="208">
  <si>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</si>
  <si>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</si>
  <si>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</si>
  <si>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</si>
  <si>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</si>
  <si>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</si>
  <si>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</si>
  <si>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</si>
  <si>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</si>
  <si>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</si>
  <si>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</si>
  <si>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</si>
  <si>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</si>
  <si>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</si>
  <si>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</si>
  <si>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</si>
  <si>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</si>
  <si>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</si>
  <si>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</si>
  <si>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</si>
  <si>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</si>
  <si>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</si>
  <si>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</si>
  <si>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</si>
  <si>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</si>
  <si>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</si>
  <si>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</si>
  <si>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</si>
  <si>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</si>
  <si>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</si>
  <si>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</si>
  <si>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</si>
  <si>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</si>
  <si>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</si>
  <si>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</si>
  <si>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</si>
  <si>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</si>
  <si>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NK CLIMAX Vsetín</t>
  </si>
  <si>
    <t>Městský nohejbalový klub Modřice, z.s.</t>
  </si>
  <si>
    <t>přijato</t>
  </si>
  <si>
    <t>VI.</t>
  </si>
  <si>
    <t>T</t>
  </si>
  <si>
    <t>TJ SLAVOJ Český Brod</t>
  </si>
  <si>
    <t>Lumír Gebel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</si>
  <si>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</si>
  <si>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</si>
  <si>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</si>
  <si>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</si>
  <si>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</si>
  <si>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</si>
  <si>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</si>
  <si>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</si>
  <si>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</si>
  <si>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</si>
  <si>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</si>
  <si>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</si>
  <si>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</si>
  <si>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</si>
  <si>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</si>
  <si>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</si>
  <si>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</si>
  <si>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</si>
  <si>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</si>
  <si>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</si>
  <si>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</si>
  <si>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</si>
  <si>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</si>
  <si>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</si>
  <si>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</si>
  <si>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</si>
  <si>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</si>
  <si>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skupina A až D</t>
  </si>
  <si>
    <t>3M</t>
  </si>
  <si>
    <t>TJ Avia Čakovice</t>
  </si>
  <si>
    <t>OF1</t>
  </si>
  <si>
    <t>OF2</t>
  </si>
  <si>
    <t>OF3</t>
  </si>
  <si>
    <t>OF4</t>
  </si>
  <si>
    <t>Osmifinále</t>
  </si>
  <si>
    <t>A2</t>
  </si>
  <si>
    <t>B3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</si>
  <si>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</si>
  <si>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</si>
  <si>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</si>
  <si>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</si>
  <si>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</si>
  <si>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</si>
  <si>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</si>
  <si>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</si>
  <si>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</si>
  <si>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</si>
  <si>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</si>
  <si>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</si>
  <si>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Tělovýchovná jednota Radomyšl, z.s.</t>
  </si>
  <si>
    <t>T.J. SOKOL Holice</t>
  </si>
  <si>
    <t>Martin Janík</t>
  </si>
  <si>
    <t>TJ Dynamo ČEZ České Budějovice</t>
  </si>
  <si>
    <t>Marek Líbal</t>
  </si>
  <si>
    <t>Pohár ČNS starší žáci trojice Nebušice 25.5.2019</t>
  </si>
  <si>
    <t>Milan Koubovský</t>
  </si>
  <si>
    <t>Bronislav Pilbauer</t>
  </si>
  <si>
    <t>TJ SLAVOJ Český Brod MIX</t>
  </si>
  <si>
    <t>TJ Peklo nad Zdobnicí</t>
  </si>
  <si>
    <t>Michal Hostinský</t>
  </si>
  <si>
    <t>PKS okna Žďár nad Sázavou</t>
  </si>
  <si>
    <t>Milan Pivnička</t>
  </si>
  <si>
    <t>Tengo Solonta (Rumunsko)</t>
  </si>
  <si>
    <t>Jan Kantner</t>
  </si>
  <si>
    <t>odhlášeno 23.5.</t>
  </si>
  <si>
    <t>Pohár ČNS</t>
  </si>
  <si>
    <t>Nebušice</t>
  </si>
  <si>
    <t>Prezence Pohár ČNS starší žáci trojice Nebušice 25.5.2019</t>
  </si>
  <si>
    <t>Městský nohejbalový klub Modřice, z.s. "A"</t>
  </si>
  <si>
    <t>Městský nohejbalový klub Modřice, z.s. "B"</t>
  </si>
  <si>
    <t>TJ Peklo nad Zdobnicí "A"</t>
  </si>
  <si>
    <t>TJ Peklo nad Zdobnicí "B"</t>
  </si>
  <si>
    <t>Pohár ČNS starší žáci trojice</t>
  </si>
  <si>
    <t>Nebušice 25.5.2019</t>
  </si>
  <si>
    <t>SŽ3</t>
  </si>
  <si>
    <t>vítěz A</t>
  </si>
  <si>
    <t>vítěz B</t>
  </si>
  <si>
    <t>vítěz C</t>
  </si>
  <si>
    <t>Bukáček Ondřej</t>
  </si>
  <si>
    <t>Němec Filip</t>
  </si>
  <si>
    <t>Krmášek David</t>
  </si>
  <si>
    <t>Bukáček</t>
  </si>
  <si>
    <t>Pivnička</t>
  </si>
  <si>
    <t>Ježek Tomáš</t>
  </si>
  <si>
    <t>Hendrych Matěj</t>
  </si>
  <si>
    <t>Mandl Šimon</t>
  </si>
  <si>
    <t>Ježek</t>
  </si>
  <si>
    <t>Babka</t>
  </si>
  <si>
    <t>Tengo Salonta (Rumunsko)</t>
  </si>
  <si>
    <t>Kadar Imre</t>
  </si>
  <si>
    <t>Suciu David</t>
  </si>
  <si>
    <t>Szijjarto Tician</t>
  </si>
  <si>
    <t>Turzo Nandor</t>
  </si>
  <si>
    <t>Sorean A.</t>
  </si>
  <si>
    <t>Sorean V.</t>
  </si>
  <si>
    <t>Kalous Václav</t>
  </si>
  <si>
    <t>Barnat Aleš</t>
  </si>
  <si>
    <t>Suchý Martin</t>
  </si>
  <si>
    <t>Kalous</t>
  </si>
  <si>
    <t>Suchý</t>
  </si>
  <si>
    <t>Jirka Ota</t>
  </si>
  <si>
    <t>Sedlák Ondřej</t>
  </si>
  <si>
    <t>Zadrobílek Jan</t>
  </si>
  <si>
    <t>Sedlák</t>
  </si>
  <si>
    <t>Líbal</t>
  </si>
  <si>
    <t>Kalianko Kryštof</t>
  </si>
  <si>
    <t>Buchal Patrik</t>
  </si>
  <si>
    <t>Novotný Jan</t>
  </si>
  <si>
    <t>Novotný</t>
  </si>
  <si>
    <t>Višvader</t>
  </si>
  <si>
    <t>Jurka Ondřej</t>
  </si>
  <si>
    <t>Kolouch Patrik</t>
  </si>
  <si>
    <t>Nesnídal Štěpán</t>
  </si>
  <si>
    <t>Sluka Tomáš</t>
  </si>
  <si>
    <t>Jurka</t>
  </si>
  <si>
    <t>Bednář</t>
  </si>
  <si>
    <t>Bednář Tadeáš</t>
  </si>
  <si>
    <t>Buchta Michal</t>
  </si>
  <si>
    <t>Svoboda Michael</t>
  </si>
  <si>
    <t>Kubový Matěj</t>
  </si>
  <si>
    <t>Kubový</t>
  </si>
  <si>
    <t>Čižinský Josef</t>
  </si>
  <si>
    <t>Fries Ondřej</t>
  </si>
  <si>
    <t>Koblic Martin</t>
  </si>
  <si>
    <t>Fries</t>
  </si>
  <si>
    <t>Holata</t>
  </si>
  <si>
    <t>Kotyza Lukáš</t>
  </si>
  <si>
    <t>Kopecký Vojtěch</t>
  </si>
  <si>
    <t>Teplý Adam</t>
  </si>
  <si>
    <t>Kotyza</t>
  </si>
  <si>
    <t>Hostinský</t>
  </si>
  <si>
    <t>Brabenec Lukáš</t>
  </si>
  <si>
    <t>Pokorný Filip</t>
  </si>
  <si>
    <t>Kašík Josef</t>
  </si>
  <si>
    <t>Pokorný</t>
  </si>
  <si>
    <t>Vedral</t>
  </si>
  <si>
    <t>Jedlička Martin</t>
  </si>
  <si>
    <t>Růžička Filip</t>
  </si>
  <si>
    <t>Seidl Filip</t>
  </si>
  <si>
    <t>Jedlička</t>
  </si>
  <si>
    <t>2 : 0</t>
  </si>
  <si>
    <t>1 : 1</t>
  </si>
  <si>
    <t>0 : 2</t>
  </si>
  <si>
    <t>A4</t>
  </si>
  <si>
    <t>A3</t>
  </si>
  <si>
    <t>C4</t>
  </si>
  <si>
    <t>B4</t>
  </si>
  <si>
    <t>C3</t>
  </si>
  <si>
    <t>B2</t>
  </si>
  <si>
    <t>nejl. z 2.místa C2</t>
  </si>
  <si>
    <t>0:2 (2:10, 5:10)</t>
  </si>
  <si>
    <t>0:2 (4:10, 3:10)</t>
  </si>
  <si>
    <t>1:2 (10:9, 9:10, 8:10)</t>
  </si>
  <si>
    <t>0:2 (7:10, 6:10)</t>
  </si>
  <si>
    <t>1 : 2</t>
  </si>
  <si>
    <t>2:0 (10:2, 10:6)</t>
  </si>
  <si>
    <t>2:1 (8:10, 10:5, 10:7)</t>
  </si>
  <si>
    <t>2 : 1</t>
  </si>
  <si>
    <t>2:0 (10:8, 10:5)</t>
  </si>
  <si>
    <t>2:0 (10:5, 10:8)</t>
  </si>
  <si>
    <t>0:2 (6:10, 9:10)</t>
  </si>
  <si>
    <t>2:1 (8:10, 10:5, 10:9)</t>
  </si>
  <si>
    <t>0:2 (6:10, 4:10)</t>
  </si>
  <si>
    <t>1:2 (5:10, 10:7, 7:10)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</si>
</sst>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2.1"/>
      <color rgb="FF000000"/>
      <name val="Calibri"/>
      <family val="2"/>
      <charset val="238"/>
    </font>
    <font>
      <b/>
      <sz val="12.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</cellStyleXfs>
  <cellXfs count="447">
    <xf numFmtId="0" fontId="0" fillId="0" borderId="0" xfId="0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40" fillId="0" borderId="0" xfId="1" applyFont="1"/>
    <xf numFmtId="0" fontId="39" fillId="0" borderId="0" xfId="1" applyFont="1" applyAlignment="1">
      <alignment horizontal="center"/>
    </xf>
    <xf numFmtId="0" fontId="18" fillId="3" borderId="28" xfId="1" applyFont="1" applyFill="1" applyBorder="1" applyAlignment="1">
      <alignment horizontal="center" vertical="center"/>
    </xf>
    <xf numFmtId="0" fontId="41" fillId="3" borderId="28" xfId="1" applyFont="1" applyFill="1" applyBorder="1" applyAlignment="1">
      <alignment horizontal="center" vertical="center"/>
    </xf>
    <xf numFmtId="49" fontId="40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49" fillId="3" borderId="13" xfId="0" applyFont="1" applyFill="1" applyBorder="1" applyAlignment="1">
      <alignment horizontal="center"/>
    </xf>
    <xf numFmtId="0" fontId="40" fillId="0" borderId="30" xfId="1" applyFont="1" applyBorder="1" applyAlignment="1">
      <alignment horizontal="center" vertical="center"/>
    </xf>
    <xf numFmtId="0" fontId="40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0" fillId="3" borderId="26" xfId="1" applyFont="1" applyFill="1" applyBorder="1" applyAlignment="1">
      <alignment vertical="center"/>
    </xf>
    <xf numFmtId="0" fontId="40" fillId="0" borderId="29" xfId="1" applyFont="1" applyBorder="1" applyAlignment="1">
      <alignment horizontal="center" vertical="center"/>
    </xf>
    <xf numFmtId="0" fontId="39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0" fillId="0" borderId="29" xfId="1" applyFont="1" applyBorder="1" applyAlignment="1">
      <alignment horizontal="center"/>
    </xf>
    <xf numFmtId="0" fontId="40" fillId="0" borderId="30" xfId="1" applyFont="1" applyBorder="1" applyAlignment="1">
      <alignment horizontal="center"/>
    </xf>
    <xf numFmtId="0" fontId="50" fillId="2" borderId="39" xfId="1" applyFont="1" applyFill="1" applyBorder="1"/>
    <xf numFmtId="0" fontId="50" fillId="2" borderId="31" xfId="1" applyFont="1" applyFill="1" applyBorder="1" applyAlignment="1"/>
    <xf numFmtId="0" fontId="50" fillId="2" borderId="28" xfId="1" applyFont="1" applyFill="1" applyBorder="1" applyAlignment="1">
      <alignment horizontal="center"/>
    </xf>
    <xf numFmtId="0" fontId="50" fillId="2" borderId="42" xfId="1" applyFont="1" applyFill="1" applyBorder="1" applyAlignment="1">
      <alignment horizontal="center"/>
    </xf>
    <xf numFmtId="0" fontId="50" fillId="2" borderId="30" xfId="1" applyFont="1" applyFill="1" applyBorder="1" applyAlignment="1">
      <alignment horizontal="center"/>
    </xf>
    <xf numFmtId="0" fontId="50" fillId="2" borderId="43" xfId="1" applyFont="1" applyFill="1" applyBorder="1" applyAlignment="1">
      <alignment horizontal="center"/>
    </xf>
    <xf numFmtId="0" fontId="50" fillId="2" borderId="34" xfId="1" applyFont="1" applyFill="1" applyBorder="1" applyAlignment="1">
      <alignment horizontal="center"/>
    </xf>
    <xf numFmtId="0" fontId="51" fillId="2" borderId="40" xfId="1" applyFont="1" applyFill="1" applyBorder="1"/>
    <xf numFmtId="0" fontId="2" fillId="0" borderId="28" xfId="3" applyBorder="1"/>
    <xf numFmtId="0" fontId="2" fillId="0" borderId="42" xfId="3" applyBorder="1"/>
    <xf numFmtId="0" fontId="2" fillId="0" borderId="30" xfId="3" applyBorder="1"/>
    <xf numFmtId="0" fontId="51" fillId="2" borderId="42" xfId="1" applyFont="1" applyFill="1" applyBorder="1" applyAlignment="1">
      <alignment horizontal="center"/>
    </xf>
    <xf numFmtId="0" fontId="51" fillId="2" borderId="30" xfId="1" applyFont="1" applyFill="1" applyBorder="1" applyAlignment="1">
      <alignment horizontal="center"/>
    </xf>
    <xf numFmtId="0" fontId="51" fillId="2" borderId="28" xfId="1" applyFont="1" applyFill="1" applyBorder="1" applyAlignment="1">
      <alignment horizontal="center"/>
    </xf>
    <xf numFmtId="0" fontId="2" fillId="0" borderId="43" xfId="3" applyBorder="1"/>
    <xf numFmtId="0" fontId="52" fillId="2" borderId="0" xfId="1" applyFont="1" applyFill="1"/>
    <xf numFmtId="0" fontId="51" fillId="2" borderId="0" xfId="1" applyFont="1" applyFill="1" applyBorder="1" applyAlignment="1">
      <alignment horizontal="center"/>
    </xf>
    <xf numFmtId="0" fontId="53" fillId="0" borderId="49" xfId="0" applyFont="1" applyBorder="1" applyAlignment="1">
      <alignment horizontal="left" wrapText="1"/>
    </xf>
    <xf numFmtId="0" fontId="2" fillId="0" borderId="50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5" fillId="0" borderId="0" xfId="0" applyFont="1"/>
    <xf numFmtId="0" fontId="57" fillId="0" borderId="46" xfId="0" applyFont="1" applyBorder="1" applyAlignment="1">
      <alignment horizontal="center" vertical="center"/>
    </xf>
    <xf numFmtId="0" fontId="57" fillId="0" borderId="45" xfId="0" applyFont="1" applyBorder="1" applyAlignment="1">
      <alignment horizontal="center" vertical="center"/>
    </xf>
    <xf numFmtId="0" fontId="57" fillId="0" borderId="0" xfId="0" applyFont="1"/>
    <xf numFmtId="0" fontId="55" fillId="0" borderId="19" xfId="0" applyFont="1" applyBorder="1" applyAlignment="1">
      <alignment horizontal="center" vertical="center"/>
    </xf>
    <xf numFmtId="0" fontId="57" fillId="3" borderId="20" xfId="0" applyFont="1" applyFill="1" applyBorder="1"/>
    <xf numFmtId="0" fontId="57" fillId="3" borderId="51" xfId="0" applyFont="1" applyFill="1" applyBorder="1"/>
    <xf numFmtId="0" fontId="55" fillId="0" borderId="52" xfId="0" applyFont="1" applyBorder="1" applyAlignment="1">
      <alignment horizontal="center" vertical="center"/>
    </xf>
    <xf numFmtId="0" fontId="57" fillId="0" borderId="43" xfId="0" applyFont="1" applyBorder="1"/>
    <xf numFmtId="0" fontId="57" fillId="0" borderId="28" xfId="0" applyFont="1" applyBorder="1"/>
    <xf numFmtId="0" fontId="57" fillId="0" borderId="42" xfId="0" applyFont="1" applyBorder="1"/>
    <xf numFmtId="0" fontId="57" fillId="3" borderId="24" xfId="0" applyFont="1" applyFill="1" applyBorder="1"/>
    <xf numFmtId="0" fontId="57" fillId="3" borderId="53" xfId="0" applyFont="1" applyFill="1" applyBorder="1"/>
    <xf numFmtId="0" fontId="57" fillId="0" borderId="30" xfId="0" applyFont="1" applyBorder="1"/>
    <xf numFmtId="0" fontId="55" fillId="0" borderId="56" xfId="0" applyFont="1" applyBorder="1" applyAlignment="1">
      <alignment horizontal="center" vertical="center"/>
    </xf>
    <xf numFmtId="0" fontId="57" fillId="0" borderId="46" xfId="0" applyFont="1" applyBorder="1"/>
    <xf numFmtId="0" fontId="57" fillId="0" borderId="33" xfId="0" applyFont="1" applyBorder="1"/>
    <xf numFmtId="0" fontId="57" fillId="0" borderId="45" xfId="0" applyFont="1" applyBorder="1"/>
    <xf numFmtId="0" fontId="57" fillId="3" borderId="26" xfId="0" applyFont="1" applyFill="1" applyBorder="1"/>
    <xf numFmtId="0" fontId="57" fillId="3" borderId="57" xfId="0" applyFont="1" applyFill="1" applyBorder="1"/>
    <xf numFmtId="0" fontId="57" fillId="0" borderId="58" xfId="0" applyFont="1" applyBorder="1"/>
    <xf numFmtId="0" fontId="57" fillId="0" borderId="47" xfId="0" applyFont="1" applyBorder="1"/>
    <xf numFmtId="0" fontId="55" fillId="0" borderId="0" xfId="0" applyFont="1" applyBorder="1" applyAlignment="1">
      <alignment horizontal="left" vertical="top" indent="1"/>
    </xf>
    <xf numFmtId="0" fontId="57" fillId="0" borderId="0" xfId="0" applyFont="1" applyBorder="1"/>
    <xf numFmtId="0" fontId="57" fillId="0" borderId="4" xfId="0" applyFont="1" applyBorder="1"/>
    <xf numFmtId="0" fontId="57" fillId="0" borderId="48" xfId="0" applyFont="1" applyBorder="1" applyAlignment="1">
      <alignment horizontal="center" vertical="center" textRotation="90"/>
    </xf>
    <xf numFmtId="0" fontId="57" fillId="3" borderId="61" xfId="0" applyFont="1" applyFill="1" applyBorder="1"/>
    <xf numFmtId="0" fontId="55" fillId="0" borderId="62" xfId="0" applyFont="1" applyBorder="1"/>
    <xf numFmtId="0" fontId="57" fillId="0" borderId="63" xfId="0" applyFont="1" applyBorder="1" applyAlignment="1">
      <alignment horizontal="center" vertical="center" textRotation="90"/>
    </xf>
    <xf numFmtId="0" fontId="57" fillId="3" borderId="62" xfId="0" applyFont="1" applyFill="1" applyBorder="1" applyAlignment="1">
      <alignment horizontal="center" vertical="center"/>
    </xf>
    <xf numFmtId="0" fontId="57" fillId="3" borderId="62" xfId="0" applyFont="1" applyFill="1" applyBorder="1"/>
    <xf numFmtId="0" fontId="57" fillId="0" borderId="9" xfId="0" applyFont="1" applyBorder="1"/>
    <xf numFmtId="0" fontId="57" fillId="0" borderId="13" xfId="0" applyFont="1" applyBorder="1"/>
    <xf numFmtId="0" fontId="55" fillId="0" borderId="0" xfId="0" applyFont="1" applyBorder="1"/>
    <xf numFmtId="0" fontId="57" fillId="0" borderId="0" xfId="0" applyFont="1" applyBorder="1" applyAlignment="1">
      <alignment horizontal="center" vertical="center" textRotation="90"/>
    </xf>
    <xf numFmtId="0" fontId="57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 textRotation="90"/>
    </xf>
    <xf numFmtId="0" fontId="57" fillId="0" borderId="0" xfId="0" applyFont="1" applyFill="1" applyBorder="1"/>
    <xf numFmtId="0" fontId="57" fillId="3" borderId="51" xfId="0" applyFont="1" applyFill="1" applyBorder="1" applyAlignment="1">
      <alignment horizontal="center" vertical="center"/>
    </xf>
    <xf numFmtId="0" fontId="57" fillId="3" borderId="57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Font="1" applyFill="1"/>
    <xf numFmtId="0" fontId="0" fillId="0" borderId="0" xfId="0" applyNumberFormat="1" applyFont="1" applyFill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41" fillId="3" borderId="29" xfId="1" applyFont="1" applyFill="1" applyBorder="1" applyAlignment="1">
      <alignment horizontal="center" vertical="center"/>
    </xf>
    <xf numFmtId="0" fontId="2" fillId="0" borderId="29" xfId="3" applyFont="1" applyBorder="1" applyAlignment="1">
      <alignment horizontal="left"/>
    </xf>
    <xf numFmtId="0" fontId="2" fillId="0" borderId="65" xfId="3" applyBorder="1"/>
    <xf numFmtId="0" fontId="2" fillId="0" borderId="29" xfId="3" applyBorder="1"/>
    <xf numFmtId="0" fontId="2" fillId="0" borderId="32" xfId="3" applyBorder="1"/>
    <xf numFmtId="0" fontId="2" fillId="0" borderId="47" xfId="3" applyBorder="1"/>
    <xf numFmtId="0" fontId="60" fillId="0" borderId="0" xfId="0" applyNumberFormat="1" applyFont="1" applyBorder="1" applyAlignment="1">
      <alignment horizontal="left"/>
    </xf>
    <xf numFmtId="0" fontId="61" fillId="7" borderId="0" xfId="0" applyFont="1" applyFill="1" applyBorder="1" applyAlignment="1">
      <alignment horizontal="left"/>
    </xf>
    <xf numFmtId="0" fontId="53" fillId="0" borderId="0" xfId="0" applyFont="1" applyBorder="1" applyAlignment="1">
      <alignment horizontal="left" wrapText="1"/>
    </xf>
    <xf numFmtId="0" fontId="60" fillId="0" borderId="0" xfId="0" applyFont="1" applyBorder="1" applyAlignment="1">
      <alignment horizontal="left"/>
    </xf>
    <xf numFmtId="20" fontId="5" fillId="0" borderId="66" xfId="1" applyNumberFormat="1" applyFont="1" applyBorder="1" applyAlignment="1">
      <alignment horizontal="left" shrinkToFit="1"/>
    </xf>
    <xf numFmtId="0" fontId="53" fillId="0" borderId="0" xfId="0" applyFont="1" applyAlignment="1">
      <alignment horizontal="left" wrapText="1"/>
    </xf>
    <xf numFmtId="0" fontId="60" fillId="0" borderId="67" xfId="0" applyFont="1" applyBorder="1" applyAlignment="1">
      <alignment horizontal="left"/>
    </xf>
    <xf numFmtId="0" fontId="60" fillId="0" borderId="68" xfId="0" applyFont="1" applyBorder="1" applyAlignment="1">
      <alignment horizontal="left"/>
    </xf>
    <xf numFmtId="0" fontId="5" fillId="0" borderId="69" xfId="1" applyBorder="1" applyAlignment="1">
      <alignment shrinkToFit="1"/>
    </xf>
    <xf numFmtId="0" fontId="5" fillId="0" borderId="66" xfId="1" applyFont="1" applyBorder="1" applyAlignment="1">
      <alignment horizontal="left" shrinkToFit="1"/>
    </xf>
    <xf numFmtId="49" fontId="53" fillId="0" borderId="0" xfId="0" applyNumberFormat="1" applyFont="1" applyBorder="1" applyAlignment="1">
      <alignment horizontal="left" wrapText="1"/>
    </xf>
    <xf numFmtId="0" fontId="1" fillId="0" borderId="71" xfId="1" applyFont="1" applyBorder="1" applyAlignment="1">
      <alignment horizontal="left" shrinkToFit="1"/>
    </xf>
    <xf numFmtId="49" fontId="40" fillId="0" borderId="38" xfId="1" applyNumberFormat="1" applyFont="1" applyBorder="1" applyAlignment="1">
      <alignment horizontal="center" vertical="center"/>
    </xf>
    <xf numFmtId="49" fontId="40" fillId="0" borderId="0" xfId="1" applyNumberFormat="1" applyFont="1"/>
    <xf numFmtId="49" fontId="40" fillId="3" borderId="30" xfId="1" applyNumberFormat="1" applyFont="1" applyFill="1" applyBorder="1" applyAlignment="1">
      <alignment vertical="center"/>
    </xf>
    <xf numFmtId="0" fontId="18" fillId="0" borderId="0" xfId="1" applyFont="1" applyBorder="1"/>
    <xf numFmtId="0" fontId="56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5" fillId="0" borderId="72" xfId="0" applyFont="1" applyBorder="1"/>
    <xf numFmtId="0" fontId="9" fillId="0" borderId="69" xfId="0" applyFont="1" applyBorder="1"/>
    <xf numFmtId="0" fontId="57" fillId="0" borderId="76" xfId="0" applyFont="1" applyBorder="1"/>
    <xf numFmtId="0" fontId="57" fillId="0" borderId="78" xfId="0" applyFont="1" applyBorder="1"/>
    <xf numFmtId="0" fontId="58" fillId="0" borderId="77" xfId="0" applyFont="1" applyBorder="1"/>
    <xf numFmtId="0" fontId="57" fillId="0" borderId="77" xfId="0" applyFont="1" applyBorder="1"/>
    <xf numFmtId="0" fontId="57" fillId="0" borderId="79" xfId="0" applyFont="1" applyBorder="1"/>
    <xf numFmtId="0" fontId="55" fillId="0" borderId="73" xfId="0" applyFont="1" applyBorder="1" applyAlignment="1">
      <alignment horizontal="center"/>
    </xf>
    <xf numFmtId="0" fontId="5" fillId="0" borderId="76" xfId="0" applyFont="1" applyBorder="1" applyAlignment="1">
      <alignment horizontal="center" vertical="center" textRotation="90"/>
    </xf>
    <xf numFmtId="0" fontId="0" fillId="0" borderId="42" xfId="0" applyFont="1" applyBorder="1" applyAlignment="1">
      <alignment horizontal="left"/>
    </xf>
    <xf numFmtId="0" fontId="0" fillId="0" borderId="42" xfId="0" applyBorder="1"/>
    <xf numFmtId="0" fontId="0" fillId="0" borderId="42" xfId="0" applyFill="1" applyBorder="1"/>
    <xf numFmtId="0" fontId="0" fillId="0" borderId="0" xfId="0" applyFont="1" applyFill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0" fontId="2" fillId="0" borderId="0" xfId="3" applyBorder="1"/>
    <xf numFmtId="0" fontId="2" fillId="0" borderId="83" xfId="3" applyBorder="1"/>
    <xf numFmtId="0" fontId="2" fillId="0" borderId="43" xfId="3" applyFont="1" applyBorder="1"/>
    <xf numFmtId="0" fontId="2" fillId="0" borderId="28" xfId="3" applyFont="1" applyBorder="1"/>
    <xf numFmtId="0" fontId="2" fillId="0" borderId="42" xfId="3" applyFont="1" applyBorder="1"/>
    <xf numFmtId="0" fontId="2" fillId="0" borderId="30" xfId="3" applyFont="1" applyBorder="1"/>
    <xf numFmtId="0" fontId="2" fillId="2" borderId="42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5" borderId="31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3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43" fillId="3" borderId="10" xfId="0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5" fillId="3" borderId="18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horizontal="center"/>
    </xf>
    <xf numFmtId="0" fontId="36" fillId="3" borderId="23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8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28" fillId="3" borderId="3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42" fillId="3" borderId="21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6" fillId="4" borderId="11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47" fillId="3" borderId="10" xfId="0" applyFont="1" applyFill="1" applyBorder="1" applyAlignment="1">
      <alignment horizontal="center" vertical="center"/>
    </xf>
    <xf numFmtId="0" fontId="47" fillId="3" borderId="11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7" fillId="0" borderId="80" xfId="0" applyFont="1" applyBorder="1" applyAlignment="1">
      <alignment horizontal="center"/>
    </xf>
    <xf numFmtId="0" fontId="57" fillId="0" borderId="54" xfId="0" applyFont="1" applyBorder="1" applyAlignment="1">
      <alignment horizontal="center"/>
    </xf>
    <xf numFmtId="0" fontId="57" fillId="0" borderId="59" xfId="0" applyFont="1" applyBorder="1" applyAlignment="1">
      <alignment horizontal="center"/>
    </xf>
    <xf numFmtId="0" fontId="57" fillId="0" borderId="81" xfId="0" applyFont="1" applyBorder="1" applyAlignment="1">
      <alignment horizontal="center"/>
    </xf>
    <xf numFmtId="0" fontId="57" fillId="0" borderId="55" xfId="0" applyFont="1" applyBorder="1" applyAlignment="1">
      <alignment horizontal="center"/>
    </xf>
    <xf numFmtId="0" fontId="57" fillId="0" borderId="6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6" fillId="0" borderId="8" xfId="0" applyFont="1" applyBorder="1" applyAlignment="1">
      <alignment horizontal="center"/>
    </xf>
    <xf numFmtId="0" fontId="56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55" fillId="0" borderId="72" xfId="0" applyFont="1" applyBorder="1" applyAlignment="1">
      <alignment horizontal="left" vertical="center"/>
    </xf>
    <xf numFmtId="0" fontId="55" fillId="0" borderId="69" xfId="0" applyFont="1" applyBorder="1" applyAlignment="1">
      <alignment horizontal="left" vertical="center"/>
    </xf>
    <xf numFmtId="0" fontId="55" fillId="0" borderId="70" xfId="0" applyFont="1" applyBorder="1" applyAlignment="1">
      <alignment horizontal="left" vertical="center"/>
    </xf>
    <xf numFmtId="0" fontId="55" fillId="0" borderId="8" xfId="0" applyFont="1" applyBorder="1" applyAlignment="1">
      <alignment horizontal="left" vertical="center"/>
    </xf>
    <xf numFmtId="0" fontId="55" fillId="0" borderId="9" xfId="0" applyFont="1" applyBorder="1" applyAlignment="1">
      <alignment horizontal="left" vertical="center"/>
    </xf>
    <xf numFmtId="0" fontId="55" fillId="0" borderId="13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/>
    </xf>
    <xf numFmtId="0" fontId="55" fillId="0" borderId="72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5" fillId="0" borderId="69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23" fillId="6" borderId="70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59" fillId="0" borderId="72" xfId="0" applyFont="1" applyBorder="1" applyAlignment="1">
      <alignment horizontal="left" vertical="center"/>
    </xf>
    <xf numFmtId="0" fontId="59" fillId="0" borderId="69" xfId="0" applyFont="1" applyBorder="1" applyAlignment="1">
      <alignment horizontal="left" vertical="center"/>
    </xf>
    <xf numFmtId="0" fontId="59" fillId="0" borderId="8" xfId="0" applyFont="1" applyBorder="1" applyAlignment="1">
      <alignment horizontal="left" vertical="center"/>
    </xf>
    <xf numFmtId="0" fontId="59" fillId="0" borderId="9" xfId="0" applyFont="1" applyBorder="1" applyAlignment="1">
      <alignment horizontal="left" vertical="center"/>
    </xf>
    <xf numFmtId="14" fontId="11" fillId="0" borderId="69" xfId="0" applyNumberFormat="1" applyFont="1" applyBorder="1" applyAlignment="1">
      <alignment horizontal="center" vertical="center"/>
    </xf>
    <xf numFmtId="14" fontId="11" fillId="0" borderId="70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5" fillId="0" borderId="73" xfId="0" applyFont="1" applyBorder="1" applyAlignment="1">
      <alignment horizontal="center"/>
    </xf>
    <xf numFmtId="0" fontId="55" fillId="0" borderId="74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55" fillId="0" borderId="75" xfId="0" applyFont="1" applyBorder="1" applyAlignment="1">
      <alignment horizontal="center" vertical="center"/>
    </xf>
    <xf numFmtId="0" fontId="55" fillId="0" borderId="11" xfId="0" applyFont="1" applyBorder="1" applyAlignment="1">
      <alignment horizontal="center" vertical="center"/>
    </xf>
    <xf numFmtId="0" fontId="55" fillId="0" borderId="72" xfId="0" applyFont="1" applyBorder="1" applyAlignment="1">
      <alignment horizontal="left"/>
    </xf>
    <xf numFmtId="0" fontId="55" fillId="0" borderId="69" xfId="0" applyFont="1" applyBorder="1" applyAlignment="1">
      <alignment horizontal="left"/>
    </xf>
    <xf numFmtId="0" fontId="55" fillId="0" borderId="70" xfId="0" applyFont="1" applyBorder="1" applyAlignment="1">
      <alignment horizontal="left"/>
    </xf>
    <xf numFmtId="0" fontId="55" fillId="3" borderId="75" xfId="0" applyFont="1" applyFill="1" applyBorder="1" applyAlignment="1">
      <alignment horizontal="center" vertical="center"/>
    </xf>
    <xf numFmtId="0" fontId="55" fillId="3" borderId="11" xfId="0" applyFont="1" applyFill="1" applyBorder="1" applyAlignment="1">
      <alignment horizontal="center" vertical="center"/>
    </xf>
    <xf numFmtId="0" fontId="59" fillId="0" borderId="70" xfId="0" applyFont="1" applyBorder="1" applyAlignment="1">
      <alignment horizontal="left" wrapText="1"/>
    </xf>
    <xf numFmtId="0" fontId="59" fillId="0" borderId="49" xfId="0" applyFont="1" applyBorder="1" applyAlignment="1">
      <alignment horizontal="left" wrapText="1"/>
    </xf>
    <xf numFmtId="49" fontId="59" fillId="0" borderId="49" xfId="0" applyNumberFormat="1" applyFont="1" applyBorder="1" applyAlignment="1">
      <alignment horizontal="left" wrapText="1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</xdr:colOff>
      <xdr:row>6</xdr:row>
      <xdr:rowOff>104775</xdr:rowOff>
    </xdr:from>
    <xdr:to>
      <xdr:col>4</xdr:col>
      <xdr:colOff>249839</xdr:colOff>
      <xdr:row>9</xdr:row>
      <xdr:rowOff>61799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015" y="144589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102870</xdr:rowOff>
    </xdr:from>
    <xdr:to>
      <xdr:col>10</xdr:col>
      <xdr:colOff>236504</xdr:colOff>
      <xdr:row>17</xdr:row>
      <xdr:rowOff>59894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0520" y="2998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121920</xdr:rowOff>
    </xdr:from>
    <xdr:to>
      <xdr:col>4</xdr:col>
      <xdr:colOff>243557</xdr:colOff>
      <xdr:row>9</xdr:row>
      <xdr:rowOff>76797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>
      <selection activeCell="E20" sqref="E20"/>
    </sheetView>
  </sheetViews>
  <sheetFormatPr defaultRowHeight="15" x14ac:dyDescent="0.2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22.85546875" customWidth="1"/>
    <col min="7" max="7" width="18.28515625" customWidth="1"/>
    <col min="8" max="8" width="13.7109375" customWidth="1"/>
    <col min="9" max="9" width="15.5703125" customWidth="1"/>
    <col min="10" max="10" width="11.140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41.7109375" customWidth="1"/>
    <col min="262" max="262" width="22.85546875" customWidth="1"/>
    <col min="263" max="263" width="18.28515625" customWidth="1"/>
    <col min="264" max="264" width="12.140625" customWidth="1"/>
    <col min="265" max="265" width="15.5703125" customWidth="1"/>
    <col min="266" max="266" width="11.140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41.7109375" customWidth="1"/>
    <col min="518" max="518" width="22.85546875" customWidth="1"/>
    <col min="519" max="519" width="18.28515625" customWidth="1"/>
    <col min="520" max="520" width="12.140625" customWidth="1"/>
    <col min="521" max="521" width="15.5703125" customWidth="1"/>
    <col min="522" max="522" width="11.140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41.7109375" customWidth="1"/>
    <col min="774" max="774" width="22.85546875" customWidth="1"/>
    <col min="775" max="775" width="18.28515625" customWidth="1"/>
    <col min="776" max="776" width="12.140625" customWidth="1"/>
    <col min="777" max="777" width="15.5703125" customWidth="1"/>
    <col min="778" max="778" width="11.140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41.7109375" customWidth="1"/>
    <col min="1030" max="1030" width="22.85546875" customWidth="1"/>
    <col min="1031" max="1031" width="18.28515625" customWidth="1"/>
    <col min="1032" max="1032" width="12.140625" customWidth="1"/>
    <col min="1033" max="1033" width="15.5703125" customWidth="1"/>
    <col min="1034" max="1034" width="11.140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41.7109375" customWidth="1"/>
    <col min="1286" max="1286" width="22.85546875" customWidth="1"/>
    <col min="1287" max="1287" width="18.28515625" customWidth="1"/>
    <col min="1288" max="1288" width="12.140625" customWidth="1"/>
    <col min="1289" max="1289" width="15.5703125" customWidth="1"/>
    <col min="1290" max="1290" width="11.140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41.7109375" customWidth="1"/>
    <col min="1542" max="1542" width="22.85546875" customWidth="1"/>
    <col min="1543" max="1543" width="18.28515625" customWidth="1"/>
    <col min="1544" max="1544" width="12.140625" customWidth="1"/>
    <col min="1545" max="1545" width="15.5703125" customWidth="1"/>
    <col min="1546" max="1546" width="11.140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41.7109375" customWidth="1"/>
    <col min="1798" max="1798" width="22.85546875" customWidth="1"/>
    <col min="1799" max="1799" width="18.28515625" customWidth="1"/>
    <col min="1800" max="1800" width="12.140625" customWidth="1"/>
    <col min="1801" max="1801" width="15.5703125" customWidth="1"/>
    <col min="1802" max="1802" width="11.140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41.7109375" customWidth="1"/>
    <col min="2054" max="2054" width="22.85546875" customWidth="1"/>
    <col min="2055" max="2055" width="18.28515625" customWidth="1"/>
    <col min="2056" max="2056" width="12.140625" customWidth="1"/>
    <col min="2057" max="2057" width="15.5703125" customWidth="1"/>
    <col min="2058" max="2058" width="11.140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41.7109375" customWidth="1"/>
    <col min="2310" max="2310" width="22.85546875" customWidth="1"/>
    <col min="2311" max="2311" width="18.28515625" customWidth="1"/>
    <col min="2312" max="2312" width="12.140625" customWidth="1"/>
    <col min="2313" max="2313" width="15.5703125" customWidth="1"/>
    <col min="2314" max="2314" width="11.140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41.7109375" customWidth="1"/>
    <col min="2566" max="2566" width="22.85546875" customWidth="1"/>
    <col min="2567" max="2567" width="18.28515625" customWidth="1"/>
    <col min="2568" max="2568" width="12.140625" customWidth="1"/>
    <col min="2569" max="2569" width="15.5703125" customWidth="1"/>
    <col min="2570" max="2570" width="11.140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41.7109375" customWidth="1"/>
    <col min="2822" max="2822" width="22.85546875" customWidth="1"/>
    <col min="2823" max="2823" width="18.28515625" customWidth="1"/>
    <col min="2824" max="2824" width="12.140625" customWidth="1"/>
    <col min="2825" max="2825" width="15.5703125" customWidth="1"/>
    <col min="2826" max="2826" width="11.140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41.7109375" customWidth="1"/>
    <col min="3078" max="3078" width="22.85546875" customWidth="1"/>
    <col min="3079" max="3079" width="18.28515625" customWidth="1"/>
    <col min="3080" max="3080" width="12.140625" customWidth="1"/>
    <col min="3081" max="3081" width="15.5703125" customWidth="1"/>
    <col min="3082" max="3082" width="11.140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41.7109375" customWidth="1"/>
    <col min="3334" max="3334" width="22.85546875" customWidth="1"/>
    <col min="3335" max="3335" width="18.28515625" customWidth="1"/>
    <col min="3336" max="3336" width="12.140625" customWidth="1"/>
    <col min="3337" max="3337" width="15.5703125" customWidth="1"/>
    <col min="3338" max="3338" width="11.140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41.7109375" customWidth="1"/>
    <col min="3590" max="3590" width="22.85546875" customWidth="1"/>
    <col min="3591" max="3591" width="18.28515625" customWidth="1"/>
    <col min="3592" max="3592" width="12.140625" customWidth="1"/>
    <col min="3593" max="3593" width="15.5703125" customWidth="1"/>
    <col min="3594" max="3594" width="11.140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41.7109375" customWidth="1"/>
    <col min="3846" max="3846" width="22.85546875" customWidth="1"/>
    <col min="3847" max="3847" width="18.28515625" customWidth="1"/>
    <col min="3848" max="3848" width="12.140625" customWidth="1"/>
    <col min="3849" max="3849" width="15.5703125" customWidth="1"/>
    <col min="3850" max="3850" width="11.140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41.7109375" customWidth="1"/>
    <col min="4102" max="4102" width="22.85546875" customWidth="1"/>
    <col min="4103" max="4103" width="18.28515625" customWidth="1"/>
    <col min="4104" max="4104" width="12.140625" customWidth="1"/>
    <col min="4105" max="4105" width="15.5703125" customWidth="1"/>
    <col min="4106" max="4106" width="11.140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41.7109375" customWidth="1"/>
    <col min="4358" max="4358" width="22.85546875" customWidth="1"/>
    <col min="4359" max="4359" width="18.28515625" customWidth="1"/>
    <col min="4360" max="4360" width="12.140625" customWidth="1"/>
    <col min="4361" max="4361" width="15.5703125" customWidth="1"/>
    <col min="4362" max="4362" width="11.140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41.7109375" customWidth="1"/>
    <col min="4614" max="4614" width="22.85546875" customWidth="1"/>
    <col min="4615" max="4615" width="18.28515625" customWidth="1"/>
    <col min="4616" max="4616" width="12.140625" customWidth="1"/>
    <col min="4617" max="4617" width="15.5703125" customWidth="1"/>
    <col min="4618" max="4618" width="11.140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41.7109375" customWidth="1"/>
    <col min="4870" max="4870" width="22.85546875" customWidth="1"/>
    <col min="4871" max="4871" width="18.28515625" customWidth="1"/>
    <col min="4872" max="4872" width="12.140625" customWidth="1"/>
    <col min="4873" max="4873" width="15.5703125" customWidth="1"/>
    <col min="4874" max="4874" width="11.140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41.7109375" customWidth="1"/>
    <col min="5126" max="5126" width="22.85546875" customWidth="1"/>
    <col min="5127" max="5127" width="18.28515625" customWidth="1"/>
    <col min="5128" max="5128" width="12.140625" customWidth="1"/>
    <col min="5129" max="5129" width="15.5703125" customWidth="1"/>
    <col min="5130" max="5130" width="11.140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41.7109375" customWidth="1"/>
    <col min="5382" max="5382" width="22.85546875" customWidth="1"/>
    <col min="5383" max="5383" width="18.28515625" customWidth="1"/>
    <col min="5384" max="5384" width="12.140625" customWidth="1"/>
    <col min="5385" max="5385" width="15.5703125" customWidth="1"/>
    <col min="5386" max="5386" width="11.140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41.7109375" customWidth="1"/>
    <col min="5638" max="5638" width="22.85546875" customWidth="1"/>
    <col min="5639" max="5639" width="18.28515625" customWidth="1"/>
    <col min="5640" max="5640" width="12.140625" customWidth="1"/>
    <col min="5641" max="5641" width="15.5703125" customWidth="1"/>
    <col min="5642" max="5642" width="11.140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41.7109375" customWidth="1"/>
    <col min="5894" max="5894" width="22.85546875" customWidth="1"/>
    <col min="5895" max="5895" width="18.28515625" customWidth="1"/>
    <col min="5896" max="5896" width="12.140625" customWidth="1"/>
    <col min="5897" max="5897" width="15.5703125" customWidth="1"/>
    <col min="5898" max="5898" width="11.140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41.7109375" customWidth="1"/>
    <col min="6150" max="6150" width="22.85546875" customWidth="1"/>
    <col min="6151" max="6151" width="18.28515625" customWidth="1"/>
    <col min="6152" max="6152" width="12.140625" customWidth="1"/>
    <col min="6153" max="6153" width="15.5703125" customWidth="1"/>
    <col min="6154" max="6154" width="11.140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41.7109375" customWidth="1"/>
    <col min="6406" max="6406" width="22.85546875" customWidth="1"/>
    <col min="6407" max="6407" width="18.28515625" customWidth="1"/>
    <col min="6408" max="6408" width="12.140625" customWidth="1"/>
    <col min="6409" max="6409" width="15.5703125" customWidth="1"/>
    <col min="6410" max="6410" width="11.140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41.7109375" customWidth="1"/>
    <col min="6662" max="6662" width="22.85546875" customWidth="1"/>
    <col min="6663" max="6663" width="18.28515625" customWidth="1"/>
    <col min="6664" max="6664" width="12.140625" customWidth="1"/>
    <col min="6665" max="6665" width="15.5703125" customWidth="1"/>
    <col min="6666" max="6666" width="11.140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41.7109375" customWidth="1"/>
    <col min="6918" max="6918" width="22.85546875" customWidth="1"/>
    <col min="6919" max="6919" width="18.28515625" customWidth="1"/>
    <col min="6920" max="6920" width="12.140625" customWidth="1"/>
    <col min="6921" max="6921" width="15.5703125" customWidth="1"/>
    <col min="6922" max="6922" width="11.140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41.7109375" customWidth="1"/>
    <col min="7174" max="7174" width="22.85546875" customWidth="1"/>
    <col min="7175" max="7175" width="18.28515625" customWidth="1"/>
    <col min="7176" max="7176" width="12.140625" customWidth="1"/>
    <col min="7177" max="7177" width="15.5703125" customWidth="1"/>
    <col min="7178" max="7178" width="11.140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41.7109375" customWidth="1"/>
    <col min="7430" max="7430" width="22.85546875" customWidth="1"/>
    <col min="7431" max="7431" width="18.28515625" customWidth="1"/>
    <col min="7432" max="7432" width="12.140625" customWidth="1"/>
    <col min="7433" max="7433" width="15.5703125" customWidth="1"/>
    <col min="7434" max="7434" width="11.140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41.7109375" customWidth="1"/>
    <col min="7686" max="7686" width="22.85546875" customWidth="1"/>
    <col min="7687" max="7687" width="18.28515625" customWidth="1"/>
    <col min="7688" max="7688" width="12.140625" customWidth="1"/>
    <col min="7689" max="7689" width="15.5703125" customWidth="1"/>
    <col min="7690" max="7690" width="11.140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41.7109375" customWidth="1"/>
    <col min="7942" max="7942" width="22.85546875" customWidth="1"/>
    <col min="7943" max="7943" width="18.28515625" customWidth="1"/>
    <col min="7944" max="7944" width="12.140625" customWidth="1"/>
    <col min="7945" max="7945" width="15.5703125" customWidth="1"/>
    <col min="7946" max="7946" width="11.140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41.7109375" customWidth="1"/>
    <col min="8198" max="8198" width="22.85546875" customWidth="1"/>
    <col min="8199" max="8199" width="18.28515625" customWidth="1"/>
    <col min="8200" max="8200" width="12.140625" customWidth="1"/>
    <col min="8201" max="8201" width="15.5703125" customWidth="1"/>
    <col min="8202" max="8202" width="11.140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41.7109375" customWidth="1"/>
    <col min="8454" max="8454" width="22.85546875" customWidth="1"/>
    <col min="8455" max="8455" width="18.28515625" customWidth="1"/>
    <col min="8456" max="8456" width="12.140625" customWidth="1"/>
    <col min="8457" max="8457" width="15.5703125" customWidth="1"/>
    <col min="8458" max="8458" width="11.140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41.7109375" customWidth="1"/>
    <col min="8710" max="8710" width="22.85546875" customWidth="1"/>
    <col min="8711" max="8711" width="18.28515625" customWidth="1"/>
    <col min="8712" max="8712" width="12.140625" customWidth="1"/>
    <col min="8713" max="8713" width="15.5703125" customWidth="1"/>
    <col min="8714" max="8714" width="11.140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41.7109375" customWidth="1"/>
    <col min="8966" max="8966" width="22.85546875" customWidth="1"/>
    <col min="8967" max="8967" width="18.28515625" customWidth="1"/>
    <col min="8968" max="8968" width="12.140625" customWidth="1"/>
    <col min="8969" max="8969" width="15.5703125" customWidth="1"/>
    <col min="8970" max="8970" width="11.140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41.7109375" customWidth="1"/>
    <col min="9222" max="9222" width="22.85546875" customWidth="1"/>
    <col min="9223" max="9223" width="18.28515625" customWidth="1"/>
    <col min="9224" max="9224" width="12.140625" customWidth="1"/>
    <col min="9225" max="9225" width="15.5703125" customWidth="1"/>
    <col min="9226" max="9226" width="11.140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41.7109375" customWidth="1"/>
    <col min="9478" max="9478" width="22.85546875" customWidth="1"/>
    <col min="9479" max="9479" width="18.28515625" customWidth="1"/>
    <col min="9480" max="9480" width="12.140625" customWidth="1"/>
    <col min="9481" max="9481" width="15.5703125" customWidth="1"/>
    <col min="9482" max="9482" width="11.140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41.7109375" customWidth="1"/>
    <col min="9734" max="9734" width="22.85546875" customWidth="1"/>
    <col min="9735" max="9735" width="18.28515625" customWidth="1"/>
    <col min="9736" max="9736" width="12.140625" customWidth="1"/>
    <col min="9737" max="9737" width="15.5703125" customWidth="1"/>
    <col min="9738" max="9738" width="11.140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41.7109375" customWidth="1"/>
    <col min="9990" max="9990" width="22.85546875" customWidth="1"/>
    <col min="9991" max="9991" width="18.28515625" customWidth="1"/>
    <col min="9992" max="9992" width="12.140625" customWidth="1"/>
    <col min="9993" max="9993" width="15.5703125" customWidth="1"/>
    <col min="9994" max="9994" width="11.140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41.7109375" customWidth="1"/>
    <col min="10246" max="10246" width="22.85546875" customWidth="1"/>
    <col min="10247" max="10247" width="18.28515625" customWidth="1"/>
    <col min="10248" max="10248" width="12.140625" customWidth="1"/>
    <col min="10249" max="10249" width="15.5703125" customWidth="1"/>
    <col min="10250" max="10250" width="11.140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41.7109375" customWidth="1"/>
    <col min="10502" max="10502" width="22.85546875" customWidth="1"/>
    <col min="10503" max="10503" width="18.28515625" customWidth="1"/>
    <col min="10504" max="10504" width="12.140625" customWidth="1"/>
    <col min="10505" max="10505" width="15.5703125" customWidth="1"/>
    <col min="10506" max="10506" width="11.140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41.7109375" customWidth="1"/>
    <col min="10758" max="10758" width="22.85546875" customWidth="1"/>
    <col min="10759" max="10759" width="18.28515625" customWidth="1"/>
    <col min="10760" max="10760" width="12.140625" customWidth="1"/>
    <col min="10761" max="10761" width="15.5703125" customWidth="1"/>
    <col min="10762" max="10762" width="11.140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41.7109375" customWidth="1"/>
    <col min="11014" max="11014" width="22.85546875" customWidth="1"/>
    <col min="11015" max="11015" width="18.28515625" customWidth="1"/>
    <col min="11016" max="11016" width="12.140625" customWidth="1"/>
    <col min="11017" max="11017" width="15.5703125" customWidth="1"/>
    <col min="11018" max="11018" width="11.140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41.7109375" customWidth="1"/>
    <col min="11270" max="11270" width="22.85546875" customWidth="1"/>
    <col min="11271" max="11271" width="18.28515625" customWidth="1"/>
    <col min="11272" max="11272" width="12.140625" customWidth="1"/>
    <col min="11273" max="11273" width="15.5703125" customWidth="1"/>
    <col min="11274" max="11274" width="11.140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41.7109375" customWidth="1"/>
    <col min="11526" max="11526" width="22.85546875" customWidth="1"/>
    <col min="11527" max="11527" width="18.28515625" customWidth="1"/>
    <col min="11528" max="11528" width="12.140625" customWidth="1"/>
    <col min="11529" max="11529" width="15.5703125" customWidth="1"/>
    <col min="11530" max="11530" width="11.140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41.7109375" customWidth="1"/>
    <col min="11782" max="11782" width="22.85546875" customWidth="1"/>
    <col min="11783" max="11783" width="18.28515625" customWidth="1"/>
    <col min="11784" max="11784" width="12.140625" customWidth="1"/>
    <col min="11785" max="11785" width="15.5703125" customWidth="1"/>
    <col min="11786" max="11786" width="11.140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41.7109375" customWidth="1"/>
    <col min="12038" max="12038" width="22.85546875" customWidth="1"/>
    <col min="12039" max="12039" width="18.28515625" customWidth="1"/>
    <col min="12040" max="12040" width="12.140625" customWidth="1"/>
    <col min="12041" max="12041" width="15.5703125" customWidth="1"/>
    <col min="12042" max="12042" width="11.140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41.7109375" customWidth="1"/>
    <col min="12294" max="12294" width="22.85546875" customWidth="1"/>
    <col min="12295" max="12295" width="18.28515625" customWidth="1"/>
    <col min="12296" max="12296" width="12.140625" customWidth="1"/>
    <col min="12297" max="12297" width="15.5703125" customWidth="1"/>
    <col min="12298" max="12298" width="11.140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41.7109375" customWidth="1"/>
    <col min="12550" max="12550" width="22.85546875" customWidth="1"/>
    <col min="12551" max="12551" width="18.28515625" customWidth="1"/>
    <col min="12552" max="12552" width="12.140625" customWidth="1"/>
    <col min="12553" max="12553" width="15.5703125" customWidth="1"/>
    <col min="12554" max="12554" width="11.140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41.7109375" customWidth="1"/>
    <col min="12806" max="12806" width="22.85546875" customWidth="1"/>
    <col min="12807" max="12807" width="18.28515625" customWidth="1"/>
    <col min="12808" max="12808" width="12.140625" customWidth="1"/>
    <col min="12809" max="12809" width="15.5703125" customWidth="1"/>
    <col min="12810" max="12810" width="11.140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41.7109375" customWidth="1"/>
    <col min="13062" max="13062" width="22.85546875" customWidth="1"/>
    <col min="13063" max="13063" width="18.28515625" customWidth="1"/>
    <col min="13064" max="13064" width="12.140625" customWidth="1"/>
    <col min="13065" max="13065" width="15.5703125" customWidth="1"/>
    <col min="13066" max="13066" width="11.140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41.7109375" customWidth="1"/>
    <col min="13318" max="13318" width="22.85546875" customWidth="1"/>
    <col min="13319" max="13319" width="18.28515625" customWidth="1"/>
    <col min="13320" max="13320" width="12.140625" customWidth="1"/>
    <col min="13321" max="13321" width="15.5703125" customWidth="1"/>
    <col min="13322" max="13322" width="11.140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41.7109375" customWidth="1"/>
    <col min="13574" max="13574" width="22.85546875" customWidth="1"/>
    <col min="13575" max="13575" width="18.28515625" customWidth="1"/>
    <col min="13576" max="13576" width="12.140625" customWidth="1"/>
    <col min="13577" max="13577" width="15.5703125" customWidth="1"/>
    <col min="13578" max="13578" width="11.140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41.7109375" customWidth="1"/>
    <col min="13830" max="13830" width="22.85546875" customWidth="1"/>
    <col min="13831" max="13831" width="18.28515625" customWidth="1"/>
    <col min="13832" max="13832" width="12.140625" customWidth="1"/>
    <col min="13833" max="13833" width="15.5703125" customWidth="1"/>
    <col min="13834" max="13834" width="11.140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41.7109375" customWidth="1"/>
    <col min="14086" max="14086" width="22.85546875" customWidth="1"/>
    <col min="14087" max="14087" width="18.28515625" customWidth="1"/>
    <col min="14088" max="14088" width="12.140625" customWidth="1"/>
    <col min="14089" max="14089" width="15.5703125" customWidth="1"/>
    <col min="14090" max="14090" width="11.140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41.7109375" customWidth="1"/>
    <col min="14342" max="14342" width="22.85546875" customWidth="1"/>
    <col min="14343" max="14343" width="18.28515625" customWidth="1"/>
    <col min="14344" max="14344" width="12.140625" customWidth="1"/>
    <col min="14345" max="14345" width="15.5703125" customWidth="1"/>
    <col min="14346" max="14346" width="11.140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41.7109375" customWidth="1"/>
    <col min="14598" max="14598" width="22.85546875" customWidth="1"/>
    <col min="14599" max="14599" width="18.28515625" customWidth="1"/>
    <col min="14600" max="14600" width="12.140625" customWidth="1"/>
    <col min="14601" max="14601" width="15.5703125" customWidth="1"/>
    <col min="14602" max="14602" width="11.140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41.7109375" customWidth="1"/>
    <col min="14854" max="14854" width="22.85546875" customWidth="1"/>
    <col min="14855" max="14855" width="18.28515625" customWidth="1"/>
    <col min="14856" max="14856" width="12.140625" customWidth="1"/>
    <col min="14857" max="14857" width="15.5703125" customWidth="1"/>
    <col min="14858" max="14858" width="11.140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41.7109375" customWidth="1"/>
    <col min="15110" max="15110" width="22.85546875" customWidth="1"/>
    <col min="15111" max="15111" width="18.28515625" customWidth="1"/>
    <col min="15112" max="15112" width="12.140625" customWidth="1"/>
    <col min="15113" max="15113" width="15.5703125" customWidth="1"/>
    <col min="15114" max="15114" width="11.140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41.7109375" customWidth="1"/>
    <col min="15366" max="15366" width="22.85546875" customWidth="1"/>
    <col min="15367" max="15367" width="18.28515625" customWidth="1"/>
    <col min="15368" max="15368" width="12.140625" customWidth="1"/>
    <col min="15369" max="15369" width="15.5703125" customWidth="1"/>
    <col min="15370" max="15370" width="11.140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41.7109375" customWidth="1"/>
    <col min="15622" max="15622" width="22.85546875" customWidth="1"/>
    <col min="15623" max="15623" width="18.28515625" customWidth="1"/>
    <col min="15624" max="15624" width="12.140625" customWidth="1"/>
    <col min="15625" max="15625" width="15.5703125" customWidth="1"/>
    <col min="15626" max="15626" width="11.140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41.7109375" customWidth="1"/>
    <col min="15878" max="15878" width="22.85546875" customWidth="1"/>
    <col min="15879" max="15879" width="18.28515625" customWidth="1"/>
    <col min="15880" max="15880" width="12.140625" customWidth="1"/>
    <col min="15881" max="15881" width="15.5703125" customWidth="1"/>
    <col min="15882" max="15882" width="11.140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41.7109375" customWidth="1"/>
    <col min="16134" max="16134" width="22.85546875" customWidth="1"/>
    <col min="16135" max="16135" width="18.28515625" customWidth="1"/>
    <col min="16136" max="16136" width="12.140625" customWidth="1"/>
    <col min="16137" max="16137" width="15.5703125" customWidth="1"/>
    <col min="16138" max="16138" width="11.140625" customWidth="1"/>
  </cols>
  <sheetData>
    <row r="1" spans="1:10" ht="20.25" x14ac:dyDescent="0.3">
      <c r="A1" s="201" t="s">
        <v>98</v>
      </c>
      <c r="B1" s="201"/>
      <c r="C1" s="201"/>
      <c r="D1" s="201"/>
      <c r="E1" s="201"/>
      <c r="F1" s="201"/>
      <c r="G1" s="201"/>
    </row>
    <row r="2" spans="1:10" ht="15.75" thickBot="1" x14ac:dyDescent="0.3">
      <c r="A2" s="70"/>
      <c r="B2" s="70" t="s">
        <v>69</v>
      </c>
      <c r="C2" s="70" t="s">
        <v>21</v>
      </c>
      <c r="D2" s="70" t="s">
        <v>39</v>
      </c>
      <c r="E2" s="70" t="s">
        <v>22</v>
      </c>
      <c r="F2" s="70" t="s">
        <v>70</v>
      </c>
      <c r="G2" s="70"/>
    </row>
    <row r="3" spans="1:10" x14ac:dyDescent="0.25">
      <c r="A3" s="71">
        <v>1</v>
      </c>
      <c r="B3" s="72"/>
      <c r="C3" s="190">
        <v>1</v>
      </c>
      <c r="D3" s="71">
        <v>1</v>
      </c>
      <c r="E3" s="73" t="s">
        <v>42</v>
      </c>
      <c r="F3" t="s">
        <v>95</v>
      </c>
    </row>
    <row r="4" spans="1:10" x14ac:dyDescent="0.25">
      <c r="A4" s="71">
        <v>2</v>
      </c>
      <c r="B4" s="74"/>
      <c r="C4" s="75">
        <v>1</v>
      </c>
      <c r="D4" s="75">
        <v>1</v>
      </c>
      <c r="E4" t="s">
        <v>93</v>
      </c>
      <c r="F4" t="s">
        <v>99</v>
      </c>
    </row>
    <row r="5" spans="1:10" x14ac:dyDescent="0.25">
      <c r="A5" s="71">
        <v>3</v>
      </c>
      <c r="B5" s="74"/>
      <c r="C5" s="75">
        <v>2</v>
      </c>
      <c r="D5" s="75">
        <v>2</v>
      </c>
      <c r="E5" t="s">
        <v>38</v>
      </c>
      <c r="F5" t="s">
        <v>23</v>
      </c>
      <c r="G5" s="76"/>
      <c r="H5" s="76"/>
    </row>
    <row r="6" spans="1:10" x14ac:dyDescent="0.25">
      <c r="A6" s="71">
        <v>4</v>
      </c>
      <c r="B6" s="74"/>
      <c r="C6" s="75">
        <v>1</v>
      </c>
      <c r="D6" s="75"/>
      <c r="E6" t="s">
        <v>37</v>
      </c>
      <c r="F6" t="s">
        <v>43</v>
      </c>
      <c r="G6" t="s">
        <v>108</v>
      </c>
    </row>
    <row r="7" spans="1:10" s="78" customFormat="1" x14ac:dyDescent="0.25">
      <c r="A7" s="71">
        <v>5</v>
      </c>
      <c r="B7" s="74"/>
      <c r="C7" s="75">
        <v>1</v>
      </c>
      <c r="D7" s="75">
        <v>1</v>
      </c>
      <c r="E7" t="s">
        <v>96</v>
      </c>
      <c r="F7" t="s">
        <v>100</v>
      </c>
      <c r="G7"/>
      <c r="I7"/>
      <c r="J7"/>
    </row>
    <row r="8" spans="1:10" ht="15" customHeight="1" x14ac:dyDescent="0.25">
      <c r="A8" s="71">
        <v>6</v>
      </c>
      <c r="B8" s="74"/>
      <c r="C8" s="75">
        <v>1</v>
      </c>
      <c r="D8" s="75">
        <v>1</v>
      </c>
      <c r="E8" s="73" t="s">
        <v>101</v>
      </c>
      <c r="F8" t="s">
        <v>95</v>
      </c>
    </row>
    <row r="9" spans="1:10" x14ac:dyDescent="0.25">
      <c r="A9" s="71">
        <v>7</v>
      </c>
      <c r="B9" s="74"/>
      <c r="C9" s="75">
        <v>2</v>
      </c>
      <c r="D9" s="75">
        <v>2</v>
      </c>
      <c r="E9" t="s">
        <v>102</v>
      </c>
      <c r="F9" t="s">
        <v>103</v>
      </c>
    </row>
    <row r="10" spans="1:10" x14ac:dyDescent="0.25">
      <c r="A10" s="71">
        <v>8</v>
      </c>
      <c r="B10" s="74"/>
      <c r="C10" s="75">
        <v>1</v>
      </c>
      <c r="D10" s="75">
        <v>1</v>
      </c>
      <c r="E10" t="s">
        <v>94</v>
      </c>
      <c r="F10" t="s">
        <v>97</v>
      </c>
    </row>
    <row r="11" spans="1:10" x14ac:dyDescent="0.25">
      <c r="A11" s="71">
        <v>9</v>
      </c>
      <c r="B11" s="74"/>
      <c r="C11" s="75">
        <v>1</v>
      </c>
      <c r="D11" s="75">
        <v>1</v>
      </c>
      <c r="E11" t="s">
        <v>104</v>
      </c>
      <c r="F11" t="s">
        <v>105</v>
      </c>
      <c r="G11" s="78"/>
    </row>
    <row r="12" spans="1:10" x14ac:dyDescent="0.25">
      <c r="A12" s="71">
        <v>10</v>
      </c>
      <c r="B12" s="74"/>
      <c r="C12" s="75">
        <v>1</v>
      </c>
      <c r="D12" s="75">
        <v>1</v>
      </c>
      <c r="E12" t="s">
        <v>106</v>
      </c>
      <c r="G12" s="78"/>
    </row>
    <row r="13" spans="1:10" x14ac:dyDescent="0.25">
      <c r="A13" s="190">
        <v>11</v>
      </c>
      <c r="B13" s="191"/>
      <c r="C13" s="146">
        <v>1</v>
      </c>
      <c r="D13" s="146">
        <v>1</v>
      </c>
      <c r="E13" s="77" t="s">
        <v>73</v>
      </c>
      <c r="F13" t="s">
        <v>107</v>
      </c>
      <c r="G13" s="78"/>
      <c r="H13" s="76"/>
    </row>
    <row r="14" spans="1:10" ht="13.5" customHeight="1" x14ac:dyDescent="0.25">
      <c r="A14" s="190">
        <v>12</v>
      </c>
      <c r="B14" s="191"/>
      <c r="C14" s="146"/>
      <c r="D14" s="146"/>
      <c r="E14" s="77"/>
      <c r="G14" s="78"/>
      <c r="H14" s="76"/>
    </row>
    <row r="15" spans="1:10" ht="13.15" customHeight="1" x14ac:dyDescent="0.25">
      <c r="A15" s="77"/>
      <c r="B15" s="77"/>
      <c r="C15" s="146">
        <f>SUM(C3:C14)</f>
        <v>13</v>
      </c>
      <c r="D15" s="79">
        <f>SUM(D3:D14)</f>
        <v>12</v>
      </c>
      <c r="E15" s="77"/>
    </row>
    <row r="16" spans="1:10" x14ac:dyDescent="0.25">
      <c r="B16" s="77"/>
      <c r="C16" s="77"/>
      <c r="D16" s="77"/>
    </row>
    <row r="17" spans="1:6" x14ac:dyDescent="0.25">
      <c r="A17" s="81"/>
      <c r="B17" s="147"/>
      <c r="C17" s="147"/>
      <c r="D17" s="148"/>
      <c r="E17" s="148"/>
      <c r="F17" s="81"/>
    </row>
    <row r="18" spans="1:6" x14ac:dyDescent="0.25">
      <c r="A18" s="81"/>
      <c r="B18" s="81"/>
      <c r="C18" s="81"/>
      <c r="D18" s="81"/>
      <c r="E18" s="148"/>
      <c r="F18" s="81"/>
    </row>
    <row r="19" spans="1:6" x14ac:dyDescent="0.25">
      <c r="A19" s="81"/>
      <c r="B19" s="81"/>
      <c r="C19" s="81"/>
      <c r="D19" s="81"/>
      <c r="E19" s="81"/>
      <c r="F19" s="81"/>
    </row>
    <row r="20" spans="1:6" ht="13.15" customHeight="1" x14ac:dyDescent="0.25">
      <c r="A20" s="81"/>
      <c r="B20" s="81"/>
      <c r="C20" s="81"/>
      <c r="D20" s="81"/>
      <c r="E20" s="81"/>
      <c r="F20" s="81"/>
    </row>
    <row r="21" spans="1:6" x14ac:dyDescent="0.25">
      <c r="B21" s="80"/>
    </row>
    <row r="22" spans="1:6" x14ac:dyDescent="0.25">
      <c r="B22" s="80"/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B1:I43"/>
  <sheetViews>
    <sheetView showGridLines="0" topLeftCell="A22" zoomScale="102" zoomScaleNormal="102" workbookViewId="0">
      <selection activeCell="L35" sqref="L35"/>
    </sheetView>
  </sheetViews>
  <sheetFormatPr defaultRowHeight="15" x14ac:dyDescent="0.2"/>
  <cols>
    <col min="1" max="1" width="9.140625" style="42"/>
    <col min="2" max="3" width="9.140625" style="55" customWidth="1"/>
    <col min="4" max="4" width="9.140625" style="55"/>
    <col min="5" max="5" width="8.85546875" style="55"/>
    <col min="6" max="6" width="34.7109375" style="55" customWidth="1"/>
    <col min="7" max="7" width="1.42578125" style="56" customWidth="1"/>
    <col min="8" max="8" width="34.7109375" style="55" customWidth="1"/>
    <col min="9" max="9" width="7.140625" style="55" customWidth="1"/>
    <col min="10" max="258" width="9.140625" style="42"/>
    <col min="259" max="260" width="9.140625" style="42" customWidth="1"/>
    <col min="261" max="261" width="9.140625" style="42"/>
    <col min="262" max="262" width="22.28515625" style="42" customWidth="1"/>
    <col min="263" max="263" width="9.140625" style="42"/>
    <col min="264" max="264" width="24.28515625" style="42" customWidth="1"/>
    <col min="265" max="514" width="9.140625" style="42"/>
    <col min="515" max="516" width="9.140625" style="42" customWidth="1"/>
    <col min="517" max="517" width="9.140625" style="42"/>
    <col min="518" max="518" width="22.28515625" style="42" customWidth="1"/>
    <col min="519" max="519" width="9.140625" style="42"/>
    <col min="520" max="520" width="24.28515625" style="42" customWidth="1"/>
    <col min="521" max="770" width="9.140625" style="42"/>
    <col min="771" max="772" width="9.140625" style="42" customWidth="1"/>
    <col min="773" max="773" width="9.140625" style="42"/>
    <col min="774" max="774" width="22.28515625" style="42" customWidth="1"/>
    <col min="775" max="775" width="9.140625" style="42"/>
    <col min="776" max="776" width="24.28515625" style="42" customWidth="1"/>
    <col min="777" max="1026" width="9.140625" style="42"/>
    <col min="1027" max="1028" width="9.140625" style="42" customWidth="1"/>
    <col min="1029" max="1029" width="9.140625" style="42"/>
    <col min="1030" max="1030" width="22.28515625" style="42" customWidth="1"/>
    <col min="1031" max="1031" width="9.140625" style="42"/>
    <col min="1032" max="1032" width="24.28515625" style="42" customWidth="1"/>
    <col min="1033" max="1282" width="9.140625" style="42"/>
    <col min="1283" max="1284" width="9.140625" style="42" customWidth="1"/>
    <col min="1285" max="1285" width="9.140625" style="42"/>
    <col min="1286" max="1286" width="22.28515625" style="42" customWidth="1"/>
    <col min="1287" max="1287" width="9.140625" style="42"/>
    <col min="1288" max="1288" width="24.28515625" style="42" customWidth="1"/>
    <col min="1289" max="1538" width="9.140625" style="42"/>
    <col min="1539" max="1540" width="9.140625" style="42" customWidth="1"/>
    <col min="1541" max="1541" width="9.140625" style="42"/>
    <col min="1542" max="1542" width="22.28515625" style="42" customWidth="1"/>
    <col min="1543" max="1543" width="9.140625" style="42"/>
    <col min="1544" max="1544" width="24.28515625" style="42" customWidth="1"/>
    <col min="1545" max="1794" width="9.140625" style="42"/>
    <col min="1795" max="1796" width="9.140625" style="42" customWidth="1"/>
    <col min="1797" max="1797" width="9.140625" style="42"/>
    <col min="1798" max="1798" width="22.28515625" style="42" customWidth="1"/>
    <col min="1799" max="1799" width="9.140625" style="42"/>
    <col min="1800" max="1800" width="24.28515625" style="42" customWidth="1"/>
    <col min="1801" max="2050" width="9.140625" style="42"/>
    <col min="2051" max="2052" width="9.140625" style="42" customWidth="1"/>
    <col min="2053" max="2053" width="9.140625" style="42"/>
    <col min="2054" max="2054" width="22.28515625" style="42" customWidth="1"/>
    <col min="2055" max="2055" width="9.140625" style="42"/>
    <col min="2056" max="2056" width="24.28515625" style="42" customWidth="1"/>
    <col min="2057" max="2306" width="9.140625" style="42"/>
    <col min="2307" max="2308" width="9.140625" style="42" customWidth="1"/>
    <col min="2309" max="2309" width="9.140625" style="42"/>
    <col min="2310" max="2310" width="22.28515625" style="42" customWidth="1"/>
    <col min="2311" max="2311" width="9.140625" style="42"/>
    <col min="2312" max="2312" width="24.28515625" style="42" customWidth="1"/>
    <col min="2313" max="2562" width="9.140625" style="42"/>
    <col min="2563" max="2564" width="9.140625" style="42" customWidth="1"/>
    <col min="2565" max="2565" width="9.140625" style="42"/>
    <col min="2566" max="2566" width="22.28515625" style="42" customWidth="1"/>
    <col min="2567" max="2567" width="9.140625" style="42"/>
    <col min="2568" max="2568" width="24.28515625" style="42" customWidth="1"/>
    <col min="2569" max="2818" width="9.140625" style="42"/>
    <col min="2819" max="2820" width="9.140625" style="42" customWidth="1"/>
    <col min="2821" max="2821" width="9.140625" style="42"/>
    <col min="2822" max="2822" width="22.28515625" style="42" customWidth="1"/>
    <col min="2823" max="2823" width="9.140625" style="42"/>
    <col min="2824" max="2824" width="24.28515625" style="42" customWidth="1"/>
    <col min="2825" max="3074" width="9.140625" style="42"/>
    <col min="3075" max="3076" width="9.140625" style="42" customWidth="1"/>
    <col min="3077" max="3077" width="9.140625" style="42"/>
    <col min="3078" max="3078" width="22.28515625" style="42" customWidth="1"/>
    <col min="3079" max="3079" width="9.140625" style="42"/>
    <col min="3080" max="3080" width="24.28515625" style="42" customWidth="1"/>
    <col min="3081" max="3330" width="9.140625" style="42"/>
    <col min="3331" max="3332" width="9.140625" style="42" customWidth="1"/>
    <col min="3333" max="3333" width="9.140625" style="42"/>
    <col min="3334" max="3334" width="22.28515625" style="42" customWidth="1"/>
    <col min="3335" max="3335" width="9.140625" style="42"/>
    <col min="3336" max="3336" width="24.28515625" style="42" customWidth="1"/>
    <col min="3337" max="3586" width="9.140625" style="42"/>
    <col min="3587" max="3588" width="9.140625" style="42" customWidth="1"/>
    <col min="3589" max="3589" width="9.140625" style="42"/>
    <col min="3590" max="3590" width="22.28515625" style="42" customWidth="1"/>
    <col min="3591" max="3591" width="9.140625" style="42"/>
    <col min="3592" max="3592" width="24.28515625" style="42" customWidth="1"/>
    <col min="3593" max="3842" width="9.140625" style="42"/>
    <col min="3843" max="3844" width="9.140625" style="42" customWidth="1"/>
    <col min="3845" max="3845" width="9.140625" style="42"/>
    <col min="3846" max="3846" width="22.28515625" style="42" customWidth="1"/>
    <col min="3847" max="3847" width="9.140625" style="42"/>
    <col min="3848" max="3848" width="24.28515625" style="42" customWidth="1"/>
    <col min="3849" max="4098" width="9.140625" style="42"/>
    <col min="4099" max="4100" width="9.140625" style="42" customWidth="1"/>
    <col min="4101" max="4101" width="9.140625" style="42"/>
    <col min="4102" max="4102" width="22.28515625" style="42" customWidth="1"/>
    <col min="4103" max="4103" width="9.140625" style="42"/>
    <col min="4104" max="4104" width="24.28515625" style="42" customWidth="1"/>
    <col min="4105" max="4354" width="9.140625" style="42"/>
    <col min="4355" max="4356" width="9.140625" style="42" customWidth="1"/>
    <col min="4357" max="4357" width="9.140625" style="42"/>
    <col min="4358" max="4358" width="22.28515625" style="42" customWidth="1"/>
    <col min="4359" max="4359" width="9.140625" style="42"/>
    <col min="4360" max="4360" width="24.28515625" style="42" customWidth="1"/>
    <col min="4361" max="4610" width="9.140625" style="42"/>
    <col min="4611" max="4612" width="9.140625" style="42" customWidth="1"/>
    <col min="4613" max="4613" width="9.140625" style="42"/>
    <col min="4614" max="4614" width="22.28515625" style="42" customWidth="1"/>
    <col min="4615" max="4615" width="9.140625" style="42"/>
    <col min="4616" max="4616" width="24.28515625" style="42" customWidth="1"/>
    <col min="4617" max="4866" width="9.140625" style="42"/>
    <col min="4867" max="4868" width="9.140625" style="42" customWidth="1"/>
    <col min="4869" max="4869" width="9.140625" style="42"/>
    <col min="4870" max="4870" width="22.28515625" style="42" customWidth="1"/>
    <col min="4871" max="4871" width="9.140625" style="42"/>
    <col min="4872" max="4872" width="24.28515625" style="42" customWidth="1"/>
    <col min="4873" max="5122" width="9.140625" style="42"/>
    <col min="5123" max="5124" width="9.140625" style="42" customWidth="1"/>
    <col min="5125" max="5125" width="9.140625" style="42"/>
    <col min="5126" max="5126" width="22.28515625" style="42" customWidth="1"/>
    <col min="5127" max="5127" width="9.140625" style="42"/>
    <col min="5128" max="5128" width="24.28515625" style="42" customWidth="1"/>
    <col min="5129" max="5378" width="9.140625" style="42"/>
    <col min="5379" max="5380" width="9.140625" style="42" customWidth="1"/>
    <col min="5381" max="5381" width="9.140625" style="42"/>
    <col min="5382" max="5382" width="22.28515625" style="42" customWidth="1"/>
    <col min="5383" max="5383" width="9.140625" style="42"/>
    <col min="5384" max="5384" width="24.28515625" style="42" customWidth="1"/>
    <col min="5385" max="5634" width="9.140625" style="42"/>
    <col min="5635" max="5636" width="9.140625" style="42" customWidth="1"/>
    <col min="5637" max="5637" width="9.140625" style="42"/>
    <col min="5638" max="5638" width="22.28515625" style="42" customWidth="1"/>
    <col min="5639" max="5639" width="9.140625" style="42"/>
    <col min="5640" max="5640" width="24.28515625" style="42" customWidth="1"/>
    <col min="5641" max="5890" width="9.140625" style="42"/>
    <col min="5891" max="5892" width="9.140625" style="42" customWidth="1"/>
    <col min="5893" max="5893" width="9.140625" style="42"/>
    <col min="5894" max="5894" width="22.28515625" style="42" customWidth="1"/>
    <col min="5895" max="5895" width="9.140625" style="42"/>
    <col min="5896" max="5896" width="24.28515625" style="42" customWidth="1"/>
    <col min="5897" max="6146" width="9.140625" style="42"/>
    <col min="6147" max="6148" width="9.140625" style="42" customWidth="1"/>
    <col min="6149" max="6149" width="9.140625" style="42"/>
    <col min="6150" max="6150" width="22.28515625" style="42" customWidth="1"/>
    <col min="6151" max="6151" width="9.140625" style="42"/>
    <col min="6152" max="6152" width="24.28515625" style="42" customWidth="1"/>
    <col min="6153" max="6402" width="9.140625" style="42"/>
    <col min="6403" max="6404" width="9.140625" style="42" customWidth="1"/>
    <col min="6405" max="6405" width="9.140625" style="42"/>
    <col min="6406" max="6406" width="22.28515625" style="42" customWidth="1"/>
    <col min="6407" max="6407" width="9.140625" style="42"/>
    <col min="6408" max="6408" width="24.28515625" style="42" customWidth="1"/>
    <col min="6409" max="6658" width="9.140625" style="42"/>
    <col min="6659" max="6660" width="9.140625" style="42" customWidth="1"/>
    <col min="6661" max="6661" width="9.140625" style="42"/>
    <col min="6662" max="6662" width="22.28515625" style="42" customWidth="1"/>
    <col min="6663" max="6663" width="9.140625" style="42"/>
    <col min="6664" max="6664" width="24.28515625" style="42" customWidth="1"/>
    <col min="6665" max="6914" width="9.140625" style="42"/>
    <col min="6915" max="6916" width="9.140625" style="42" customWidth="1"/>
    <col min="6917" max="6917" width="9.140625" style="42"/>
    <col min="6918" max="6918" width="22.28515625" style="42" customWidth="1"/>
    <col min="6919" max="6919" width="9.140625" style="42"/>
    <col min="6920" max="6920" width="24.28515625" style="42" customWidth="1"/>
    <col min="6921" max="7170" width="9.140625" style="42"/>
    <col min="7171" max="7172" width="9.140625" style="42" customWidth="1"/>
    <col min="7173" max="7173" width="9.140625" style="42"/>
    <col min="7174" max="7174" width="22.28515625" style="42" customWidth="1"/>
    <col min="7175" max="7175" width="9.140625" style="42"/>
    <col min="7176" max="7176" width="24.28515625" style="42" customWidth="1"/>
    <col min="7177" max="7426" width="9.140625" style="42"/>
    <col min="7427" max="7428" width="9.140625" style="42" customWidth="1"/>
    <col min="7429" max="7429" width="9.140625" style="42"/>
    <col min="7430" max="7430" width="22.28515625" style="42" customWidth="1"/>
    <col min="7431" max="7431" width="9.140625" style="42"/>
    <col min="7432" max="7432" width="24.28515625" style="42" customWidth="1"/>
    <col min="7433" max="7682" width="9.140625" style="42"/>
    <col min="7683" max="7684" width="9.140625" style="42" customWidth="1"/>
    <col min="7685" max="7685" width="9.140625" style="42"/>
    <col min="7686" max="7686" width="22.28515625" style="42" customWidth="1"/>
    <col min="7687" max="7687" width="9.140625" style="42"/>
    <col min="7688" max="7688" width="24.28515625" style="42" customWidth="1"/>
    <col min="7689" max="7938" width="9.140625" style="42"/>
    <col min="7939" max="7940" width="9.140625" style="42" customWidth="1"/>
    <col min="7941" max="7941" width="9.140625" style="42"/>
    <col min="7942" max="7942" width="22.28515625" style="42" customWidth="1"/>
    <col min="7943" max="7943" width="9.140625" style="42"/>
    <col min="7944" max="7944" width="24.28515625" style="42" customWidth="1"/>
    <col min="7945" max="8194" width="9.140625" style="42"/>
    <col min="8195" max="8196" width="9.140625" style="42" customWidth="1"/>
    <col min="8197" max="8197" width="9.140625" style="42"/>
    <col min="8198" max="8198" width="22.28515625" style="42" customWidth="1"/>
    <col min="8199" max="8199" width="9.140625" style="42"/>
    <col min="8200" max="8200" width="24.28515625" style="42" customWidth="1"/>
    <col min="8201" max="8450" width="9.140625" style="42"/>
    <col min="8451" max="8452" width="9.140625" style="42" customWidth="1"/>
    <col min="8453" max="8453" width="9.140625" style="42"/>
    <col min="8454" max="8454" width="22.28515625" style="42" customWidth="1"/>
    <col min="8455" max="8455" width="9.140625" style="42"/>
    <col min="8456" max="8456" width="24.28515625" style="42" customWidth="1"/>
    <col min="8457" max="8706" width="9.140625" style="42"/>
    <col min="8707" max="8708" width="9.140625" style="42" customWidth="1"/>
    <col min="8709" max="8709" width="9.140625" style="42"/>
    <col min="8710" max="8710" width="22.28515625" style="42" customWidth="1"/>
    <col min="8711" max="8711" width="9.140625" style="42"/>
    <col min="8712" max="8712" width="24.28515625" style="42" customWidth="1"/>
    <col min="8713" max="8962" width="9.140625" style="42"/>
    <col min="8963" max="8964" width="9.140625" style="42" customWidth="1"/>
    <col min="8965" max="8965" width="9.140625" style="42"/>
    <col min="8966" max="8966" width="22.28515625" style="42" customWidth="1"/>
    <col min="8967" max="8967" width="9.140625" style="42"/>
    <col min="8968" max="8968" width="24.28515625" style="42" customWidth="1"/>
    <col min="8969" max="9218" width="9.140625" style="42"/>
    <col min="9219" max="9220" width="9.140625" style="42" customWidth="1"/>
    <col min="9221" max="9221" width="9.140625" style="42"/>
    <col min="9222" max="9222" width="22.28515625" style="42" customWidth="1"/>
    <col min="9223" max="9223" width="9.140625" style="42"/>
    <col min="9224" max="9224" width="24.28515625" style="42" customWidth="1"/>
    <col min="9225" max="9474" width="9.140625" style="42"/>
    <col min="9475" max="9476" width="9.140625" style="42" customWidth="1"/>
    <col min="9477" max="9477" width="9.140625" style="42"/>
    <col min="9478" max="9478" width="22.28515625" style="42" customWidth="1"/>
    <col min="9479" max="9479" width="9.140625" style="42"/>
    <col min="9480" max="9480" width="24.28515625" style="42" customWidth="1"/>
    <col min="9481" max="9730" width="9.140625" style="42"/>
    <col min="9731" max="9732" width="9.140625" style="42" customWidth="1"/>
    <col min="9733" max="9733" width="9.140625" style="42"/>
    <col min="9734" max="9734" width="22.28515625" style="42" customWidth="1"/>
    <col min="9735" max="9735" width="9.140625" style="42"/>
    <col min="9736" max="9736" width="24.28515625" style="42" customWidth="1"/>
    <col min="9737" max="9986" width="9.140625" style="42"/>
    <col min="9987" max="9988" width="9.140625" style="42" customWidth="1"/>
    <col min="9989" max="9989" width="9.140625" style="42"/>
    <col min="9990" max="9990" width="22.28515625" style="42" customWidth="1"/>
    <col min="9991" max="9991" width="9.140625" style="42"/>
    <col min="9992" max="9992" width="24.28515625" style="42" customWidth="1"/>
    <col min="9993" max="10242" width="9.140625" style="42"/>
    <col min="10243" max="10244" width="9.140625" style="42" customWidth="1"/>
    <col min="10245" max="10245" width="9.140625" style="42"/>
    <col min="10246" max="10246" width="22.28515625" style="42" customWidth="1"/>
    <col min="10247" max="10247" width="9.140625" style="42"/>
    <col min="10248" max="10248" width="24.28515625" style="42" customWidth="1"/>
    <col min="10249" max="10498" width="9.140625" style="42"/>
    <col min="10499" max="10500" width="9.140625" style="42" customWidth="1"/>
    <col min="10501" max="10501" width="9.140625" style="42"/>
    <col min="10502" max="10502" width="22.28515625" style="42" customWidth="1"/>
    <col min="10503" max="10503" width="9.140625" style="42"/>
    <col min="10504" max="10504" width="24.28515625" style="42" customWidth="1"/>
    <col min="10505" max="10754" width="9.140625" style="42"/>
    <col min="10755" max="10756" width="9.140625" style="42" customWidth="1"/>
    <col min="10757" max="10757" width="9.140625" style="42"/>
    <col min="10758" max="10758" width="22.28515625" style="42" customWidth="1"/>
    <col min="10759" max="10759" width="9.140625" style="42"/>
    <col min="10760" max="10760" width="24.28515625" style="42" customWidth="1"/>
    <col min="10761" max="11010" width="9.140625" style="42"/>
    <col min="11011" max="11012" width="9.140625" style="42" customWidth="1"/>
    <col min="11013" max="11013" width="9.140625" style="42"/>
    <col min="11014" max="11014" width="22.28515625" style="42" customWidth="1"/>
    <col min="11015" max="11015" width="9.140625" style="42"/>
    <col min="11016" max="11016" width="24.28515625" style="42" customWidth="1"/>
    <col min="11017" max="11266" width="9.140625" style="42"/>
    <col min="11267" max="11268" width="9.140625" style="42" customWidth="1"/>
    <col min="11269" max="11269" width="9.140625" style="42"/>
    <col min="11270" max="11270" width="22.28515625" style="42" customWidth="1"/>
    <col min="11271" max="11271" width="9.140625" style="42"/>
    <col min="11272" max="11272" width="24.28515625" style="42" customWidth="1"/>
    <col min="11273" max="11522" width="9.140625" style="42"/>
    <col min="11523" max="11524" width="9.140625" style="42" customWidth="1"/>
    <col min="11525" max="11525" width="9.140625" style="42"/>
    <col min="11526" max="11526" width="22.28515625" style="42" customWidth="1"/>
    <col min="11527" max="11527" width="9.140625" style="42"/>
    <col min="11528" max="11528" width="24.28515625" style="42" customWidth="1"/>
    <col min="11529" max="11778" width="9.140625" style="42"/>
    <col min="11779" max="11780" width="9.140625" style="42" customWidth="1"/>
    <col min="11781" max="11781" width="9.140625" style="42"/>
    <col min="11782" max="11782" width="22.28515625" style="42" customWidth="1"/>
    <col min="11783" max="11783" width="9.140625" style="42"/>
    <col min="11784" max="11784" width="24.28515625" style="42" customWidth="1"/>
    <col min="11785" max="12034" width="9.140625" style="42"/>
    <col min="12035" max="12036" width="9.140625" style="42" customWidth="1"/>
    <col min="12037" max="12037" width="9.140625" style="42"/>
    <col min="12038" max="12038" width="22.28515625" style="42" customWidth="1"/>
    <col min="12039" max="12039" width="9.140625" style="42"/>
    <col min="12040" max="12040" width="24.28515625" style="42" customWidth="1"/>
    <col min="12041" max="12290" width="9.140625" style="42"/>
    <col min="12291" max="12292" width="9.140625" style="42" customWidth="1"/>
    <col min="12293" max="12293" width="9.140625" style="42"/>
    <col min="12294" max="12294" width="22.28515625" style="42" customWidth="1"/>
    <col min="12295" max="12295" width="9.140625" style="42"/>
    <col min="12296" max="12296" width="24.28515625" style="42" customWidth="1"/>
    <col min="12297" max="12546" width="9.140625" style="42"/>
    <col min="12547" max="12548" width="9.140625" style="42" customWidth="1"/>
    <col min="12549" max="12549" width="9.140625" style="42"/>
    <col min="12550" max="12550" width="22.28515625" style="42" customWidth="1"/>
    <col min="12551" max="12551" width="9.140625" style="42"/>
    <col min="12552" max="12552" width="24.28515625" style="42" customWidth="1"/>
    <col min="12553" max="12802" width="9.140625" style="42"/>
    <col min="12803" max="12804" width="9.140625" style="42" customWidth="1"/>
    <col min="12805" max="12805" width="9.140625" style="42"/>
    <col min="12806" max="12806" width="22.28515625" style="42" customWidth="1"/>
    <col min="12807" max="12807" width="9.140625" style="42"/>
    <col min="12808" max="12808" width="24.28515625" style="42" customWidth="1"/>
    <col min="12809" max="13058" width="9.140625" style="42"/>
    <col min="13059" max="13060" width="9.140625" style="42" customWidth="1"/>
    <col min="13061" max="13061" width="9.140625" style="42"/>
    <col min="13062" max="13062" width="22.28515625" style="42" customWidth="1"/>
    <col min="13063" max="13063" width="9.140625" style="42"/>
    <col min="13064" max="13064" width="24.28515625" style="42" customWidth="1"/>
    <col min="13065" max="13314" width="9.140625" style="42"/>
    <col min="13315" max="13316" width="9.140625" style="42" customWidth="1"/>
    <col min="13317" max="13317" width="9.140625" style="42"/>
    <col min="13318" max="13318" width="22.28515625" style="42" customWidth="1"/>
    <col min="13319" max="13319" width="9.140625" style="42"/>
    <col min="13320" max="13320" width="24.28515625" style="42" customWidth="1"/>
    <col min="13321" max="13570" width="9.140625" style="42"/>
    <col min="13571" max="13572" width="9.140625" style="42" customWidth="1"/>
    <col min="13573" max="13573" width="9.140625" style="42"/>
    <col min="13574" max="13574" width="22.28515625" style="42" customWidth="1"/>
    <col min="13575" max="13575" width="9.140625" style="42"/>
    <col min="13576" max="13576" width="24.28515625" style="42" customWidth="1"/>
    <col min="13577" max="13826" width="9.140625" style="42"/>
    <col min="13827" max="13828" width="9.140625" style="42" customWidth="1"/>
    <col min="13829" max="13829" width="9.140625" style="42"/>
    <col min="13830" max="13830" width="22.28515625" style="42" customWidth="1"/>
    <col min="13831" max="13831" width="9.140625" style="42"/>
    <col min="13832" max="13832" width="24.28515625" style="42" customWidth="1"/>
    <col min="13833" max="14082" width="9.140625" style="42"/>
    <col min="14083" max="14084" width="9.140625" style="42" customWidth="1"/>
    <col min="14085" max="14085" width="9.140625" style="42"/>
    <col min="14086" max="14086" width="22.28515625" style="42" customWidth="1"/>
    <col min="14087" max="14087" width="9.140625" style="42"/>
    <col min="14088" max="14088" width="24.28515625" style="42" customWidth="1"/>
    <col min="14089" max="14338" width="9.140625" style="42"/>
    <col min="14339" max="14340" width="9.140625" style="42" customWidth="1"/>
    <col min="14341" max="14341" width="9.140625" style="42"/>
    <col min="14342" max="14342" width="22.28515625" style="42" customWidth="1"/>
    <col min="14343" max="14343" width="9.140625" style="42"/>
    <col min="14344" max="14344" width="24.28515625" style="42" customWidth="1"/>
    <col min="14345" max="14594" width="9.140625" style="42"/>
    <col min="14595" max="14596" width="9.140625" style="42" customWidth="1"/>
    <col min="14597" max="14597" width="9.140625" style="42"/>
    <col min="14598" max="14598" width="22.28515625" style="42" customWidth="1"/>
    <col min="14599" max="14599" width="9.140625" style="42"/>
    <col min="14600" max="14600" width="24.28515625" style="42" customWidth="1"/>
    <col min="14601" max="14850" width="9.140625" style="42"/>
    <col min="14851" max="14852" width="9.140625" style="42" customWidth="1"/>
    <col min="14853" max="14853" width="9.140625" style="42"/>
    <col min="14854" max="14854" width="22.28515625" style="42" customWidth="1"/>
    <col min="14855" max="14855" width="9.140625" style="42"/>
    <col min="14856" max="14856" width="24.28515625" style="42" customWidth="1"/>
    <col min="14857" max="15106" width="9.140625" style="42"/>
    <col min="15107" max="15108" width="9.140625" style="42" customWidth="1"/>
    <col min="15109" max="15109" width="9.140625" style="42"/>
    <col min="15110" max="15110" width="22.28515625" style="42" customWidth="1"/>
    <col min="15111" max="15111" width="9.140625" style="42"/>
    <col min="15112" max="15112" width="24.28515625" style="42" customWidth="1"/>
    <col min="15113" max="15362" width="9.140625" style="42"/>
    <col min="15363" max="15364" width="9.140625" style="42" customWidth="1"/>
    <col min="15365" max="15365" width="9.140625" style="42"/>
    <col min="15366" max="15366" width="22.28515625" style="42" customWidth="1"/>
    <col min="15367" max="15367" width="9.140625" style="42"/>
    <col min="15368" max="15368" width="24.28515625" style="42" customWidth="1"/>
    <col min="15369" max="15618" width="9.140625" style="42"/>
    <col min="15619" max="15620" width="9.140625" style="42" customWidth="1"/>
    <col min="15621" max="15621" width="9.140625" style="42"/>
    <col min="15622" max="15622" width="22.28515625" style="42" customWidth="1"/>
    <col min="15623" max="15623" width="9.140625" style="42"/>
    <col min="15624" max="15624" width="24.28515625" style="42" customWidth="1"/>
    <col min="15625" max="15874" width="9.140625" style="42"/>
    <col min="15875" max="15876" width="9.140625" style="42" customWidth="1"/>
    <col min="15877" max="15877" width="9.140625" style="42"/>
    <col min="15878" max="15878" width="22.28515625" style="42" customWidth="1"/>
    <col min="15879" max="15879" width="9.140625" style="42"/>
    <col min="15880" max="15880" width="24.28515625" style="42" customWidth="1"/>
    <col min="15881" max="16130" width="9.140625" style="42"/>
    <col min="16131" max="16132" width="9.140625" style="42" customWidth="1"/>
    <col min="16133" max="16133" width="9.140625" style="42"/>
    <col min="16134" max="16134" width="22.28515625" style="42" customWidth="1"/>
    <col min="16135" max="16135" width="9.140625" style="42"/>
    <col min="16136" max="16136" width="24.28515625" style="42" customWidth="1"/>
    <col min="16137" max="16384" width="9.140625" style="42"/>
  </cols>
  <sheetData>
    <row r="1" spans="2:9" ht="10.15" customHeight="1" x14ac:dyDescent="0.2"/>
    <row r="2" spans="2:9" ht="25.15" customHeight="1" x14ac:dyDescent="0.2">
      <c r="B2" s="60" t="s">
        <v>14</v>
      </c>
      <c r="C2" s="60" t="s">
        <v>13</v>
      </c>
      <c r="D2" s="64" t="s">
        <v>24</v>
      </c>
      <c r="E2" s="174" t="s">
        <v>81</v>
      </c>
      <c r="F2" s="68" t="s">
        <v>110</v>
      </c>
      <c r="G2" s="65"/>
      <c r="H2" s="69" t="s">
        <v>71</v>
      </c>
      <c r="I2" s="63"/>
    </row>
    <row r="3" spans="2:9" ht="19.899999999999999" customHeight="1" x14ac:dyDescent="0.2">
      <c r="B3" s="60" t="s">
        <v>14</v>
      </c>
      <c r="C3" s="60" t="s">
        <v>13</v>
      </c>
      <c r="D3" s="64" t="s">
        <v>24</v>
      </c>
      <c r="E3" s="174" t="s">
        <v>81</v>
      </c>
      <c r="F3" s="68"/>
      <c r="G3" s="65"/>
      <c r="H3" s="69"/>
      <c r="I3" s="63"/>
    </row>
    <row r="4" spans="2:9" ht="15.6" customHeight="1" x14ac:dyDescent="0.2">
      <c r="B4" s="57">
        <v>1</v>
      </c>
      <c r="C4" s="57" t="s">
        <v>8</v>
      </c>
      <c r="D4" s="151" t="s">
        <v>25</v>
      </c>
      <c r="E4" s="151"/>
      <c r="F4" s="66" t="str">
        <f>'A - výsledky'!B25</f>
        <v>Tengo Salonta (Rumunsko)</v>
      </c>
      <c r="G4" s="67" t="s">
        <v>5</v>
      </c>
      <c r="H4" s="62" t="str">
        <f>'A - výsledky'!E25</f>
        <v>TJ Dynamo ČEZ České Budějovice</v>
      </c>
      <c r="I4" s="169" t="s">
        <v>185</v>
      </c>
    </row>
    <row r="5" spans="2:9" ht="15.6" customHeight="1" x14ac:dyDescent="0.2">
      <c r="B5" s="57">
        <v>2</v>
      </c>
      <c r="C5" s="57" t="s">
        <v>6</v>
      </c>
      <c r="D5" s="58" t="s">
        <v>25</v>
      </c>
      <c r="E5" s="151"/>
      <c r="F5" s="66" t="str">
        <f>'B - výsledky'!B25</f>
        <v>Městský nohejbalový klub Modřice, z.s. "A"</v>
      </c>
      <c r="G5" s="67" t="s">
        <v>5</v>
      </c>
      <c r="H5" s="62" t="str">
        <f>'B - výsledky'!E25</f>
        <v>T.J. SOKOL Holice</v>
      </c>
      <c r="I5" s="59" t="s">
        <v>184</v>
      </c>
    </row>
    <row r="6" spans="2:9" ht="15.6" customHeight="1" x14ac:dyDescent="0.2">
      <c r="B6" s="57">
        <v>3</v>
      </c>
      <c r="C6" s="57" t="s">
        <v>9</v>
      </c>
      <c r="D6" s="58" t="s">
        <v>25</v>
      </c>
      <c r="E6" s="151"/>
      <c r="F6" s="66" t="str">
        <f>'C - výsledky'!B25</f>
        <v>TJ Peklo nad Zdobnicí "A"</v>
      </c>
      <c r="G6" s="67" t="s">
        <v>5</v>
      </c>
      <c r="H6" s="62" t="str">
        <f>'C - výsledky'!E25</f>
        <v>TJ SLAVOJ Český Brod MIX</v>
      </c>
      <c r="I6" s="59" t="s">
        <v>185</v>
      </c>
    </row>
    <row r="7" spans="2:9" ht="15.6" customHeight="1" x14ac:dyDescent="0.2">
      <c r="B7" s="57">
        <v>4</v>
      </c>
      <c r="C7" s="57" t="s">
        <v>8</v>
      </c>
      <c r="D7" s="58" t="s">
        <v>26</v>
      </c>
      <c r="E7" s="151"/>
      <c r="F7" s="66" t="str">
        <f>'A - výsledky'!B27</f>
        <v>TJ Peklo nad Zdobnicí "B"</v>
      </c>
      <c r="G7" s="67" t="s">
        <v>5</v>
      </c>
      <c r="H7" s="62" t="str">
        <f>'A - výsledky'!E27</f>
        <v>TJ Avia Čakovice</v>
      </c>
      <c r="I7" s="59" t="s">
        <v>186</v>
      </c>
    </row>
    <row r="8" spans="2:9" ht="15.6" customHeight="1" x14ac:dyDescent="0.2">
      <c r="B8" s="57">
        <v>5</v>
      </c>
      <c r="C8" s="57" t="str">
        <f>C$5</f>
        <v>B</v>
      </c>
      <c r="D8" s="58" t="s">
        <v>26</v>
      </c>
      <c r="E8" s="151"/>
      <c r="F8" s="66" t="str">
        <f>'B - výsledky'!B27</f>
        <v>TJ SLAVOJ Český Brod</v>
      </c>
      <c r="G8" s="67" t="s">
        <v>5</v>
      </c>
      <c r="H8" s="62" t="str">
        <f>'B - výsledky'!E27</f>
        <v>Tělovýchovná jednota Radomyšl, z.s.</v>
      </c>
      <c r="I8" s="59" t="s">
        <v>186</v>
      </c>
    </row>
    <row r="9" spans="2:9" ht="15.6" customHeight="1" x14ac:dyDescent="0.2">
      <c r="B9" s="57">
        <v>6</v>
      </c>
      <c r="C9" s="57" t="str">
        <f>C$6</f>
        <v>C</v>
      </c>
      <c r="D9" s="58" t="s">
        <v>26</v>
      </c>
      <c r="E9" s="151"/>
      <c r="F9" s="66" t="str">
        <f>'C - výsledky'!B27</f>
        <v>Městský nohejbalový klub Modřice, z.s. "B"</v>
      </c>
      <c r="G9" s="67" t="s">
        <v>5</v>
      </c>
      <c r="H9" s="62" t="str">
        <f>'C - výsledky'!E27</f>
        <v>PKS okna Žďár nad Sázavou</v>
      </c>
      <c r="I9" s="59" t="s">
        <v>185</v>
      </c>
    </row>
    <row r="10" spans="2:9" ht="15.6" customHeight="1" x14ac:dyDescent="0.2">
      <c r="B10" s="57">
        <v>7</v>
      </c>
      <c r="C10" s="57" t="s">
        <v>8</v>
      </c>
      <c r="D10" s="58" t="s">
        <v>27</v>
      </c>
      <c r="E10" s="151"/>
      <c r="F10" s="66" t="str">
        <f>'A - výsledky'!B29</f>
        <v>TJ Avia Čakovice</v>
      </c>
      <c r="G10" s="67" t="s">
        <v>5</v>
      </c>
      <c r="H10" s="62" t="str">
        <f>'A - výsledky'!E29</f>
        <v>Tengo Salonta (Rumunsko)</v>
      </c>
      <c r="I10" s="59" t="s">
        <v>186</v>
      </c>
    </row>
    <row r="11" spans="2:9" ht="15.6" customHeight="1" x14ac:dyDescent="0.2">
      <c r="B11" s="57">
        <v>8</v>
      </c>
      <c r="C11" s="57" t="str">
        <f>C$5</f>
        <v>B</v>
      </c>
      <c r="D11" s="58" t="s">
        <v>27</v>
      </c>
      <c r="E11" s="151"/>
      <c r="F11" s="66" t="str">
        <f>'B - výsledky'!B29</f>
        <v>Tělovýchovná jednota Radomyšl, z.s.</v>
      </c>
      <c r="G11" s="67" t="s">
        <v>5</v>
      </c>
      <c r="H11" s="62" t="str">
        <f>'B - výsledky'!E29</f>
        <v>Městský nohejbalový klub Modřice, z.s. "A"</v>
      </c>
      <c r="I11" s="59" t="s">
        <v>186</v>
      </c>
    </row>
    <row r="12" spans="2:9" ht="15.6" customHeight="1" x14ac:dyDescent="0.2">
      <c r="B12" s="57">
        <v>9</v>
      </c>
      <c r="C12" s="57" t="str">
        <f>C$6</f>
        <v>C</v>
      </c>
      <c r="D12" s="58" t="s">
        <v>27</v>
      </c>
      <c r="E12" s="151"/>
      <c r="F12" s="66" t="str">
        <f>'C - výsledky'!B29</f>
        <v>PKS okna Žďár nad Sázavou</v>
      </c>
      <c r="G12" s="67" t="s">
        <v>5</v>
      </c>
      <c r="H12" s="62" t="str">
        <f>'C - výsledky'!E29</f>
        <v>TJ Peklo nad Zdobnicí "A"</v>
      </c>
      <c r="I12" s="59" t="s">
        <v>186</v>
      </c>
    </row>
    <row r="13" spans="2:9" ht="15.6" customHeight="1" x14ac:dyDescent="0.2">
      <c r="B13" s="57">
        <v>10</v>
      </c>
      <c r="C13" s="57" t="s">
        <v>8</v>
      </c>
      <c r="D13" s="58" t="s">
        <v>28</v>
      </c>
      <c r="E13" s="151"/>
      <c r="F13" s="66" t="str">
        <f>'A - výsledky'!B31</f>
        <v>TJ Peklo nad Zdobnicí "B"</v>
      </c>
      <c r="G13" s="67" t="s">
        <v>5</v>
      </c>
      <c r="H13" s="62" t="str">
        <f>'A - výsledky'!E31</f>
        <v>TJ Dynamo ČEZ České Budějovice</v>
      </c>
      <c r="I13" s="59" t="s">
        <v>184</v>
      </c>
    </row>
    <row r="14" spans="2:9" ht="15.6" customHeight="1" x14ac:dyDescent="0.2">
      <c r="B14" s="57">
        <v>11</v>
      </c>
      <c r="C14" s="57" t="str">
        <f>C$5</f>
        <v>B</v>
      </c>
      <c r="D14" s="58" t="s">
        <v>28</v>
      </c>
      <c r="E14" s="151"/>
      <c r="F14" s="66" t="str">
        <f>'B - výsledky'!B31</f>
        <v>TJ SLAVOJ Český Brod</v>
      </c>
      <c r="G14" s="67" t="s">
        <v>5</v>
      </c>
      <c r="H14" s="62" t="str">
        <f>'B - výsledky'!E31</f>
        <v>T.J. SOKOL Holice</v>
      </c>
      <c r="I14" s="59" t="s">
        <v>185</v>
      </c>
    </row>
    <row r="15" spans="2:9" ht="15.6" customHeight="1" x14ac:dyDescent="0.2">
      <c r="B15" s="57">
        <v>12</v>
      </c>
      <c r="C15" s="57" t="str">
        <f>C$6</f>
        <v>C</v>
      </c>
      <c r="D15" s="58" t="s">
        <v>28</v>
      </c>
      <c r="E15" s="151"/>
      <c r="F15" s="66" t="str">
        <f>'C - výsledky'!B31</f>
        <v>Městský nohejbalový klub Modřice, z.s. "B"</v>
      </c>
      <c r="G15" s="67" t="s">
        <v>5</v>
      </c>
      <c r="H15" s="62" t="str">
        <f>'C - výsledky'!E31</f>
        <v>TJ SLAVOJ Český Brod MIX</v>
      </c>
      <c r="I15" s="59" t="s">
        <v>186</v>
      </c>
    </row>
    <row r="16" spans="2:9" ht="15.6" customHeight="1" x14ac:dyDescent="0.2">
      <c r="B16" s="57">
        <v>13</v>
      </c>
      <c r="C16" s="57" t="s">
        <v>8</v>
      </c>
      <c r="D16" s="58" t="s">
        <v>29</v>
      </c>
      <c r="E16" s="151"/>
      <c r="F16" s="66" t="str">
        <f>'A - výsledky'!B33</f>
        <v>TJ Dynamo ČEZ České Budějovice</v>
      </c>
      <c r="G16" s="67" t="s">
        <v>5</v>
      </c>
      <c r="H16" s="62" t="str">
        <f>'A - výsledky'!E33</f>
        <v>TJ Avia Čakovice</v>
      </c>
      <c r="I16" s="59" t="s">
        <v>186</v>
      </c>
    </row>
    <row r="17" spans="2:9" ht="15.6" customHeight="1" x14ac:dyDescent="0.2">
      <c r="B17" s="57">
        <v>14</v>
      </c>
      <c r="C17" s="57" t="str">
        <f>C$5</f>
        <v>B</v>
      </c>
      <c r="D17" s="58" t="s">
        <v>29</v>
      </c>
      <c r="E17" s="151"/>
      <c r="F17" s="66" t="str">
        <f>'B - výsledky'!B33</f>
        <v>T.J. SOKOL Holice</v>
      </c>
      <c r="G17" s="67" t="s">
        <v>5</v>
      </c>
      <c r="H17" s="62" t="str">
        <f>'B - výsledky'!E33</f>
        <v>Tělovýchovná jednota Radomyšl, z.s.</v>
      </c>
      <c r="I17" s="59" t="s">
        <v>186</v>
      </c>
    </row>
    <row r="18" spans="2:9" ht="15.6" customHeight="1" x14ac:dyDescent="0.2">
      <c r="B18" s="57">
        <v>15</v>
      </c>
      <c r="C18" s="57" t="str">
        <f>C$6</f>
        <v>C</v>
      </c>
      <c r="D18" s="58" t="s">
        <v>29</v>
      </c>
      <c r="E18" s="151"/>
      <c r="F18" s="66" t="str">
        <f>'C - výsledky'!B33</f>
        <v>TJ SLAVOJ Český Brod MIX</v>
      </c>
      <c r="G18" s="67" t="s">
        <v>5</v>
      </c>
      <c r="H18" s="62" t="str">
        <f>'C - výsledky'!E33</f>
        <v>PKS okna Žďár nad Sázavou</v>
      </c>
      <c r="I18" s="59" t="s">
        <v>184</v>
      </c>
    </row>
    <row r="19" spans="2:9" ht="15.6" customHeight="1" x14ac:dyDescent="0.2">
      <c r="B19" s="57">
        <v>16</v>
      </c>
      <c r="C19" s="57" t="str">
        <f>C$4</f>
        <v>A</v>
      </c>
      <c r="D19" s="58" t="s">
        <v>40</v>
      </c>
      <c r="E19" s="151"/>
      <c r="F19" s="66" t="str">
        <f>'A - výsledky'!B35</f>
        <v>Tengo Salonta (Rumunsko)</v>
      </c>
      <c r="G19" s="67" t="s">
        <v>5</v>
      </c>
      <c r="H19" s="62" t="str">
        <f>'A - výsledky'!E35</f>
        <v>TJ Peklo nad Zdobnicí "B"</v>
      </c>
      <c r="I19" s="59" t="s">
        <v>184</v>
      </c>
    </row>
    <row r="20" spans="2:9" ht="14.45" customHeight="1" x14ac:dyDescent="0.2">
      <c r="B20" s="57">
        <v>17</v>
      </c>
      <c r="C20" s="57" t="str">
        <f>C$5</f>
        <v>B</v>
      </c>
      <c r="D20" s="58" t="s">
        <v>40</v>
      </c>
      <c r="E20" s="151"/>
      <c r="F20" s="66" t="str">
        <f>'B - výsledky'!B35</f>
        <v>Městský nohejbalový klub Modřice, z.s. "A"</v>
      </c>
      <c r="G20" s="67" t="s">
        <v>5</v>
      </c>
      <c r="H20" s="62" t="str">
        <f>'B - výsledky'!E35</f>
        <v>TJ SLAVOJ Český Brod</v>
      </c>
      <c r="I20" s="59" t="s">
        <v>184</v>
      </c>
    </row>
    <row r="21" spans="2:9" ht="14.45" customHeight="1" x14ac:dyDescent="0.2">
      <c r="B21" s="57">
        <v>18</v>
      </c>
      <c r="C21" s="57" t="str">
        <f>C$6</f>
        <v>C</v>
      </c>
      <c r="D21" s="58" t="s">
        <v>40</v>
      </c>
      <c r="E21" s="151"/>
      <c r="F21" s="66" t="str">
        <f>'C - výsledky'!B35</f>
        <v>TJ Peklo nad Zdobnicí "A"</v>
      </c>
      <c r="G21" s="67" t="s">
        <v>5</v>
      </c>
      <c r="H21" s="62" t="str">
        <f>'C - výsledky'!E35</f>
        <v>Městský nohejbalový klub Modřice, z.s. "B"</v>
      </c>
      <c r="I21" s="59" t="s">
        <v>184</v>
      </c>
    </row>
    <row r="22" spans="2:9" ht="14.45" customHeight="1" x14ac:dyDescent="0.2">
      <c r="I22" s="170"/>
    </row>
    <row r="23" spans="2:9" ht="22.9" customHeight="1" x14ac:dyDescent="0.2">
      <c r="B23" s="385" t="s">
        <v>36</v>
      </c>
      <c r="C23" s="385"/>
      <c r="D23" s="385"/>
      <c r="E23" s="385"/>
      <c r="F23" s="385"/>
      <c r="G23" s="385"/>
      <c r="H23" s="385"/>
      <c r="I23" s="171"/>
    </row>
    <row r="24" spans="2:9" ht="14.45" customHeight="1" x14ac:dyDescent="0.2">
      <c r="B24" s="57">
        <v>19</v>
      </c>
      <c r="C24" s="383" t="s">
        <v>74</v>
      </c>
      <c r="D24" s="384"/>
      <c r="E24" s="175"/>
      <c r="F24" s="66" t="str">
        <f>KO!B7</f>
        <v>T.J. SOKOL Holice</v>
      </c>
      <c r="G24" s="67" t="s">
        <v>5</v>
      </c>
      <c r="H24" s="62" t="str">
        <f>KO!B9</f>
        <v>Městský nohejbalový klub Modřice, z.s. "B"</v>
      </c>
      <c r="I24" s="59" t="s">
        <v>186</v>
      </c>
    </row>
    <row r="25" spans="2:9" ht="14.45" customHeight="1" x14ac:dyDescent="0.2">
      <c r="B25" s="57">
        <v>20</v>
      </c>
      <c r="C25" s="383" t="s">
        <v>75</v>
      </c>
      <c r="D25" s="384"/>
      <c r="E25" s="175"/>
      <c r="F25" s="66" t="str">
        <f>KO!B15</f>
        <v>TJ Peklo nad Zdobnicí "B"</v>
      </c>
      <c r="G25" s="67" t="s">
        <v>5</v>
      </c>
      <c r="H25" s="62" t="str">
        <f>KO!B17</f>
        <v>PKS okna Žďár nad Sázavou</v>
      </c>
      <c r="I25" s="59" t="s">
        <v>198</v>
      </c>
    </row>
    <row r="26" spans="2:9" ht="14.45" customHeight="1" x14ac:dyDescent="0.2">
      <c r="B26" s="57">
        <v>21</v>
      </c>
      <c r="C26" s="383" t="s">
        <v>76</v>
      </c>
      <c r="D26" s="384"/>
      <c r="E26" s="175"/>
      <c r="F26" s="66" t="str">
        <f>KO!B23</f>
        <v>TJ Avia Čakovice</v>
      </c>
      <c r="G26" s="67" t="s">
        <v>5</v>
      </c>
      <c r="H26" s="62" t="str">
        <f>KO!B25</f>
        <v>Tělovýchovná jednota Radomyšl, z.s.</v>
      </c>
      <c r="I26" s="59" t="s">
        <v>186</v>
      </c>
    </row>
    <row r="27" spans="2:9" ht="14.45" customHeight="1" x14ac:dyDescent="0.2">
      <c r="B27" s="57">
        <v>22</v>
      </c>
      <c r="C27" s="383" t="s">
        <v>77</v>
      </c>
      <c r="D27" s="384"/>
      <c r="E27" s="175"/>
      <c r="F27" s="66" t="str">
        <f>KO!B31</f>
        <v>TJ SLAVOJ Český Brod</v>
      </c>
      <c r="G27" s="67" t="s">
        <v>5</v>
      </c>
      <c r="H27" s="62" t="str">
        <f>KO!B33</f>
        <v>TJ Dynamo ČEZ České Budějovice</v>
      </c>
      <c r="I27" s="59" t="s">
        <v>186</v>
      </c>
    </row>
    <row r="28" spans="2:9" ht="14.45" customHeight="1" x14ac:dyDescent="0.2">
      <c r="B28" s="57">
        <v>23</v>
      </c>
      <c r="C28" s="383" t="s">
        <v>15</v>
      </c>
      <c r="D28" s="384"/>
      <c r="E28" s="175"/>
      <c r="F28" s="82" t="str">
        <f>KO!C4</f>
        <v>Tengo Salonta (Rumunsko)</v>
      </c>
      <c r="G28" s="67" t="s">
        <v>5</v>
      </c>
      <c r="H28" s="83" t="str">
        <f>KO!C8</f>
        <v>Městský nohejbalový klub Modřice, z.s. "B"</v>
      </c>
      <c r="I28" s="59" t="s">
        <v>201</v>
      </c>
    </row>
    <row r="29" spans="2:9" ht="14.45" customHeight="1" x14ac:dyDescent="0.2">
      <c r="B29" s="57">
        <v>24</v>
      </c>
      <c r="C29" s="383" t="s">
        <v>16</v>
      </c>
      <c r="D29" s="384"/>
      <c r="E29" s="175"/>
      <c r="F29" s="82" t="str">
        <f>KO!C12</f>
        <v>Městský nohejbalový klub Modřice, z.s. "A"</v>
      </c>
      <c r="G29" s="67" t="s">
        <v>5</v>
      </c>
      <c r="H29" s="83" t="str">
        <f>KO!C16</f>
        <v>PKS okna Žďár nad Sázavou</v>
      </c>
      <c r="I29" s="59" t="s">
        <v>184</v>
      </c>
    </row>
    <row r="30" spans="2:9" ht="14.45" customHeight="1" x14ac:dyDescent="0.2">
      <c r="B30" s="57">
        <v>25</v>
      </c>
      <c r="C30" s="383" t="s">
        <v>17</v>
      </c>
      <c r="D30" s="384"/>
      <c r="E30" s="175"/>
      <c r="F30" s="82" t="str">
        <f>KO!C20</f>
        <v>TJ SLAVOJ Český Brod MIX</v>
      </c>
      <c r="G30" s="67" t="s">
        <v>5</v>
      </c>
      <c r="H30" s="83" t="str">
        <f>KO!C24</f>
        <v>Tělovýchovná jednota Radomyšl, z.s.</v>
      </c>
      <c r="I30" s="59" t="s">
        <v>184</v>
      </c>
    </row>
    <row r="31" spans="2:9" ht="14.45" customHeight="1" x14ac:dyDescent="0.2">
      <c r="B31" s="57">
        <v>26</v>
      </c>
      <c r="C31" s="383" t="s">
        <v>18</v>
      </c>
      <c r="D31" s="384"/>
      <c r="E31" s="175"/>
      <c r="F31" s="82" t="str">
        <f>KO!C28</f>
        <v>TJ Peklo nad Zdobnicí "A"</v>
      </c>
      <c r="G31" s="67" t="s">
        <v>5</v>
      </c>
      <c r="H31" s="83" t="str">
        <f>KO!C32</f>
        <v>TJ Dynamo ČEZ České Budějovice</v>
      </c>
      <c r="I31" s="59" t="s">
        <v>184</v>
      </c>
    </row>
    <row r="32" spans="2:9" ht="14.45" customHeight="1" x14ac:dyDescent="0.2">
      <c r="B32" s="57">
        <v>27</v>
      </c>
      <c r="C32" s="383" t="s">
        <v>19</v>
      </c>
      <c r="D32" s="384"/>
      <c r="E32" s="175"/>
      <c r="F32" s="82" t="str">
        <f>KO!D6</f>
        <v>Tengo Salonta (Rumunsko)</v>
      </c>
      <c r="G32" s="67" t="s">
        <v>5</v>
      </c>
      <c r="H32" s="83" t="str">
        <f>KO!D14</f>
        <v>Městský nohejbalový klub Modřice, z.s. "A"</v>
      </c>
      <c r="I32" s="59" t="s">
        <v>186</v>
      </c>
    </row>
    <row r="33" spans="2:9" ht="14.45" customHeight="1" x14ac:dyDescent="0.2">
      <c r="B33" s="57">
        <v>28</v>
      </c>
      <c r="C33" s="383" t="s">
        <v>20</v>
      </c>
      <c r="D33" s="384"/>
      <c r="E33" s="175"/>
      <c r="F33" s="82" t="str">
        <f>KO!D22</f>
        <v>TJ SLAVOJ Český Brod MIX</v>
      </c>
      <c r="G33" s="67" t="s">
        <v>5</v>
      </c>
      <c r="H33" s="83" t="str">
        <f>KO!D30</f>
        <v>TJ Peklo nad Zdobnicí "A"</v>
      </c>
      <c r="I33" s="59" t="s">
        <v>201</v>
      </c>
    </row>
    <row r="34" spans="2:9" ht="14.45" customHeight="1" x14ac:dyDescent="0.2">
      <c r="B34" s="57">
        <v>29</v>
      </c>
      <c r="C34" s="383" t="s">
        <v>72</v>
      </c>
      <c r="D34" s="384"/>
      <c r="E34" s="175"/>
      <c r="F34" s="82" t="str">
        <f>KO!E31</f>
        <v>Tengo Salonta (Rumunsko)</v>
      </c>
      <c r="G34" s="67" t="s">
        <v>5</v>
      </c>
      <c r="H34" s="83" t="str">
        <f>KO!E35</f>
        <v>TJ Peklo nad Zdobnicí "A"</v>
      </c>
      <c r="I34" s="59" t="s">
        <v>186</v>
      </c>
    </row>
    <row r="35" spans="2:9" ht="14.45" customHeight="1" x14ac:dyDescent="0.2">
      <c r="B35" s="57">
        <v>30</v>
      </c>
      <c r="C35" s="383" t="s">
        <v>34</v>
      </c>
      <c r="D35" s="384"/>
      <c r="E35" s="175"/>
      <c r="F35" s="82" t="str">
        <f>KO!E10</f>
        <v>Městský nohejbalový klub Modřice, z.s. "A"</v>
      </c>
      <c r="G35" s="67" t="s">
        <v>5</v>
      </c>
      <c r="H35" s="83" t="str">
        <f>KO!E26</f>
        <v>TJ SLAVOJ Český Brod MIX</v>
      </c>
      <c r="I35" s="59" t="s">
        <v>198</v>
      </c>
    </row>
    <row r="36" spans="2:9" ht="16.149999999999999" customHeight="1" x14ac:dyDescent="0.2">
      <c r="B36" s="42"/>
      <c r="C36" s="42"/>
      <c r="D36" s="42"/>
      <c r="E36" s="42"/>
      <c r="F36" s="42"/>
      <c r="G36" s="42"/>
      <c r="H36" s="42"/>
      <c r="I36" s="42"/>
    </row>
    <row r="37" spans="2:9" ht="16.149999999999999" customHeight="1" x14ac:dyDescent="0.2">
      <c r="B37" s="42"/>
      <c r="C37" s="42"/>
      <c r="D37" s="42"/>
      <c r="E37" s="42"/>
      <c r="F37" s="42"/>
      <c r="G37" s="42"/>
      <c r="H37" s="42"/>
      <c r="I37" s="42"/>
    </row>
    <row r="38" spans="2:9" ht="16.149999999999999" customHeight="1" x14ac:dyDescent="0.2">
      <c r="B38" s="42"/>
      <c r="C38" s="42"/>
      <c r="D38" s="42"/>
      <c r="E38" s="42"/>
      <c r="F38" s="42"/>
      <c r="G38" s="42"/>
      <c r="H38" s="42"/>
      <c r="I38" s="42"/>
    </row>
    <row r="39" spans="2:9" ht="16.149999999999999" customHeight="1" x14ac:dyDescent="0.2">
      <c r="B39" s="42"/>
      <c r="C39" s="42"/>
      <c r="D39" s="42"/>
      <c r="E39" s="42"/>
      <c r="F39" s="42"/>
      <c r="G39" s="42"/>
      <c r="H39" s="42"/>
      <c r="I39" s="42"/>
    </row>
    <row r="40" spans="2:9" ht="16.149999999999999" customHeight="1" x14ac:dyDescent="0.2">
      <c r="B40" s="42"/>
      <c r="C40" s="42"/>
      <c r="D40" s="42"/>
      <c r="E40" s="42"/>
      <c r="F40" s="42"/>
      <c r="G40" s="42"/>
      <c r="H40" s="42"/>
      <c r="I40" s="42"/>
    </row>
    <row r="41" spans="2:9" ht="16.149999999999999" customHeight="1" x14ac:dyDescent="0.2">
      <c r="B41" s="42"/>
      <c r="C41" s="42"/>
      <c r="D41" s="42"/>
      <c r="E41" s="42"/>
      <c r="F41" s="42"/>
      <c r="G41" s="42"/>
      <c r="H41" s="42"/>
      <c r="I41" s="42"/>
    </row>
    <row r="42" spans="2:9" ht="16.149999999999999" customHeight="1" x14ac:dyDescent="0.2">
      <c r="B42" s="42"/>
      <c r="C42" s="42"/>
      <c r="D42" s="42"/>
      <c r="E42" s="42"/>
      <c r="F42" s="42"/>
      <c r="G42" s="42"/>
      <c r="H42" s="42"/>
      <c r="I42" s="42"/>
    </row>
    <row r="43" spans="2:9" ht="16.149999999999999" customHeight="1" x14ac:dyDescent="0.2">
      <c r="B43" s="42"/>
      <c r="C43" s="42"/>
      <c r="D43" s="42"/>
      <c r="E43" s="42"/>
      <c r="F43" s="42"/>
      <c r="G43" s="42"/>
      <c r="H43" s="42"/>
      <c r="I43" s="42"/>
    </row>
  </sheetData>
  <mergeCells count="13">
    <mergeCell ref="C35:D35"/>
    <mergeCell ref="C33:D33"/>
    <mergeCell ref="C29:D29"/>
    <mergeCell ref="C28:D28"/>
    <mergeCell ref="B23:H23"/>
    <mergeCell ref="C30:D30"/>
    <mergeCell ref="C31:D31"/>
    <mergeCell ref="C32:D32"/>
    <mergeCell ref="C34:D34"/>
    <mergeCell ref="C24:D24"/>
    <mergeCell ref="C25:D25"/>
    <mergeCell ref="C26:D26"/>
    <mergeCell ref="C27:D27"/>
  </mergeCells>
  <pageMargins left="0.11811023622047245" right="0.31496062992125984" top="0.59055118110236227" bottom="0.3937007874015748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P134"/>
  <sheetViews>
    <sheetView showGridLines="0" tabSelected="1" topLeftCell="A7" workbookViewId="0">
      <selection activeCell="F15" sqref="F15"/>
    </sheetView>
  </sheetViews>
  <sheetFormatPr defaultRowHeight="12.75" x14ac:dyDescent="0.2"/>
  <cols>
    <col min="1" max="1" width="5.5703125" style="7" customWidth="1"/>
    <col min="2" max="2" width="29.85546875" style="7" customWidth="1"/>
    <col min="3" max="3" width="33.140625" style="7" customWidth="1"/>
    <col min="4" max="4" width="32.42578125" style="7" customWidth="1"/>
    <col min="5" max="5" width="30.5703125" style="7" customWidth="1"/>
    <col min="6" max="6" width="26.7109375" style="7" customWidth="1"/>
    <col min="7" max="257" width="9.140625" style="7"/>
    <col min="258" max="258" width="28.42578125" style="7" customWidth="1"/>
    <col min="259" max="259" width="33.140625" style="7" customWidth="1"/>
    <col min="260" max="260" width="32.42578125" style="7" customWidth="1"/>
    <col min="261" max="261" width="28" style="7" customWidth="1"/>
    <col min="262" max="513" width="9.140625" style="7"/>
    <col min="514" max="514" width="28.42578125" style="7" customWidth="1"/>
    <col min="515" max="515" width="33.140625" style="7" customWidth="1"/>
    <col min="516" max="516" width="32.42578125" style="7" customWidth="1"/>
    <col min="517" max="517" width="28" style="7" customWidth="1"/>
    <col min="518" max="769" width="9.140625" style="7"/>
    <col min="770" max="770" width="28.42578125" style="7" customWidth="1"/>
    <col min="771" max="771" width="33.140625" style="7" customWidth="1"/>
    <col min="772" max="772" width="32.42578125" style="7" customWidth="1"/>
    <col min="773" max="773" width="28" style="7" customWidth="1"/>
    <col min="774" max="1025" width="9.140625" style="7"/>
    <col min="1026" max="1026" width="28.42578125" style="7" customWidth="1"/>
    <col min="1027" max="1027" width="33.140625" style="7" customWidth="1"/>
    <col min="1028" max="1028" width="32.42578125" style="7" customWidth="1"/>
    <col min="1029" max="1029" width="28" style="7" customWidth="1"/>
    <col min="1030" max="1281" width="9.140625" style="7"/>
    <col min="1282" max="1282" width="28.42578125" style="7" customWidth="1"/>
    <col min="1283" max="1283" width="33.140625" style="7" customWidth="1"/>
    <col min="1284" max="1284" width="32.42578125" style="7" customWidth="1"/>
    <col min="1285" max="1285" width="28" style="7" customWidth="1"/>
    <col min="1286" max="1537" width="9.140625" style="7"/>
    <col min="1538" max="1538" width="28.42578125" style="7" customWidth="1"/>
    <col min="1539" max="1539" width="33.140625" style="7" customWidth="1"/>
    <col min="1540" max="1540" width="32.42578125" style="7" customWidth="1"/>
    <col min="1541" max="1541" width="28" style="7" customWidth="1"/>
    <col min="1542" max="1793" width="9.140625" style="7"/>
    <col min="1794" max="1794" width="28.42578125" style="7" customWidth="1"/>
    <col min="1795" max="1795" width="33.140625" style="7" customWidth="1"/>
    <col min="1796" max="1796" width="32.42578125" style="7" customWidth="1"/>
    <col min="1797" max="1797" width="28" style="7" customWidth="1"/>
    <col min="1798" max="2049" width="9.140625" style="7"/>
    <col min="2050" max="2050" width="28.42578125" style="7" customWidth="1"/>
    <col min="2051" max="2051" width="33.140625" style="7" customWidth="1"/>
    <col min="2052" max="2052" width="32.42578125" style="7" customWidth="1"/>
    <col min="2053" max="2053" width="28" style="7" customWidth="1"/>
    <col min="2054" max="2305" width="9.140625" style="7"/>
    <col min="2306" max="2306" width="28.42578125" style="7" customWidth="1"/>
    <col min="2307" max="2307" width="33.140625" style="7" customWidth="1"/>
    <col min="2308" max="2308" width="32.42578125" style="7" customWidth="1"/>
    <col min="2309" max="2309" width="28" style="7" customWidth="1"/>
    <col min="2310" max="2561" width="9.140625" style="7"/>
    <col min="2562" max="2562" width="28.42578125" style="7" customWidth="1"/>
    <col min="2563" max="2563" width="33.140625" style="7" customWidth="1"/>
    <col min="2564" max="2564" width="32.42578125" style="7" customWidth="1"/>
    <col min="2565" max="2565" width="28" style="7" customWidth="1"/>
    <col min="2566" max="2817" width="9.140625" style="7"/>
    <col min="2818" max="2818" width="28.42578125" style="7" customWidth="1"/>
    <col min="2819" max="2819" width="33.140625" style="7" customWidth="1"/>
    <col min="2820" max="2820" width="32.42578125" style="7" customWidth="1"/>
    <col min="2821" max="2821" width="28" style="7" customWidth="1"/>
    <col min="2822" max="3073" width="9.140625" style="7"/>
    <col min="3074" max="3074" width="28.42578125" style="7" customWidth="1"/>
    <col min="3075" max="3075" width="33.140625" style="7" customWidth="1"/>
    <col min="3076" max="3076" width="32.42578125" style="7" customWidth="1"/>
    <col min="3077" max="3077" width="28" style="7" customWidth="1"/>
    <col min="3078" max="3329" width="9.140625" style="7"/>
    <col min="3330" max="3330" width="28.42578125" style="7" customWidth="1"/>
    <col min="3331" max="3331" width="33.140625" style="7" customWidth="1"/>
    <col min="3332" max="3332" width="32.42578125" style="7" customWidth="1"/>
    <col min="3333" max="3333" width="28" style="7" customWidth="1"/>
    <col min="3334" max="3585" width="9.140625" style="7"/>
    <col min="3586" max="3586" width="28.42578125" style="7" customWidth="1"/>
    <col min="3587" max="3587" width="33.140625" style="7" customWidth="1"/>
    <col min="3588" max="3588" width="32.42578125" style="7" customWidth="1"/>
    <col min="3589" max="3589" width="28" style="7" customWidth="1"/>
    <col min="3590" max="3841" width="9.140625" style="7"/>
    <col min="3842" max="3842" width="28.42578125" style="7" customWidth="1"/>
    <col min="3843" max="3843" width="33.140625" style="7" customWidth="1"/>
    <col min="3844" max="3844" width="32.42578125" style="7" customWidth="1"/>
    <col min="3845" max="3845" width="28" style="7" customWidth="1"/>
    <col min="3846" max="4097" width="9.140625" style="7"/>
    <col min="4098" max="4098" width="28.42578125" style="7" customWidth="1"/>
    <col min="4099" max="4099" width="33.140625" style="7" customWidth="1"/>
    <col min="4100" max="4100" width="32.42578125" style="7" customWidth="1"/>
    <col min="4101" max="4101" width="28" style="7" customWidth="1"/>
    <col min="4102" max="4353" width="9.140625" style="7"/>
    <col min="4354" max="4354" width="28.42578125" style="7" customWidth="1"/>
    <col min="4355" max="4355" width="33.140625" style="7" customWidth="1"/>
    <col min="4356" max="4356" width="32.42578125" style="7" customWidth="1"/>
    <col min="4357" max="4357" width="28" style="7" customWidth="1"/>
    <col min="4358" max="4609" width="9.140625" style="7"/>
    <col min="4610" max="4610" width="28.42578125" style="7" customWidth="1"/>
    <col min="4611" max="4611" width="33.140625" style="7" customWidth="1"/>
    <col min="4612" max="4612" width="32.42578125" style="7" customWidth="1"/>
    <col min="4613" max="4613" width="28" style="7" customWidth="1"/>
    <col min="4614" max="4865" width="9.140625" style="7"/>
    <col min="4866" max="4866" width="28.42578125" style="7" customWidth="1"/>
    <col min="4867" max="4867" width="33.140625" style="7" customWidth="1"/>
    <col min="4868" max="4868" width="32.42578125" style="7" customWidth="1"/>
    <col min="4869" max="4869" width="28" style="7" customWidth="1"/>
    <col min="4870" max="5121" width="9.140625" style="7"/>
    <col min="5122" max="5122" width="28.42578125" style="7" customWidth="1"/>
    <col min="5123" max="5123" width="33.140625" style="7" customWidth="1"/>
    <col min="5124" max="5124" width="32.42578125" style="7" customWidth="1"/>
    <col min="5125" max="5125" width="28" style="7" customWidth="1"/>
    <col min="5126" max="5377" width="9.140625" style="7"/>
    <col min="5378" max="5378" width="28.42578125" style="7" customWidth="1"/>
    <col min="5379" max="5379" width="33.140625" style="7" customWidth="1"/>
    <col min="5380" max="5380" width="32.42578125" style="7" customWidth="1"/>
    <col min="5381" max="5381" width="28" style="7" customWidth="1"/>
    <col min="5382" max="5633" width="9.140625" style="7"/>
    <col min="5634" max="5634" width="28.42578125" style="7" customWidth="1"/>
    <col min="5635" max="5635" width="33.140625" style="7" customWidth="1"/>
    <col min="5636" max="5636" width="32.42578125" style="7" customWidth="1"/>
    <col min="5637" max="5637" width="28" style="7" customWidth="1"/>
    <col min="5638" max="5889" width="9.140625" style="7"/>
    <col min="5890" max="5890" width="28.42578125" style="7" customWidth="1"/>
    <col min="5891" max="5891" width="33.140625" style="7" customWidth="1"/>
    <col min="5892" max="5892" width="32.42578125" style="7" customWidth="1"/>
    <col min="5893" max="5893" width="28" style="7" customWidth="1"/>
    <col min="5894" max="6145" width="9.140625" style="7"/>
    <col min="6146" max="6146" width="28.42578125" style="7" customWidth="1"/>
    <col min="6147" max="6147" width="33.140625" style="7" customWidth="1"/>
    <col min="6148" max="6148" width="32.42578125" style="7" customWidth="1"/>
    <col min="6149" max="6149" width="28" style="7" customWidth="1"/>
    <col min="6150" max="6401" width="9.140625" style="7"/>
    <col min="6402" max="6402" width="28.42578125" style="7" customWidth="1"/>
    <col min="6403" max="6403" width="33.140625" style="7" customWidth="1"/>
    <col min="6404" max="6404" width="32.42578125" style="7" customWidth="1"/>
    <col min="6405" max="6405" width="28" style="7" customWidth="1"/>
    <col min="6406" max="6657" width="9.140625" style="7"/>
    <col min="6658" max="6658" width="28.42578125" style="7" customWidth="1"/>
    <col min="6659" max="6659" width="33.140625" style="7" customWidth="1"/>
    <col min="6660" max="6660" width="32.42578125" style="7" customWidth="1"/>
    <col min="6661" max="6661" width="28" style="7" customWidth="1"/>
    <col min="6662" max="6913" width="9.140625" style="7"/>
    <col min="6914" max="6914" width="28.42578125" style="7" customWidth="1"/>
    <col min="6915" max="6915" width="33.140625" style="7" customWidth="1"/>
    <col min="6916" max="6916" width="32.42578125" style="7" customWidth="1"/>
    <col min="6917" max="6917" width="28" style="7" customWidth="1"/>
    <col min="6918" max="7169" width="9.140625" style="7"/>
    <col min="7170" max="7170" width="28.42578125" style="7" customWidth="1"/>
    <col min="7171" max="7171" width="33.140625" style="7" customWidth="1"/>
    <col min="7172" max="7172" width="32.42578125" style="7" customWidth="1"/>
    <col min="7173" max="7173" width="28" style="7" customWidth="1"/>
    <col min="7174" max="7425" width="9.140625" style="7"/>
    <col min="7426" max="7426" width="28.42578125" style="7" customWidth="1"/>
    <col min="7427" max="7427" width="33.140625" style="7" customWidth="1"/>
    <col min="7428" max="7428" width="32.42578125" style="7" customWidth="1"/>
    <col min="7429" max="7429" width="28" style="7" customWidth="1"/>
    <col min="7430" max="7681" width="9.140625" style="7"/>
    <col min="7682" max="7682" width="28.42578125" style="7" customWidth="1"/>
    <col min="7683" max="7683" width="33.140625" style="7" customWidth="1"/>
    <col min="7684" max="7684" width="32.42578125" style="7" customWidth="1"/>
    <col min="7685" max="7685" width="28" style="7" customWidth="1"/>
    <col min="7686" max="7937" width="9.140625" style="7"/>
    <col min="7938" max="7938" width="28.42578125" style="7" customWidth="1"/>
    <col min="7939" max="7939" width="33.140625" style="7" customWidth="1"/>
    <col min="7940" max="7940" width="32.42578125" style="7" customWidth="1"/>
    <col min="7941" max="7941" width="28" style="7" customWidth="1"/>
    <col min="7942" max="8193" width="9.140625" style="7"/>
    <col min="8194" max="8194" width="28.42578125" style="7" customWidth="1"/>
    <col min="8195" max="8195" width="33.140625" style="7" customWidth="1"/>
    <col min="8196" max="8196" width="32.42578125" style="7" customWidth="1"/>
    <col min="8197" max="8197" width="28" style="7" customWidth="1"/>
    <col min="8198" max="8449" width="9.140625" style="7"/>
    <col min="8450" max="8450" width="28.42578125" style="7" customWidth="1"/>
    <col min="8451" max="8451" width="33.140625" style="7" customWidth="1"/>
    <col min="8452" max="8452" width="32.42578125" style="7" customWidth="1"/>
    <col min="8453" max="8453" width="28" style="7" customWidth="1"/>
    <col min="8454" max="8705" width="9.140625" style="7"/>
    <col min="8706" max="8706" width="28.42578125" style="7" customWidth="1"/>
    <col min="8707" max="8707" width="33.140625" style="7" customWidth="1"/>
    <col min="8708" max="8708" width="32.42578125" style="7" customWidth="1"/>
    <col min="8709" max="8709" width="28" style="7" customWidth="1"/>
    <col min="8710" max="8961" width="9.140625" style="7"/>
    <col min="8962" max="8962" width="28.42578125" style="7" customWidth="1"/>
    <col min="8963" max="8963" width="33.140625" style="7" customWidth="1"/>
    <col min="8964" max="8964" width="32.42578125" style="7" customWidth="1"/>
    <col min="8965" max="8965" width="28" style="7" customWidth="1"/>
    <col min="8966" max="9217" width="9.140625" style="7"/>
    <col min="9218" max="9218" width="28.42578125" style="7" customWidth="1"/>
    <col min="9219" max="9219" width="33.140625" style="7" customWidth="1"/>
    <col min="9220" max="9220" width="32.42578125" style="7" customWidth="1"/>
    <col min="9221" max="9221" width="28" style="7" customWidth="1"/>
    <col min="9222" max="9473" width="9.140625" style="7"/>
    <col min="9474" max="9474" width="28.42578125" style="7" customWidth="1"/>
    <col min="9475" max="9475" width="33.140625" style="7" customWidth="1"/>
    <col min="9476" max="9476" width="32.42578125" style="7" customWidth="1"/>
    <col min="9477" max="9477" width="28" style="7" customWidth="1"/>
    <col min="9478" max="9729" width="9.140625" style="7"/>
    <col min="9730" max="9730" width="28.42578125" style="7" customWidth="1"/>
    <col min="9731" max="9731" width="33.140625" style="7" customWidth="1"/>
    <col min="9732" max="9732" width="32.42578125" style="7" customWidth="1"/>
    <col min="9733" max="9733" width="28" style="7" customWidth="1"/>
    <col min="9734" max="9985" width="9.140625" style="7"/>
    <col min="9986" max="9986" width="28.42578125" style="7" customWidth="1"/>
    <col min="9987" max="9987" width="33.140625" style="7" customWidth="1"/>
    <col min="9988" max="9988" width="32.42578125" style="7" customWidth="1"/>
    <col min="9989" max="9989" width="28" style="7" customWidth="1"/>
    <col min="9990" max="10241" width="9.140625" style="7"/>
    <col min="10242" max="10242" width="28.42578125" style="7" customWidth="1"/>
    <col min="10243" max="10243" width="33.140625" style="7" customWidth="1"/>
    <col min="10244" max="10244" width="32.42578125" style="7" customWidth="1"/>
    <col min="10245" max="10245" width="28" style="7" customWidth="1"/>
    <col min="10246" max="10497" width="9.140625" style="7"/>
    <col min="10498" max="10498" width="28.42578125" style="7" customWidth="1"/>
    <col min="10499" max="10499" width="33.140625" style="7" customWidth="1"/>
    <col min="10500" max="10500" width="32.42578125" style="7" customWidth="1"/>
    <col min="10501" max="10501" width="28" style="7" customWidth="1"/>
    <col min="10502" max="10753" width="9.140625" style="7"/>
    <col min="10754" max="10754" width="28.42578125" style="7" customWidth="1"/>
    <col min="10755" max="10755" width="33.140625" style="7" customWidth="1"/>
    <col min="10756" max="10756" width="32.42578125" style="7" customWidth="1"/>
    <col min="10757" max="10757" width="28" style="7" customWidth="1"/>
    <col min="10758" max="11009" width="9.140625" style="7"/>
    <col min="11010" max="11010" width="28.42578125" style="7" customWidth="1"/>
    <col min="11011" max="11011" width="33.140625" style="7" customWidth="1"/>
    <col min="11012" max="11012" width="32.42578125" style="7" customWidth="1"/>
    <col min="11013" max="11013" width="28" style="7" customWidth="1"/>
    <col min="11014" max="11265" width="9.140625" style="7"/>
    <col min="11266" max="11266" width="28.42578125" style="7" customWidth="1"/>
    <col min="11267" max="11267" width="33.140625" style="7" customWidth="1"/>
    <col min="11268" max="11268" width="32.42578125" style="7" customWidth="1"/>
    <col min="11269" max="11269" width="28" style="7" customWidth="1"/>
    <col min="11270" max="11521" width="9.140625" style="7"/>
    <col min="11522" max="11522" width="28.42578125" style="7" customWidth="1"/>
    <col min="11523" max="11523" width="33.140625" style="7" customWidth="1"/>
    <col min="11524" max="11524" width="32.42578125" style="7" customWidth="1"/>
    <col min="11525" max="11525" width="28" style="7" customWidth="1"/>
    <col min="11526" max="11777" width="9.140625" style="7"/>
    <col min="11778" max="11778" width="28.42578125" style="7" customWidth="1"/>
    <col min="11779" max="11779" width="33.140625" style="7" customWidth="1"/>
    <col min="11780" max="11780" width="32.42578125" style="7" customWidth="1"/>
    <col min="11781" max="11781" width="28" style="7" customWidth="1"/>
    <col min="11782" max="12033" width="9.140625" style="7"/>
    <col min="12034" max="12034" width="28.42578125" style="7" customWidth="1"/>
    <col min="12035" max="12035" width="33.140625" style="7" customWidth="1"/>
    <col min="12036" max="12036" width="32.42578125" style="7" customWidth="1"/>
    <col min="12037" max="12037" width="28" style="7" customWidth="1"/>
    <col min="12038" max="12289" width="9.140625" style="7"/>
    <col min="12290" max="12290" width="28.42578125" style="7" customWidth="1"/>
    <col min="12291" max="12291" width="33.140625" style="7" customWidth="1"/>
    <col min="12292" max="12292" width="32.42578125" style="7" customWidth="1"/>
    <col min="12293" max="12293" width="28" style="7" customWidth="1"/>
    <col min="12294" max="12545" width="9.140625" style="7"/>
    <col min="12546" max="12546" width="28.42578125" style="7" customWidth="1"/>
    <col min="12547" max="12547" width="33.140625" style="7" customWidth="1"/>
    <col min="12548" max="12548" width="32.42578125" style="7" customWidth="1"/>
    <col min="12549" max="12549" width="28" style="7" customWidth="1"/>
    <col min="12550" max="12801" width="9.140625" style="7"/>
    <col min="12802" max="12802" width="28.42578125" style="7" customWidth="1"/>
    <col min="12803" max="12803" width="33.140625" style="7" customWidth="1"/>
    <col min="12804" max="12804" width="32.42578125" style="7" customWidth="1"/>
    <col min="12805" max="12805" width="28" style="7" customWidth="1"/>
    <col min="12806" max="13057" width="9.140625" style="7"/>
    <col min="13058" max="13058" width="28.42578125" style="7" customWidth="1"/>
    <col min="13059" max="13059" width="33.140625" style="7" customWidth="1"/>
    <col min="13060" max="13060" width="32.42578125" style="7" customWidth="1"/>
    <col min="13061" max="13061" width="28" style="7" customWidth="1"/>
    <col min="13062" max="13313" width="9.140625" style="7"/>
    <col min="13314" max="13314" width="28.42578125" style="7" customWidth="1"/>
    <col min="13315" max="13315" width="33.140625" style="7" customWidth="1"/>
    <col min="13316" max="13316" width="32.42578125" style="7" customWidth="1"/>
    <col min="13317" max="13317" width="28" style="7" customWidth="1"/>
    <col min="13318" max="13569" width="9.140625" style="7"/>
    <col min="13570" max="13570" width="28.42578125" style="7" customWidth="1"/>
    <col min="13571" max="13571" width="33.140625" style="7" customWidth="1"/>
    <col min="13572" max="13572" width="32.42578125" style="7" customWidth="1"/>
    <col min="13573" max="13573" width="28" style="7" customWidth="1"/>
    <col min="13574" max="13825" width="9.140625" style="7"/>
    <col min="13826" max="13826" width="28.42578125" style="7" customWidth="1"/>
    <col min="13827" max="13827" width="33.140625" style="7" customWidth="1"/>
    <col min="13828" max="13828" width="32.42578125" style="7" customWidth="1"/>
    <col min="13829" max="13829" width="28" style="7" customWidth="1"/>
    <col min="13830" max="14081" width="9.140625" style="7"/>
    <col min="14082" max="14082" width="28.42578125" style="7" customWidth="1"/>
    <col min="14083" max="14083" width="33.140625" style="7" customWidth="1"/>
    <col min="14084" max="14084" width="32.42578125" style="7" customWidth="1"/>
    <col min="14085" max="14085" width="28" style="7" customWidth="1"/>
    <col min="14086" max="14337" width="9.140625" style="7"/>
    <col min="14338" max="14338" width="28.42578125" style="7" customWidth="1"/>
    <col min="14339" max="14339" width="33.140625" style="7" customWidth="1"/>
    <col min="14340" max="14340" width="32.42578125" style="7" customWidth="1"/>
    <col min="14341" max="14341" width="28" style="7" customWidth="1"/>
    <col min="14342" max="14593" width="9.140625" style="7"/>
    <col min="14594" max="14594" width="28.42578125" style="7" customWidth="1"/>
    <col min="14595" max="14595" width="33.140625" style="7" customWidth="1"/>
    <col min="14596" max="14596" width="32.42578125" style="7" customWidth="1"/>
    <col min="14597" max="14597" width="28" style="7" customWidth="1"/>
    <col min="14598" max="14849" width="9.140625" style="7"/>
    <col min="14850" max="14850" width="28.42578125" style="7" customWidth="1"/>
    <col min="14851" max="14851" width="33.140625" style="7" customWidth="1"/>
    <col min="14852" max="14852" width="32.42578125" style="7" customWidth="1"/>
    <col min="14853" max="14853" width="28" style="7" customWidth="1"/>
    <col min="14854" max="15105" width="9.140625" style="7"/>
    <col min="15106" max="15106" width="28.42578125" style="7" customWidth="1"/>
    <col min="15107" max="15107" width="33.140625" style="7" customWidth="1"/>
    <col min="15108" max="15108" width="32.42578125" style="7" customWidth="1"/>
    <col min="15109" max="15109" width="28" style="7" customWidth="1"/>
    <col min="15110" max="15361" width="9.140625" style="7"/>
    <col min="15362" max="15362" width="28.42578125" style="7" customWidth="1"/>
    <col min="15363" max="15363" width="33.140625" style="7" customWidth="1"/>
    <col min="15364" max="15364" width="32.42578125" style="7" customWidth="1"/>
    <col min="15365" max="15365" width="28" style="7" customWidth="1"/>
    <col min="15366" max="15617" width="9.140625" style="7"/>
    <col min="15618" max="15618" width="28.42578125" style="7" customWidth="1"/>
    <col min="15619" max="15619" width="33.140625" style="7" customWidth="1"/>
    <col min="15620" max="15620" width="32.42578125" style="7" customWidth="1"/>
    <col min="15621" max="15621" width="28" style="7" customWidth="1"/>
    <col min="15622" max="15873" width="9.140625" style="7"/>
    <col min="15874" max="15874" width="28.42578125" style="7" customWidth="1"/>
    <col min="15875" max="15875" width="33.140625" style="7" customWidth="1"/>
    <col min="15876" max="15876" width="32.42578125" style="7" customWidth="1"/>
    <col min="15877" max="15877" width="28" style="7" customWidth="1"/>
    <col min="15878" max="16129" width="9.140625" style="7"/>
    <col min="16130" max="16130" width="28.42578125" style="7" customWidth="1"/>
    <col min="16131" max="16131" width="33.140625" style="7" customWidth="1"/>
    <col min="16132" max="16132" width="32.42578125" style="7" customWidth="1"/>
    <col min="16133" max="16133" width="28" style="7" customWidth="1"/>
    <col min="16134" max="16384" width="9.140625" style="7"/>
  </cols>
  <sheetData>
    <row r="1" spans="1:6" ht="15" x14ac:dyDescent="0.2">
      <c r="A1" s="8"/>
      <c r="B1" s="8" t="s">
        <v>78</v>
      </c>
      <c r="C1" s="8" t="s">
        <v>31</v>
      </c>
      <c r="D1" s="8" t="s">
        <v>32</v>
      </c>
      <c r="E1" s="9" t="s">
        <v>33</v>
      </c>
      <c r="F1" s="9" t="s">
        <v>30</v>
      </c>
    </row>
    <row r="2" spans="1:6" x14ac:dyDescent="0.2">
      <c r="A2" s="10"/>
    </row>
    <row r="3" spans="1:6" ht="18.75" customHeight="1" x14ac:dyDescent="0.25">
      <c r="A3" s="10"/>
      <c r="B3" s="157"/>
    </row>
    <row r="4" spans="1:6" ht="18.75" customHeight="1" thickBot="1" x14ac:dyDescent="0.3">
      <c r="A4" s="158" t="s">
        <v>119</v>
      </c>
      <c r="B4" s="159"/>
      <c r="C4" s="11" t="str">
        <f>'Prezence 25.5..'!B15</f>
        <v>Tengo Salonta (Rumunsko)</v>
      </c>
      <c r="D4" s="12"/>
      <c r="E4" s="13"/>
      <c r="F4" s="14"/>
    </row>
    <row r="5" spans="1:6" ht="18.75" customHeight="1" x14ac:dyDescent="0.25">
      <c r="A5" s="10"/>
      <c r="B5" s="160"/>
      <c r="C5" s="161"/>
      <c r="D5" s="12"/>
      <c r="E5" s="15"/>
      <c r="F5" s="14"/>
    </row>
    <row r="6" spans="1:6" ht="18.75" customHeight="1" thickBot="1" x14ac:dyDescent="0.25">
      <c r="A6" s="10"/>
      <c r="B6" s="162"/>
      <c r="C6" s="446" t="s">
        <v>200</v>
      </c>
      <c r="D6" s="17" t="str">
        <f>C4</f>
        <v>Tengo Salonta (Rumunsko)</v>
      </c>
      <c r="E6" s="15"/>
      <c r="F6" s="14"/>
    </row>
    <row r="7" spans="1:6" ht="18.75" customHeight="1" thickBot="1" x14ac:dyDescent="0.3">
      <c r="A7" s="10" t="s">
        <v>190</v>
      </c>
      <c r="B7" s="163" t="str">
        <f>'Prezence 25.5..'!B13</f>
        <v>T.J. SOKOL Holice</v>
      </c>
      <c r="C7" s="101"/>
      <c r="D7" s="19"/>
      <c r="E7" s="20"/>
      <c r="F7" s="14"/>
    </row>
    <row r="8" spans="1:6" ht="18.75" customHeight="1" thickBot="1" x14ac:dyDescent="0.25">
      <c r="A8" s="10"/>
      <c r="B8" s="445" t="s">
        <v>195</v>
      </c>
      <c r="C8" s="21" t="str">
        <f>B9</f>
        <v>Městský nohejbalový klub Modřice, z.s. "B"</v>
      </c>
      <c r="D8" s="19"/>
      <c r="E8" s="20"/>
      <c r="F8" s="14"/>
    </row>
    <row r="9" spans="1:6" ht="18.75" customHeight="1" thickBot="1" x14ac:dyDescent="0.3">
      <c r="A9" s="10" t="s">
        <v>191</v>
      </c>
      <c r="B9" s="164" t="str">
        <f>'Prezence 25.5..'!B8</f>
        <v>Městský nohejbalový klub Modřice, z.s. "B"</v>
      </c>
      <c r="C9" s="102"/>
      <c r="D9" s="19"/>
      <c r="E9" s="20"/>
      <c r="F9" s="14"/>
    </row>
    <row r="10" spans="1:6" ht="18.75" customHeight="1" thickBot="1" x14ac:dyDescent="0.25">
      <c r="A10" s="10"/>
      <c r="B10" s="162"/>
      <c r="C10" s="22"/>
      <c r="D10" s="16" t="s">
        <v>204</v>
      </c>
      <c r="E10" s="17" t="str">
        <f>D14</f>
        <v>Městský nohejbalový klub Modřice, z.s. "A"</v>
      </c>
      <c r="F10" s="23"/>
    </row>
    <row r="11" spans="1:6" ht="18.75" customHeight="1" x14ac:dyDescent="0.25">
      <c r="A11" s="10"/>
      <c r="B11" s="160"/>
      <c r="C11" s="11"/>
      <c r="D11" s="19"/>
      <c r="E11" s="165"/>
      <c r="F11" s="24"/>
    </row>
    <row r="12" spans="1:6" ht="18.75" customHeight="1" thickBot="1" x14ac:dyDescent="0.25">
      <c r="A12" s="172" t="s">
        <v>120</v>
      </c>
      <c r="B12" s="159"/>
      <c r="C12" s="11" t="str">
        <f>'Prezence 25.5..'!B7</f>
        <v>Městský nohejbalový klub Modřice, z.s. "A"</v>
      </c>
      <c r="D12" s="19"/>
      <c r="E12" s="25"/>
      <c r="F12" s="24"/>
    </row>
    <row r="13" spans="1:6" ht="18.75" customHeight="1" x14ac:dyDescent="0.25">
      <c r="A13" s="10"/>
      <c r="B13" s="160"/>
      <c r="C13" s="166"/>
      <c r="D13" s="19"/>
      <c r="E13" s="25"/>
      <c r="F13" s="24"/>
    </row>
    <row r="14" spans="1:6" ht="18.75" customHeight="1" thickBot="1" x14ac:dyDescent="0.25">
      <c r="A14" s="10"/>
      <c r="B14" s="162"/>
      <c r="C14" s="446" t="s">
        <v>203</v>
      </c>
      <c r="D14" s="26" t="str">
        <f>C12</f>
        <v>Městský nohejbalový klub Modřice, z.s. "A"</v>
      </c>
      <c r="E14" s="25"/>
      <c r="F14" s="24"/>
    </row>
    <row r="15" spans="1:6" ht="18.75" customHeight="1" thickBot="1" x14ac:dyDescent="0.3">
      <c r="A15" s="10" t="s">
        <v>188</v>
      </c>
      <c r="B15" s="163" t="str">
        <f>'Prezence 25.5..'!B12</f>
        <v>TJ Peklo nad Zdobnicí "B"</v>
      </c>
      <c r="C15" s="18"/>
      <c r="D15" s="12"/>
      <c r="E15" s="25"/>
      <c r="F15" s="24"/>
    </row>
    <row r="16" spans="1:6" ht="18.75" customHeight="1" thickBot="1" x14ac:dyDescent="0.25">
      <c r="A16" s="10"/>
      <c r="B16" s="445" t="s">
        <v>196</v>
      </c>
      <c r="C16" s="21" t="str">
        <f>B17</f>
        <v>PKS okna Žďár nad Sázavou</v>
      </c>
      <c r="D16" s="12"/>
      <c r="E16" s="25"/>
      <c r="F16" s="24"/>
    </row>
    <row r="17" spans="1:11" ht="18.75" customHeight="1" thickBot="1" x14ac:dyDescent="0.3">
      <c r="A17" s="10" t="s">
        <v>189</v>
      </c>
      <c r="B17" s="164" t="str">
        <f>'Prezence 25.5..'!B14</f>
        <v>PKS okna Žďár nad Sázavou</v>
      </c>
      <c r="C17" s="102"/>
      <c r="D17" s="27"/>
      <c r="E17" s="25"/>
      <c r="F17" s="24"/>
    </row>
    <row r="18" spans="1:11" ht="18.75" customHeight="1" thickBot="1" x14ac:dyDescent="0.25">
      <c r="A18" s="10"/>
      <c r="B18" s="162"/>
      <c r="C18" s="22"/>
      <c r="D18" s="27"/>
      <c r="E18" s="103" t="s">
        <v>207</v>
      </c>
      <c r="F18" s="28" t="str">
        <f>E26</f>
        <v>TJ SLAVOJ Český Brod MIX</v>
      </c>
    </row>
    <row r="19" spans="1:11" ht="18.75" customHeight="1" x14ac:dyDescent="0.25">
      <c r="A19" s="10"/>
      <c r="B19" s="160"/>
      <c r="C19" s="11"/>
      <c r="D19" s="12"/>
      <c r="E19" s="13"/>
      <c r="F19" s="29"/>
    </row>
    <row r="20" spans="1:11" ht="18.75" customHeight="1" thickBot="1" x14ac:dyDescent="0.25">
      <c r="A20" s="172" t="s">
        <v>193</v>
      </c>
      <c r="B20" s="167"/>
      <c r="C20" s="11" t="str">
        <f>'Prezence 25.5..'!B10</f>
        <v>TJ SLAVOJ Český Brod MIX</v>
      </c>
      <c r="D20" s="12"/>
      <c r="E20" s="13"/>
      <c r="F20" s="29"/>
    </row>
    <row r="21" spans="1:11" ht="18.75" customHeight="1" x14ac:dyDescent="0.25">
      <c r="A21" s="10"/>
      <c r="B21" s="160"/>
      <c r="C21" s="166"/>
      <c r="D21" s="12"/>
      <c r="E21" s="15"/>
      <c r="F21" s="29"/>
    </row>
    <row r="22" spans="1:11" ht="18.75" customHeight="1" thickBot="1" x14ac:dyDescent="0.25">
      <c r="A22" s="10"/>
      <c r="B22" s="162"/>
      <c r="C22" s="446" t="s">
        <v>199</v>
      </c>
      <c r="D22" s="17" t="str">
        <f>C20</f>
        <v>TJ SLAVOJ Český Brod MIX</v>
      </c>
      <c r="E22" s="15"/>
      <c r="F22" s="29"/>
    </row>
    <row r="23" spans="1:11" ht="18.75" customHeight="1" thickBot="1" x14ac:dyDescent="0.3">
      <c r="A23" s="10" t="s">
        <v>79</v>
      </c>
      <c r="B23" s="163" t="str">
        <f>'Prezence 25.5..'!B16</f>
        <v>TJ Avia Čakovice</v>
      </c>
      <c r="C23" s="18"/>
      <c r="D23" s="19"/>
      <c r="E23" s="20"/>
      <c r="F23" s="29"/>
    </row>
    <row r="24" spans="1:11" ht="18.75" customHeight="1" thickBot="1" x14ac:dyDescent="0.25">
      <c r="A24" s="10"/>
      <c r="B24" s="445" t="s">
        <v>197</v>
      </c>
      <c r="C24" s="21" t="str">
        <f>B25</f>
        <v>Tělovýchovná jednota Radomyšl, z.s.</v>
      </c>
      <c r="D24" s="19"/>
      <c r="E24" s="20"/>
      <c r="F24" s="29"/>
    </row>
    <row r="25" spans="1:11" ht="18.75" customHeight="1" thickBot="1" x14ac:dyDescent="0.3">
      <c r="A25" s="10" t="s">
        <v>192</v>
      </c>
      <c r="B25" s="164" t="str">
        <f>'Prezence 25.5..'!B6</f>
        <v>Tělovýchovná jednota Radomyšl, z.s.</v>
      </c>
      <c r="C25" s="102"/>
      <c r="D25" s="19"/>
      <c r="E25" s="20"/>
      <c r="F25" s="29"/>
    </row>
    <row r="26" spans="1:11" ht="18.75" customHeight="1" thickBot="1" x14ac:dyDescent="0.25">
      <c r="A26" s="10"/>
      <c r="B26" s="162"/>
      <c r="C26" s="22"/>
      <c r="D26" s="103" t="s">
        <v>205</v>
      </c>
      <c r="E26" s="17" t="str">
        <f>D22</f>
        <v>TJ SLAVOJ Český Brod MIX</v>
      </c>
      <c r="F26" s="30"/>
    </row>
    <row r="27" spans="1:11" ht="18.75" customHeight="1" x14ac:dyDescent="0.25">
      <c r="A27" s="10"/>
      <c r="B27" s="160"/>
      <c r="C27" s="11"/>
      <c r="D27" s="19"/>
      <c r="E27" s="165"/>
      <c r="F27" s="31"/>
      <c r="K27" s="10"/>
    </row>
    <row r="28" spans="1:11" ht="18.75" customHeight="1" thickBot="1" x14ac:dyDescent="0.25">
      <c r="A28" s="172" t="s">
        <v>121</v>
      </c>
      <c r="B28" s="159"/>
      <c r="C28" s="11" t="str">
        <f>'Prezence 25.5..'!B11</f>
        <v>TJ Peklo nad Zdobnicí "A"</v>
      </c>
      <c r="D28" s="19"/>
      <c r="E28" s="25"/>
      <c r="F28" s="31"/>
    </row>
    <row r="29" spans="1:11" ht="18.75" customHeight="1" x14ac:dyDescent="0.25">
      <c r="A29" s="10"/>
      <c r="B29" s="160"/>
      <c r="C29" s="166"/>
      <c r="D29" s="19"/>
      <c r="E29" s="25"/>
      <c r="F29" s="31"/>
    </row>
    <row r="30" spans="1:11" ht="18.75" customHeight="1" thickBot="1" x14ac:dyDescent="0.25">
      <c r="A30" s="10"/>
      <c r="B30" s="162"/>
      <c r="C30" s="446" t="s">
        <v>202</v>
      </c>
      <c r="D30" s="26" t="str">
        <f>C28</f>
        <v>TJ Peklo nad Zdobnicí "A"</v>
      </c>
      <c r="E30" s="32"/>
      <c r="F30" s="31"/>
    </row>
    <row r="31" spans="1:11" ht="18.75" customHeight="1" thickBot="1" x14ac:dyDescent="0.3">
      <c r="A31" s="10" t="s">
        <v>80</v>
      </c>
      <c r="B31" s="163" t="str">
        <f>'Prezence 25.5..'!B5</f>
        <v>TJ SLAVOJ Český Brod</v>
      </c>
      <c r="C31" s="18"/>
      <c r="D31" s="12"/>
      <c r="E31" s="33" t="str">
        <f>D6</f>
        <v>Tengo Salonta (Rumunsko)</v>
      </c>
      <c r="F31" s="23"/>
    </row>
    <row r="32" spans="1:11" ht="18.75" customHeight="1" thickBot="1" x14ac:dyDescent="0.25">
      <c r="A32" s="10"/>
      <c r="B32" s="444" t="s">
        <v>194</v>
      </c>
      <c r="C32" s="21" t="str">
        <f>B33</f>
        <v>TJ Dynamo ČEZ České Budějovice</v>
      </c>
      <c r="D32" s="12"/>
      <c r="E32" s="168"/>
      <c r="F32" s="23"/>
    </row>
    <row r="33" spans="1:16" ht="18.75" customHeight="1" thickBot="1" x14ac:dyDescent="0.3">
      <c r="A33" s="10" t="s">
        <v>187</v>
      </c>
      <c r="B33" s="164" t="str">
        <f>'Prezence 25.5..'!B9</f>
        <v>TJ Dynamo ČEZ České Budějovice</v>
      </c>
      <c r="C33" s="102"/>
      <c r="D33" s="34"/>
      <c r="E33" s="104" t="s">
        <v>206</v>
      </c>
      <c r="F33" s="35" t="str">
        <f>E35</f>
        <v>TJ Peklo nad Zdobnicí "A"</v>
      </c>
    </row>
    <row r="34" spans="1:16" ht="18.75" customHeight="1" x14ac:dyDescent="0.2">
      <c r="A34" s="10"/>
      <c r="C34" s="22"/>
      <c r="D34" s="12"/>
      <c r="E34" s="36"/>
      <c r="F34" s="23"/>
    </row>
    <row r="35" spans="1:16" ht="24" customHeight="1" thickBot="1" x14ac:dyDescent="0.25">
      <c r="E35" s="37" t="str">
        <f>D30</f>
        <v>TJ Peklo nad Zdobnicí "A"</v>
      </c>
    </row>
    <row r="36" spans="1:16" x14ac:dyDescent="0.2">
      <c r="B36" s="22"/>
      <c r="C36" s="22"/>
      <c r="D36" s="12"/>
      <c r="E36" s="23"/>
      <c r="F36" s="23"/>
    </row>
    <row r="46" spans="1:16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</sheetData>
  <pageMargins left="0.7" right="0.7" top="0.78740157499999996" bottom="0.78740157499999996" header="0.3" footer="0.3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9"/>
  <sheetViews>
    <sheetView showGridLines="0" workbookViewId="0">
      <selection activeCell="W20" sqref="W20"/>
    </sheetView>
  </sheetViews>
  <sheetFormatPr defaultRowHeight="15" x14ac:dyDescent="0.2"/>
  <cols>
    <col min="1" max="1" width="9.140625" style="2" customWidth="1"/>
    <col min="2" max="13" width="4" style="2" customWidth="1"/>
    <col min="14" max="15" width="4.28515625" style="2" customWidth="1"/>
    <col min="16" max="19" width="5.140625" style="2" customWidth="1"/>
    <col min="20" max="258" width="8.85546875" style="2"/>
    <col min="259" max="260" width="6.5703125" style="2" customWidth="1"/>
    <col min="261" max="261" width="26.140625" style="2" customWidth="1"/>
    <col min="262" max="270" width="5.7109375" style="2" customWidth="1"/>
    <col min="271" max="514" width="8.85546875" style="2"/>
    <col min="515" max="516" width="6.5703125" style="2" customWidth="1"/>
    <col min="517" max="517" width="26.140625" style="2" customWidth="1"/>
    <col min="518" max="526" width="5.7109375" style="2" customWidth="1"/>
    <col min="527" max="770" width="8.85546875" style="2"/>
    <col min="771" max="772" width="6.5703125" style="2" customWidth="1"/>
    <col min="773" max="773" width="26.140625" style="2" customWidth="1"/>
    <col min="774" max="782" width="5.7109375" style="2" customWidth="1"/>
    <col min="783" max="1026" width="8.85546875" style="2"/>
    <col min="1027" max="1028" width="6.5703125" style="2" customWidth="1"/>
    <col min="1029" max="1029" width="26.140625" style="2" customWidth="1"/>
    <col min="1030" max="1038" width="5.7109375" style="2" customWidth="1"/>
    <col min="1039" max="1282" width="8.85546875" style="2"/>
    <col min="1283" max="1284" width="6.5703125" style="2" customWidth="1"/>
    <col min="1285" max="1285" width="26.140625" style="2" customWidth="1"/>
    <col min="1286" max="1294" width="5.7109375" style="2" customWidth="1"/>
    <col min="1295" max="1538" width="8.85546875" style="2"/>
    <col min="1539" max="1540" width="6.5703125" style="2" customWidth="1"/>
    <col min="1541" max="1541" width="26.140625" style="2" customWidth="1"/>
    <col min="1542" max="1550" width="5.7109375" style="2" customWidth="1"/>
    <col min="1551" max="1794" width="8.85546875" style="2"/>
    <col min="1795" max="1796" width="6.5703125" style="2" customWidth="1"/>
    <col min="1797" max="1797" width="26.140625" style="2" customWidth="1"/>
    <col min="1798" max="1806" width="5.7109375" style="2" customWidth="1"/>
    <col min="1807" max="2050" width="8.85546875" style="2"/>
    <col min="2051" max="2052" width="6.5703125" style="2" customWidth="1"/>
    <col min="2053" max="2053" width="26.140625" style="2" customWidth="1"/>
    <col min="2054" max="2062" width="5.7109375" style="2" customWidth="1"/>
    <col min="2063" max="2306" width="8.85546875" style="2"/>
    <col min="2307" max="2308" width="6.5703125" style="2" customWidth="1"/>
    <col min="2309" max="2309" width="26.140625" style="2" customWidth="1"/>
    <col min="2310" max="2318" width="5.7109375" style="2" customWidth="1"/>
    <col min="2319" max="2562" width="8.85546875" style="2"/>
    <col min="2563" max="2564" width="6.5703125" style="2" customWidth="1"/>
    <col min="2565" max="2565" width="26.140625" style="2" customWidth="1"/>
    <col min="2566" max="2574" width="5.7109375" style="2" customWidth="1"/>
    <col min="2575" max="2818" width="8.85546875" style="2"/>
    <col min="2819" max="2820" width="6.5703125" style="2" customWidth="1"/>
    <col min="2821" max="2821" width="26.140625" style="2" customWidth="1"/>
    <col min="2822" max="2830" width="5.7109375" style="2" customWidth="1"/>
    <col min="2831" max="3074" width="8.85546875" style="2"/>
    <col min="3075" max="3076" width="6.5703125" style="2" customWidth="1"/>
    <col min="3077" max="3077" width="26.140625" style="2" customWidth="1"/>
    <col min="3078" max="3086" width="5.7109375" style="2" customWidth="1"/>
    <col min="3087" max="3330" width="8.85546875" style="2"/>
    <col min="3331" max="3332" width="6.5703125" style="2" customWidth="1"/>
    <col min="3333" max="3333" width="26.140625" style="2" customWidth="1"/>
    <col min="3334" max="3342" width="5.7109375" style="2" customWidth="1"/>
    <col min="3343" max="3586" width="8.85546875" style="2"/>
    <col min="3587" max="3588" width="6.5703125" style="2" customWidth="1"/>
    <col min="3589" max="3589" width="26.140625" style="2" customWidth="1"/>
    <col min="3590" max="3598" width="5.7109375" style="2" customWidth="1"/>
    <col min="3599" max="3842" width="8.85546875" style="2"/>
    <col min="3843" max="3844" width="6.5703125" style="2" customWidth="1"/>
    <col min="3845" max="3845" width="26.140625" style="2" customWidth="1"/>
    <col min="3846" max="3854" width="5.7109375" style="2" customWidth="1"/>
    <col min="3855" max="4098" width="8.85546875" style="2"/>
    <col min="4099" max="4100" width="6.5703125" style="2" customWidth="1"/>
    <col min="4101" max="4101" width="26.140625" style="2" customWidth="1"/>
    <col min="4102" max="4110" width="5.7109375" style="2" customWidth="1"/>
    <col min="4111" max="4354" width="8.85546875" style="2"/>
    <col min="4355" max="4356" width="6.5703125" style="2" customWidth="1"/>
    <col min="4357" max="4357" width="26.140625" style="2" customWidth="1"/>
    <col min="4358" max="4366" width="5.7109375" style="2" customWidth="1"/>
    <col min="4367" max="4610" width="8.85546875" style="2"/>
    <col min="4611" max="4612" width="6.5703125" style="2" customWidth="1"/>
    <col min="4613" max="4613" width="26.140625" style="2" customWidth="1"/>
    <col min="4614" max="4622" width="5.7109375" style="2" customWidth="1"/>
    <col min="4623" max="4866" width="8.85546875" style="2"/>
    <col min="4867" max="4868" width="6.5703125" style="2" customWidth="1"/>
    <col min="4869" max="4869" width="26.140625" style="2" customWidth="1"/>
    <col min="4870" max="4878" width="5.7109375" style="2" customWidth="1"/>
    <col min="4879" max="5122" width="8.85546875" style="2"/>
    <col min="5123" max="5124" width="6.5703125" style="2" customWidth="1"/>
    <col min="5125" max="5125" width="26.140625" style="2" customWidth="1"/>
    <col min="5126" max="5134" width="5.7109375" style="2" customWidth="1"/>
    <col min="5135" max="5378" width="8.85546875" style="2"/>
    <col min="5379" max="5380" width="6.5703125" style="2" customWidth="1"/>
    <col min="5381" max="5381" width="26.140625" style="2" customWidth="1"/>
    <col min="5382" max="5390" width="5.7109375" style="2" customWidth="1"/>
    <col min="5391" max="5634" width="8.85546875" style="2"/>
    <col min="5635" max="5636" width="6.5703125" style="2" customWidth="1"/>
    <col min="5637" max="5637" width="26.140625" style="2" customWidth="1"/>
    <col min="5638" max="5646" width="5.7109375" style="2" customWidth="1"/>
    <col min="5647" max="5890" width="8.85546875" style="2"/>
    <col min="5891" max="5892" width="6.5703125" style="2" customWidth="1"/>
    <col min="5893" max="5893" width="26.140625" style="2" customWidth="1"/>
    <col min="5894" max="5902" width="5.7109375" style="2" customWidth="1"/>
    <col min="5903" max="6146" width="8.85546875" style="2"/>
    <col min="6147" max="6148" width="6.5703125" style="2" customWidth="1"/>
    <col min="6149" max="6149" width="26.140625" style="2" customWidth="1"/>
    <col min="6150" max="6158" width="5.7109375" style="2" customWidth="1"/>
    <col min="6159" max="6402" width="8.85546875" style="2"/>
    <col min="6403" max="6404" width="6.5703125" style="2" customWidth="1"/>
    <col min="6405" max="6405" width="26.140625" style="2" customWidth="1"/>
    <col min="6406" max="6414" width="5.7109375" style="2" customWidth="1"/>
    <col min="6415" max="6658" width="8.85546875" style="2"/>
    <col min="6659" max="6660" width="6.5703125" style="2" customWidth="1"/>
    <col min="6661" max="6661" width="26.140625" style="2" customWidth="1"/>
    <col min="6662" max="6670" width="5.7109375" style="2" customWidth="1"/>
    <col min="6671" max="6914" width="8.85546875" style="2"/>
    <col min="6915" max="6916" width="6.5703125" style="2" customWidth="1"/>
    <col min="6917" max="6917" width="26.140625" style="2" customWidth="1"/>
    <col min="6918" max="6926" width="5.7109375" style="2" customWidth="1"/>
    <col min="6927" max="7170" width="8.85546875" style="2"/>
    <col min="7171" max="7172" width="6.5703125" style="2" customWidth="1"/>
    <col min="7173" max="7173" width="26.140625" style="2" customWidth="1"/>
    <col min="7174" max="7182" width="5.7109375" style="2" customWidth="1"/>
    <col min="7183" max="7426" width="8.85546875" style="2"/>
    <col min="7427" max="7428" width="6.5703125" style="2" customWidth="1"/>
    <col min="7429" max="7429" width="26.140625" style="2" customWidth="1"/>
    <col min="7430" max="7438" width="5.7109375" style="2" customWidth="1"/>
    <col min="7439" max="7682" width="8.85546875" style="2"/>
    <col min="7683" max="7684" width="6.5703125" style="2" customWidth="1"/>
    <col min="7685" max="7685" width="26.140625" style="2" customWidth="1"/>
    <col min="7686" max="7694" width="5.7109375" style="2" customWidth="1"/>
    <col min="7695" max="7938" width="8.85546875" style="2"/>
    <col min="7939" max="7940" width="6.5703125" style="2" customWidth="1"/>
    <col min="7941" max="7941" width="26.140625" style="2" customWidth="1"/>
    <col min="7942" max="7950" width="5.7109375" style="2" customWidth="1"/>
    <col min="7951" max="8194" width="8.85546875" style="2"/>
    <col min="8195" max="8196" width="6.5703125" style="2" customWidth="1"/>
    <col min="8197" max="8197" width="26.140625" style="2" customWidth="1"/>
    <col min="8198" max="8206" width="5.7109375" style="2" customWidth="1"/>
    <col min="8207" max="8450" width="8.85546875" style="2"/>
    <col min="8451" max="8452" width="6.5703125" style="2" customWidth="1"/>
    <col min="8453" max="8453" width="26.140625" style="2" customWidth="1"/>
    <col min="8454" max="8462" width="5.7109375" style="2" customWidth="1"/>
    <col min="8463" max="8706" width="8.85546875" style="2"/>
    <col min="8707" max="8708" width="6.5703125" style="2" customWidth="1"/>
    <col min="8709" max="8709" width="26.140625" style="2" customWidth="1"/>
    <col min="8710" max="8718" width="5.7109375" style="2" customWidth="1"/>
    <col min="8719" max="8962" width="8.85546875" style="2"/>
    <col min="8963" max="8964" width="6.5703125" style="2" customWidth="1"/>
    <col min="8965" max="8965" width="26.140625" style="2" customWidth="1"/>
    <col min="8966" max="8974" width="5.7109375" style="2" customWidth="1"/>
    <col min="8975" max="9218" width="8.85546875" style="2"/>
    <col min="9219" max="9220" width="6.5703125" style="2" customWidth="1"/>
    <col min="9221" max="9221" width="26.140625" style="2" customWidth="1"/>
    <col min="9222" max="9230" width="5.7109375" style="2" customWidth="1"/>
    <col min="9231" max="9474" width="8.85546875" style="2"/>
    <col min="9475" max="9476" width="6.5703125" style="2" customWidth="1"/>
    <col min="9477" max="9477" width="26.140625" style="2" customWidth="1"/>
    <col min="9478" max="9486" width="5.7109375" style="2" customWidth="1"/>
    <col min="9487" max="9730" width="8.85546875" style="2"/>
    <col min="9731" max="9732" width="6.5703125" style="2" customWidth="1"/>
    <col min="9733" max="9733" width="26.140625" style="2" customWidth="1"/>
    <col min="9734" max="9742" width="5.7109375" style="2" customWidth="1"/>
    <col min="9743" max="9986" width="8.85546875" style="2"/>
    <col min="9987" max="9988" width="6.5703125" style="2" customWidth="1"/>
    <col min="9989" max="9989" width="26.140625" style="2" customWidth="1"/>
    <col min="9990" max="9998" width="5.7109375" style="2" customWidth="1"/>
    <col min="9999" max="10242" width="8.85546875" style="2"/>
    <col min="10243" max="10244" width="6.5703125" style="2" customWidth="1"/>
    <col min="10245" max="10245" width="26.140625" style="2" customWidth="1"/>
    <col min="10246" max="10254" width="5.7109375" style="2" customWidth="1"/>
    <col min="10255" max="10498" width="8.85546875" style="2"/>
    <col min="10499" max="10500" width="6.5703125" style="2" customWidth="1"/>
    <col min="10501" max="10501" width="26.140625" style="2" customWidth="1"/>
    <col min="10502" max="10510" width="5.7109375" style="2" customWidth="1"/>
    <col min="10511" max="10754" width="8.85546875" style="2"/>
    <col min="10755" max="10756" width="6.5703125" style="2" customWidth="1"/>
    <col min="10757" max="10757" width="26.140625" style="2" customWidth="1"/>
    <col min="10758" max="10766" width="5.7109375" style="2" customWidth="1"/>
    <col min="10767" max="11010" width="8.85546875" style="2"/>
    <col min="11011" max="11012" width="6.5703125" style="2" customWidth="1"/>
    <col min="11013" max="11013" width="26.140625" style="2" customWidth="1"/>
    <col min="11014" max="11022" width="5.7109375" style="2" customWidth="1"/>
    <col min="11023" max="11266" width="8.85546875" style="2"/>
    <col min="11267" max="11268" width="6.5703125" style="2" customWidth="1"/>
    <col min="11269" max="11269" width="26.140625" style="2" customWidth="1"/>
    <col min="11270" max="11278" width="5.7109375" style="2" customWidth="1"/>
    <col min="11279" max="11522" width="8.85546875" style="2"/>
    <col min="11523" max="11524" width="6.5703125" style="2" customWidth="1"/>
    <col min="11525" max="11525" width="26.140625" style="2" customWidth="1"/>
    <col min="11526" max="11534" width="5.7109375" style="2" customWidth="1"/>
    <col min="11535" max="11778" width="8.85546875" style="2"/>
    <col min="11779" max="11780" width="6.5703125" style="2" customWidth="1"/>
    <col min="11781" max="11781" width="26.140625" style="2" customWidth="1"/>
    <col min="11782" max="11790" width="5.7109375" style="2" customWidth="1"/>
    <col min="11791" max="12034" width="8.85546875" style="2"/>
    <col min="12035" max="12036" width="6.5703125" style="2" customWidth="1"/>
    <col min="12037" max="12037" width="26.140625" style="2" customWidth="1"/>
    <col min="12038" max="12046" width="5.7109375" style="2" customWidth="1"/>
    <col min="12047" max="12290" width="8.85546875" style="2"/>
    <col min="12291" max="12292" width="6.5703125" style="2" customWidth="1"/>
    <col min="12293" max="12293" width="26.140625" style="2" customWidth="1"/>
    <col min="12294" max="12302" width="5.7109375" style="2" customWidth="1"/>
    <col min="12303" max="12546" width="8.85546875" style="2"/>
    <col min="12547" max="12548" width="6.5703125" style="2" customWidth="1"/>
    <col min="12549" max="12549" width="26.140625" style="2" customWidth="1"/>
    <col min="12550" max="12558" width="5.7109375" style="2" customWidth="1"/>
    <col min="12559" max="12802" width="8.85546875" style="2"/>
    <col min="12803" max="12804" width="6.5703125" style="2" customWidth="1"/>
    <col min="12805" max="12805" width="26.140625" style="2" customWidth="1"/>
    <col min="12806" max="12814" width="5.7109375" style="2" customWidth="1"/>
    <col min="12815" max="13058" width="8.85546875" style="2"/>
    <col min="13059" max="13060" width="6.5703125" style="2" customWidth="1"/>
    <col min="13061" max="13061" width="26.140625" style="2" customWidth="1"/>
    <col min="13062" max="13070" width="5.7109375" style="2" customWidth="1"/>
    <col min="13071" max="13314" width="8.85546875" style="2"/>
    <col min="13315" max="13316" width="6.5703125" style="2" customWidth="1"/>
    <col min="13317" max="13317" width="26.140625" style="2" customWidth="1"/>
    <col min="13318" max="13326" width="5.7109375" style="2" customWidth="1"/>
    <col min="13327" max="13570" width="8.85546875" style="2"/>
    <col min="13571" max="13572" width="6.5703125" style="2" customWidth="1"/>
    <col min="13573" max="13573" width="26.140625" style="2" customWidth="1"/>
    <col min="13574" max="13582" width="5.7109375" style="2" customWidth="1"/>
    <col min="13583" max="13826" width="8.85546875" style="2"/>
    <col min="13827" max="13828" width="6.5703125" style="2" customWidth="1"/>
    <col min="13829" max="13829" width="26.140625" style="2" customWidth="1"/>
    <col min="13830" max="13838" width="5.7109375" style="2" customWidth="1"/>
    <col min="13839" max="14082" width="8.85546875" style="2"/>
    <col min="14083" max="14084" width="6.5703125" style="2" customWidth="1"/>
    <col min="14085" max="14085" width="26.140625" style="2" customWidth="1"/>
    <col min="14086" max="14094" width="5.7109375" style="2" customWidth="1"/>
    <col min="14095" max="14338" width="8.85546875" style="2"/>
    <col min="14339" max="14340" width="6.5703125" style="2" customWidth="1"/>
    <col min="14341" max="14341" width="26.140625" style="2" customWidth="1"/>
    <col min="14342" max="14350" width="5.7109375" style="2" customWidth="1"/>
    <col min="14351" max="14594" width="8.85546875" style="2"/>
    <col min="14595" max="14596" width="6.5703125" style="2" customWidth="1"/>
    <col min="14597" max="14597" width="26.140625" style="2" customWidth="1"/>
    <col min="14598" max="14606" width="5.7109375" style="2" customWidth="1"/>
    <col min="14607" max="14850" width="8.85546875" style="2"/>
    <col min="14851" max="14852" width="6.5703125" style="2" customWidth="1"/>
    <col min="14853" max="14853" width="26.140625" style="2" customWidth="1"/>
    <col min="14854" max="14862" width="5.7109375" style="2" customWidth="1"/>
    <col min="14863" max="15106" width="8.85546875" style="2"/>
    <col min="15107" max="15108" width="6.5703125" style="2" customWidth="1"/>
    <col min="15109" max="15109" width="26.140625" style="2" customWidth="1"/>
    <col min="15110" max="15118" width="5.7109375" style="2" customWidth="1"/>
    <col min="15119" max="15362" width="8.85546875" style="2"/>
    <col min="15363" max="15364" width="6.5703125" style="2" customWidth="1"/>
    <col min="15365" max="15365" width="26.140625" style="2" customWidth="1"/>
    <col min="15366" max="15374" width="5.7109375" style="2" customWidth="1"/>
    <col min="15375" max="15618" width="8.85546875" style="2"/>
    <col min="15619" max="15620" width="6.5703125" style="2" customWidth="1"/>
    <col min="15621" max="15621" width="26.140625" style="2" customWidth="1"/>
    <col min="15622" max="15630" width="5.7109375" style="2" customWidth="1"/>
    <col min="15631" max="15874" width="8.85546875" style="2"/>
    <col min="15875" max="15876" width="6.5703125" style="2" customWidth="1"/>
    <col min="15877" max="15877" width="26.140625" style="2" customWidth="1"/>
    <col min="15878" max="15886" width="5.7109375" style="2" customWidth="1"/>
    <col min="15887" max="16130" width="8.85546875" style="2"/>
    <col min="16131" max="16132" width="6.5703125" style="2" customWidth="1"/>
    <col min="16133" max="16133" width="26.140625" style="2" customWidth="1"/>
    <col min="16134" max="16142" width="5.7109375" style="2" customWidth="1"/>
    <col min="16143" max="16384" width="8.85546875" style="2"/>
  </cols>
  <sheetData>
    <row r="1" spans="1:24" ht="15.6" customHeight="1" x14ac:dyDescent="0.2">
      <c r="A1" s="2" t="s">
        <v>54</v>
      </c>
      <c r="B1" s="409">
        <v>43610</v>
      </c>
      <c r="C1" s="409"/>
      <c r="D1" s="409"/>
    </row>
    <row r="2" spans="1:24" ht="15.75" x14ac:dyDescent="0.25">
      <c r="A2" s="392" t="s">
        <v>55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</row>
    <row r="3" spans="1:24" ht="6.75" customHeight="1" thickBo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4" ht="13.5" customHeight="1" x14ac:dyDescent="0.2">
      <c r="A4" s="410" t="s">
        <v>56</v>
      </c>
      <c r="B4" s="412" t="s">
        <v>109</v>
      </c>
      <c r="C4" s="412"/>
      <c r="D4" s="412"/>
      <c r="E4" s="412"/>
      <c r="F4" s="413"/>
      <c r="G4" s="403" t="s">
        <v>82</v>
      </c>
      <c r="H4" s="404"/>
      <c r="I4" s="404"/>
      <c r="J4" s="412" t="str">
        <f>'Nasazení do skupin'!$A$2</f>
        <v>SŽ3</v>
      </c>
      <c r="K4" s="412"/>
      <c r="L4" s="412"/>
      <c r="M4" s="413"/>
      <c r="N4" s="410" t="s">
        <v>83</v>
      </c>
      <c r="O4" s="416"/>
      <c r="P4" s="418">
        <v>29</v>
      </c>
      <c r="Q4" s="420" t="s">
        <v>84</v>
      </c>
      <c r="R4" s="421"/>
      <c r="S4" s="418" t="str">
        <f>VLOOKUP(P4,Zápasy!B4:H64,2,0)</f>
        <v>3M</v>
      </c>
    </row>
    <row r="5" spans="1:24" ht="13.5" customHeight="1" thickBot="1" x14ac:dyDescent="0.25">
      <c r="A5" s="411"/>
      <c r="B5" s="414"/>
      <c r="C5" s="414"/>
      <c r="D5" s="414"/>
      <c r="E5" s="414"/>
      <c r="F5" s="415"/>
      <c r="G5" s="406"/>
      <c r="H5" s="407"/>
      <c r="I5" s="407"/>
      <c r="J5" s="414"/>
      <c r="K5" s="414"/>
      <c r="L5" s="414"/>
      <c r="M5" s="415"/>
      <c r="N5" s="411"/>
      <c r="O5" s="417"/>
      <c r="P5" s="419"/>
      <c r="Q5" s="422"/>
      <c r="R5" s="423"/>
      <c r="S5" s="419"/>
    </row>
    <row r="6" spans="1:24" ht="13.5" customHeight="1" x14ac:dyDescent="0.2">
      <c r="A6" s="410" t="s">
        <v>57</v>
      </c>
      <c r="B6" s="424">
        <f>$B$1</f>
        <v>43610</v>
      </c>
      <c r="C6" s="424"/>
      <c r="D6" s="424"/>
      <c r="E6" s="424"/>
      <c r="F6" s="425"/>
      <c r="G6" s="403" t="s">
        <v>85</v>
      </c>
      <c r="H6" s="404"/>
      <c r="I6" s="404"/>
      <c r="J6" s="428">
        <f>VLOOKUP(P4,Zápasy!B4:H64,4,0)</f>
        <v>0</v>
      </c>
      <c r="K6" s="428"/>
      <c r="L6" s="428"/>
      <c r="M6" s="429"/>
      <c r="N6" s="403" t="s">
        <v>86</v>
      </c>
      <c r="O6" s="404"/>
      <c r="P6" s="405"/>
      <c r="Q6" s="403" t="s">
        <v>87</v>
      </c>
      <c r="R6" s="404"/>
      <c r="S6" s="405"/>
      <c r="V6" s="106"/>
      <c r="X6" s="106"/>
    </row>
    <row r="7" spans="1:24" ht="13.15" customHeight="1" thickBot="1" x14ac:dyDescent="0.25">
      <c r="A7" s="411"/>
      <c r="B7" s="426"/>
      <c r="C7" s="426"/>
      <c r="D7" s="426"/>
      <c r="E7" s="426"/>
      <c r="F7" s="427"/>
      <c r="G7" s="406"/>
      <c r="H7" s="407"/>
      <c r="I7" s="407"/>
      <c r="J7" s="430"/>
      <c r="K7" s="430"/>
      <c r="L7" s="430"/>
      <c r="M7" s="431"/>
      <c r="N7" s="406"/>
      <c r="O7" s="407"/>
      <c r="P7" s="408"/>
      <c r="Q7" s="406"/>
      <c r="R7" s="407"/>
      <c r="S7" s="408"/>
      <c r="V7" s="106"/>
      <c r="X7" s="106"/>
    </row>
    <row r="8" spans="1:24" ht="18.75" customHeight="1" x14ac:dyDescent="0.25">
      <c r="A8" s="178" t="s">
        <v>88</v>
      </c>
      <c r="B8" s="399"/>
      <c r="C8" s="399"/>
      <c r="D8" s="399"/>
      <c r="E8" s="399"/>
      <c r="F8" s="400"/>
      <c r="G8" s="178" t="s">
        <v>89</v>
      </c>
      <c r="H8" s="179"/>
      <c r="I8" s="401" t="str">
        <f>VLOOKUP(B13,'Nasazení do skupin'!$B$5:$S$38,18,0)</f>
        <v>Sorean V.</v>
      </c>
      <c r="J8" s="401"/>
      <c r="K8" s="401"/>
      <c r="L8" s="401"/>
      <c r="M8" s="402"/>
      <c r="N8" s="178" t="s">
        <v>90</v>
      </c>
      <c r="O8" s="179"/>
      <c r="P8" s="399" t="str">
        <f>VLOOKUP(B13,'Nasazení do skupin'!$B$5:$S$38,17,0)</f>
        <v>Sorean A.</v>
      </c>
      <c r="Q8" s="399"/>
      <c r="R8" s="399"/>
      <c r="S8" s="400"/>
      <c r="V8" s="106"/>
      <c r="X8" s="106"/>
    </row>
    <row r="9" spans="1:24" ht="16.5" thickBot="1" x14ac:dyDescent="0.3">
      <c r="A9" s="173" t="s">
        <v>58</v>
      </c>
      <c r="B9" s="393"/>
      <c r="C9" s="393"/>
      <c r="D9" s="393"/>
      <c r="E9" s="393"/>
      <c r="F9" s="394"/>
      <c r="G9" s="395" t="s">
        <v>58</v>
      </c>
      <c r="H9" s="396"/>
      <c r="I9" s="397"/>
      <c r="J9" s="397"/>
      <c r="K9" s="397"/>
      <c r="L9" s="397"/>
      <c r="M9" s="398"/>
      <c r="N9" s="395" t="s">
        <v>58</v>
      </c>
      <c r="O9" s="396"/>
      <c r="P9" s="393"/>
      <c r="Q9" s="393"/>
      <c r="R9" s="393"/>
      <c r="S9" s="394"/>
      <c r="V9" s="106"/>
      <c r="X9" s="106"/>
    </row>
    <row r="10" spans="1:24" ht="18.75" customHeight="1" x14ac:dyDescent="0.25">
      <c r="A10" s="178" t="s">
        <v>88</v>
      </c>
      <c r="B10" s="399"/>
      <c r="C10" s="399"/>
      <c r="D10" s="399"/>
      <c r="E10" s="399"/>
      <c r="F10" s="400"/>
      <c r="G10" s="178" t="s">
        <v>91</v>
      </c>
      <c r="H10" s="179"/>
      <c r="I10" s="401" t="str">
        <f>VLOOKUP(H13,'Nasazení do skupin'!$B$5:$S$38,18,0)</f>
        <v>Holata</v>
      </c>
      <c r="J10" s="401"/>
      <c r="K10" s="401"/>
      <c r="L10" s="401"/>
      <c r="M10" s="402"/>
      <c r="N10" s="178" t="s">
        <v>92</v>
      </c>
      <c r="O10" s="179"/>
      <c r="P10" s="399" t="str">
        <f>VLOOKUP(H13,'Nasazení do skupin'!$B$5:$S$38,17,0)</f>
        <v>Fries</v>
      </c>
      <c r="Q10" s="399"/>
      <c r="R10" s="399"/>
      <c r="S10" s="400"/>
      <c r="V10" s="106"/>
      <c r="X10" s="106"/>
    </row>
    <row r="11" spans="1:24" ht="16.5" thickBot="1" x14ac:dyDescent="0.3">
      <c r="A11" s="173" t="s">
        <v>58</v>
      </c>
      <c r="B11" s="393"/>
      <c r="C11" s="393"/>
      <c r="D11" s="393"/>
      <c r="E11" s="393"/>
      <c r="F11" s="394"/>
      <c r="G11" s="395" t="s">
        <v>58</v>
      </c>
      <c r="H11" s="396"/>
      <c r="I11" s="397"/>
      <c r="J11" s="397"/>
      <c r="K11" s="397"/>
      <c r="L11" s="397"/>
      <c r="M11" s="398"/>
      <c r="N11" s="395" t="s">
        <v>58</v>
      </c>
      <c r="O11" s="396"/>
      <c r="P11" s="393"/>
      <c r="Q11" s="393"/>
      <c r="R11" s="393"/>
      <c r="S11" s="394"/>
    </row>
    <row r="12" spans="1:24" ht="12" customHeight="1" x14ac:dyDescent="0.2">
      <c r="A12" s="437" t="s">
        <v>59</v>
      </c>
      <c r="B12" s="439" t="s">
        <v>60</v>
      </c>
      <c r="C12" s="440"/>
      <c r="D12" s="440"/>
      <c r="E12" s="440"/>
      <c r="F12" s="441"/>
      <c r="G12" s="442" t="s">
        <v>41</v>
      </c>
      <c r="H12" s="439" t="s">
        <v>61</v>
      </c>
      <c r="I12" s="440"/>
      <c r="J12" s="440"/>
      <c r="K12" s="440"/>
      <c r="L12" s="441"/>
      <c r="M12" s="442" t="s">
        <v>41</v>
      </c>
      <c r="N12" s="432" t="s">
        <v>62</v>
      </c>
      <c r="O12" s="433"/>
      <c r="P12" s="432" t="s">
        <v>63</v>
      </c>
      <c r="Q12" s="433"/>
      <c r="R12" s="432" t="s">
        <v>64</v>
      </c>
      <c r="S12" s="433"/>
    </row>
    <row r="13" spans="1:24" s="109" customFormat="1" ht="24" customHeight="1" thickBot="1" x14ac:dyDescent="0.25">
      <c r="A13" s="438"/>
      <c r="B13" s="434" t="str">
        <f>VLOOKUP(P4,Zápasy!$B$4:$H$63,5,0)</f>
        <v>Tengo Salonta (Rumunsko)</v>
      </c>
      <c r="C13" s="435"/>
      <c r="D13" s="435"/>
      <c r="E13" s="435"/>
      <c r="F13" s="436"/>
      <c r="G13" s="443"/>
      <c r="H13" s="434" t="str">
        <f>VLOOKUP(P4,Zápasy!$B$4:$H$62,7,0)</f>
        <v>TJ Peklo nad Zdobnicí "A"</v>
      </c>
      <c r="I13" s="435"/>
      <c r="J13" s="435"/>
      <c r="K13" s="435"/>
      <c r="L13" s="436"/>
      <c r="M13" s="443"/>
      <c r="N13" s="107" t="s">
        <v>0</v>
      </c>
      <c r="O13" s="108" t="s">
        <v>35</v>
      </c>
      <c r="P13" s="107" t="s">
        <v>0</v>
      </c>
      <c r="Q13" s="108" t="s">
        <v>35</v>
      </c>
      <c r="R13" s="107" t="s">
        <v>0</v>
      </c>
      <c r="S13" s="108" t="s">
        <v>35</v>
      </c>
    </row>
    <row r="14" spans="1:24" s="109" customFormat="1" ht="18" customHeight="1" x14ac:dyDescent="0.25">
      <c r="A14" s="110" t="s">
        <v>44</v>
      </c>
      <c r="B14" s="180"/>
      <c r="C14" s="181"/>
      <c r="D14" s="181"/>
      <c r="E14" s="181"/>
      <c r="F14" s="182"/>
      <c r="G14" s="111"/>
      <c r="H14" s="180"/>
      <c r="I14" s="181"/>
      <c r="J14" s="181"/>
      <c r="K14" s="181"/>
      <c r="L14" s="183"/>
      <c r="M14" s="112"/>
      <c r="N14" s="184"/>
      <c r="O14" s="183"/>
      <c r="P14" s="386"/>
      <c r="Q14" s="389"/>
      <c r="R14" s="386"/>
      <c r="S14" s="389"/>
    </row>
    <row r="15" spans="1:24" s="109" customFormat="1" ht="18" customHeight="1" x14ac:dyDescent="0.2">
      <c r="A15" s="113" t="s">
        <v>45</v>
      </c>
      <c r="B15" s="114"/>
      <c r="C15" s="115"/>
      <c r="D15" s="115"/>
      <c r="E15" s="115"/>
      <c r="F15" s="116"/>
      <c r="G15" s="117"/>
      <c r="H15" s="114"/>
      <c r="I15" s="115"/>
      <c r="J15" s="115"/>
      <c r="K15" s="115"/>
      <c r="L15" s="116"/>
      <c r="M15" s="118"/>
      <c r="N15" s="119"/>
      <c r="O15" s="116"/>
      <c r="P15" s="387"/>
      <c r="Q15" s="390"/>
      <c r="R15" s="387"/>
      <c r="S15" s="390"/>
    </row>
    <row r="16" spans="1:24" s="109" customFormat="1" ht="18" customHeight="1" thickBot="1" x14ac:dyDescent="0.25">
      <c r="A16" s="120" t="s">
        <v>46</v>
      </c>
      <c r="B16" s="121"/>
      <c r="C16" s="122"/>
      <c r="D16" s="122"/>
      <c r="E16" s="122"/>
      <c r="F16" s="123"/>
      <c r="G16" s="124"/>
      <c r="H16" s="121"/>
      <c r="I16" s="122"/>
      <c r="J16" s="122"/>
      <c r="K16" s="122"/>
      <c r="L16" s="123"/>
      <c r="M16" s="125"/>
      <c r="N16" s="126"/>
      <c r="O16" s="127"/>
      <c r="P16" s="388"/>
      <c r="Q16" s="391"/>
      <c r="R16" s="388"/>
      <c r="S16" s="391"/>
    </row>
    <row r="17" spans="1:24" s="109" customFormat="1" ht="27.6" customHeight="1" x14ac:dyDescent="0.2">
      <c r="A17" s="185" t="s">
        <v>65</v>
      </c>
      <c r="B17" s="186">
        <f>VLOOKUP(B13,'Nasazení do skupin'!$B$5:$S$38,2,0)</f>
        <v>0</v>
      </c>
      <c r="C17" s="186">
        <f>VLOOKUP(B13,'Nasazení do skupin'!$B$5:$S$38,5,0)</f>
        <v>0</v>
      </c>
      <c r="D17" s="186">
        <f>VLOOKUP(B13,'Nasazení do skupin'!$B$5:$S$38,8,0)</f>
        <v>0</v>
      </c>
      <c r="E17" s="186">
        <f>VLOOKUP(B13,'Nasazení do skupin'!$B$5:$S$38,11,0)</f>
        <v>0</v>
      </c>
      <c r="F17" s="186">
        <f>VLOOKUP(B13,'Nasazení do skupin'!$B$5:$S$38,14,0)</f>
        <v>0</v>
      </c>
      <c r="G17" s="144"/>
      <c r="H17" s="186">
        <f>VLOOKUP(H13,'Nasazení do skupin'!$B$5:$S$38,2,0)</f>
        <v>3072</v>
      </c>
      <c r="I17" s="186">
        <f>VLOOKUP(H13,'Nasazení do skupin'!$B$5:$S$38,5,0)</f>
        <v>3981</v>
      </c>
      <c r="J17" s="186">
        <f>VLOOKUP(H13,'Nasazení do skupin'!$B$5:$S$38,8,0)</f>
        <v>6039</v>
      </c>
      <c r="K17" s="186">
        <f>VLOOKUP(H13,'Nasazení do skupin'!$B$5:$S$38,11,0)</f>
        <v>0</v>
      </c>
      <c r="L17" s="186">
        <f>VLOOKUP(H13,'Nasazení do skupin'!$B$5:$S$38,14,0)</f>
        <v>0</v>
      </c>
      <c r="M17" s="112"/>
      <c r="N17" s="128" t="s">
        <v>66</v>
      </c>
      <c r="O17" s="129"/>
      <c r="P17" s="129"/>
      <c r="Q17" s="129"/>
      <c r="R17" s="129"/>
      <c r="S17" s="130"/>
    </row>
    <row r="18" spans="1:24" s="109" customFormat="1" ht="88.15" customHeight="1" thickBot="1" x14ac:dyDescent="0.25">
      <c r="A18" s="120" t="s">
        <v>67</v>
      </c>
      <c r="B18" s="131" t="str">
        <f>VLOOKUP(B13,'Nasazení do skupin'!$B$5:$S$38,3,0)</f>
        <v>Kadar Imre</v>
      </c>
      <c r="C18" s="131" t="str">
        <f>VLOOKUP(B13,'Nasazení do skupin'!$B$5:$S$38,6,0)</f>
        <v>Suciu David</v>
      </c>
      <c r="D18" s="131" t="str">
        <f>VLOOKUP(B13,'Nasazení do skupin'!$B$5:$S$38,9,0)</f>
        <v>Szijjarto Tician</v>
      </c>
      <c r="E18" s="131" t="str">
        <f>VLOOKUP(B13,'Nasazení do skupin'!$B$5:$S$38,12,0)</f>
        <v>Turzo Nandor</v>
      </c>
      <c r="F18" s="131">
        <f>VLOOKUP(B13,'Nasazení do skupin'!$B$5:$S$38,15,0)</f>
        <v>0</v>
      </c>
      <c r="G18" s="145"/>
      <c r="H18" s="131" t="str">
        <f>VLOOKUP(H13,'Nasazení do skupin'!$B$5:$S$38,3,0)</f>
        <v>Čižinský Josef</v>
      </c>
      <c r="I18" s="131" t="str">
        <f>VLOOKUP(H13,'Nasazení do skupin'!$B$5:$S$38,6,0)</f>
        <v>Fries Ondřej</v>
      </c>
      <c r="J18" s="131" t="str">
        <f>VLOOKUP(H13,'Nasazení do skupin'!$B$5:$S$38,9,0)</f>
        <v>Koblic Martin</v>
      </c>
      <c r="K18" s="131">
        <f>VLOOKUP(H13,'Nasazení do skupin'!$B$5:$S$38,12,0)</f>
        <v>0</v>
      </c>
      <c r="L18" s="131">
        <f>VLOOKUP(H13,'Nasazení do skupin'!$B$5:$S$38,15,0)</f>
        <v>0</v>
      </c>
      <c r="M18" s="132"/>
      <c r="N18" s="129"/>
      <c r="O18" s="129"/>
      <c r="P18" s="129"/>
      <c r="Q18" s="129"/>
      <c r="R18" s="129"/>
      <c r="S18" s="130"/>
    </row>
    <row r="19" spans="1:24" s="109" customFormat="1" ht="19.149999999999999" customHeight="1" thickBot="1" x14ac:dyDescent="0.25">
      <c r="A19" s="133" t="s">
        <v>68</v>
      </c>
      <c r="B19" s="134">
        <f>VLOOKUP(B13,'Nasazení do skupin'!$B$5:$S$38,4,0)</f>
        <v>0</v>
      </c>
      <c r="C19" s="134">
        <f>VLOOKUP(B13,'Nasazení do skupin'!$B$5:$S$38,7,0)</f>
        <v>0</v>
      </c>
      <c r="D19" s="134">
        <f>VLOOKUP(B13,'Nasazení do skupin'!$B$5:$S$38,10,0)</f>
        <v>0</v>
      </c>
      <c r="E19" s="134">
        <f>VLOOKUP(B13,'Nasazení do skupin'!$B$5:$S$38,13,0)</f>
        <v>0</v>
      </c>
      <c r="F19" s="134">
        <f>VLOOKUP(B13,'Nasazení do skupin'!$B$5:$S$38,16,0)</f>
        <v>0</v>
      </c>
      <c r="G19" s="135"/>
      <c r="H19" s="134">
        <f>VLOOKUP(H13,'Nasazení do skupin'!$B$5:$S$38,4,0)</f>
        <v>0</v>
      </c>
      <c r="I19" s="134">
        <f>VLOOKUP(H13,'Nasazení do skupin'!$B$5:$S$38,7,0)</f>
        <v>0</v>
      </c>
      <c r="J19" s="134">
        <f>VLOOKUP(H13,'Nasazení do skupin'!$B$5:$S$38,10,0)</f>
        <v>0</v>
      </c>
      <c r="K19" s="134">
        <f>VLOOKUP(H13,'Nasazení do skupin'!$B$5:$S$38,13,0)</f>
        <v>0</v>
      </c>
      <c r="L19" s="134">
        <f>VLOOKUP(H13,'Nasazení do skupin'!$B$5:$S$38,16,0)</f>
        <v>0</v>
      </c>
      <c r="M19" s="136"/>
      <c r="N19" s="137"/>
      <c r="O19" s="137"/>
      <c r="P19" s="137"/>
      <c r="Q19" s="137"/>
      <c r="R19" s="137"/>
      <c r="S19" s="138"/>
    </row>
    <row r="20" spans="1:24" s="109" customFormat="1" ht="33.6" customHeight="1" x14ac:dyDescent="0.2"/>
    <row r="21" spans="1:24" ht="15.75" x14ac:dyDescent="0.25">
      <c r="A21" s="392" t="s">
        <v>55</v>
      </c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</row>
    <row r="22" spans="1:24" ht="6.75" customHeight="1" thickBot="1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</row>
    <row r="23" spans="1:24" ht="13.5" customHeight="1" x14ac:dyDescent="0.2">
      <c r="A23" s="410" t="s">
        <v>56</v>
      </c>
      <c r="B23" s="412" t="s">
        <v>109</v>
      </c>
      <c r="C23" s="412"/>
      <c r="D23" s="412"/>
      <c r="E23" s="412"/>
      <c r="F23" s="413"/>
      <c r="G23" s="403" t="s">
        <v>82</v>
      </c>
      <c r="H23" s="404"/>
      <c r="I23" s="404"/>
      <c r="J23" s="412" t="str">
        <f>'Nasazení do skupin'!$A$2</f>
        <v>SŽ3</v>
      </c>
      <c r="K23" s="412"/>
      <c r="L23" s="412"/>
      <c r="M23" s="413"/>
      <c r="N23" s="410" t="s">
        <v>83</v>
      </c>
      <c r="O23" s="416"/>
      <c r="P23" s="418">
        <v>30</v>
      </c>
      <c r="Q23" s="420" t="s">
        <v>84</v>
      </c>
      <c r="R23" s="421"/>
      <c r="S23" s="418" t="str">
        <f>VLOOKUP(P23,Zápasy!B4:H64,2,0)</f>
        <v>F</v>
      </c>
    </row>
    <row r="24" spans="1:24" ht="13.5" customHeight="1" thickBot="1" x14ac:dyDescent="0.25">
      <c r="A24" s="411"/>
      <c r="B24" s="414"/>
      <c r="C24" s="414"/>
      <c r="D24" s="414"/>
      <c r="E24" s="414"/>
      <c r="F24" s="415"/>
      <c r="G24" s="406"/>
      <c r="H24" s="407"/>
      <c r="I24" s="407"/>
      <c r="J24" s="414"/>
      <c r="K24" s="414"/>
      <c r="L24" s="414"/>
      <c r="M24" s="415"/>
      <c r="N24" s="411"/>
      <c r="O24" s="417"/>
      <c r="P24" s="419"/>
      <c r="Q24" s="422"/>
      <c r="R24" s="423"/>
      <c r="S24" s="419"/>
    </row>
    <row r="25" spans="1:24" ht="13.5" customHeight="1" x14ac:dyDescent="0.2">
      <c r="A25" s="410" t="s">
        <v>57</v>
      </c>
      <c r="B25" s="424">
        <f>$B$1</f>
        <v>43610</v>
      </c>
      <c r="C25" s="424"/>
      <c r="D25" s="424"/>
      <c r="E25" s="424"/>
      <c r="F25" s="425"/>
      <c r="G25" s="403" t="s">
        <v>85</v>
      </c>
      <c r="H25" s="404"/>
      <c r="I25" s="404"/>
      <c r="J25" s="428">
        <f>VLOOKUP(P23,Zápasy!B4:H64,4,0)</f>
        <v>0</v>
      </c>
      <c r="K25" s="428"/>
      <c r="L25" s="428"/>
      <c r="M25" s="429"/>
      <c r="N25" s="403" t="s">
        <v>86</v>
      </c>
      <c r="O25" s="404"/>
      <c r="P25" s="405"/>
      <c r="Q25" s="403" t="s">
        <v>87</v>
      </c>
      <c r="R25" s="404"/>
      <c r="S25" s="405"/>
      <c r="V25" s="106"/>
      <c r="X25" s="106"/>
    </row>
    <row r="26" spans="1:24" ht="13.15" customHeight="1" thickBot="1" x14ac:dyDescent="0.25">
      <c r="A26" s="411"/>
      <c r="B26" s="426"/>
      <c r="C26" s="426"/>
      <c r="D26" s="426"/>
      <c r="E26" s="426"/>
      <c r="F26" s="427"/>
      <c r="G26" s="406"/>
      <c r="H26" s="407"/>
      <c r="I26" s="407"/>
      <c r="J26" s="430"/>
      <c r="K26" s="430"/>
      <c r="L26" s="430"/>
      <c r="M26" s="431"/>
      <c r="N26" s="406"/>
      <c r="O26" s="407"/>
      <c r="P26" s="408"/>
      <c r="Q26" s="406"/>
      <c r="R26" s="407"/>
      <c r="S26" s="408"/>
      <c r="V26" s="106"/>
      <c r="X26" s="106"/>
    </row>
    <row r="27" spans="1:24" ht="18.75" customHeight="1" x14ac:dyDescent="0.25">
      <c r="A27" s="178" t="s">
        <v>88</v>
      </c>
      <c r="B27" s="399"/>
      <c r="C27" s="399"/>
      <c r="D27" s="399"/>
      <c r="E27" s="399"/>
      <c r="F27" s="400"/>
      <c r="G27" s="178" t="s">
        <v>89</v>
      </c>
      <c r="H27" s="179"/>
      <c r="I27" s="401" t="str">
        <f>VLOOKUP(B32,'Nasazení do skupin'!$B$5:$S$38,18,0)</f>
        <v>Bednář</v>
      </c>
      <c r="J27" s="401"/>
      <c r="K27" s="401"/>
      <c r="L27" s="401"/>
      <c r="M27" s="402"/>
      <c r="N27" s="178" t="s">
        <v>90</v>
      </c>
      <c r="O27" s="179"/>
      <c r="P27" s="399" t="str">
        <f>VLOOKUP(B32,'Nasazení do skupin'!$B$5:$S$38,17,0)</f>
        <v>Jurka</v>
      </c>
      <c r="Q27" s="399"/>
      <c r="R27" s="399"/>
      <c r="S27" s="400"/>
      <c r="V27" s="106"/>
      <c r="X27" s="106"/>
    </row>
    <row r="28" spans="1:24" ht="16.5" thickBot="1" x14ac:dyDescent="0.3">
      <c r="A28" s="173" t="s">
        <v>58</v>
      </c>
      <c r="B28" s="393"/>
      <c r="C28" s="393"/>
      <c r="D28" s="393"/>
      <c r="E28" s="393"/>
      <c r="F28" s="394"/>
      <c r="G28" s="395" t="s">
        <v>58</v>
      </c>
      <c r="H28" s="396"/>
      <c r="I28" s="397"/>
      <c r="J28" s="397"/>
      <c r="K28" s="397"/>
      <c r="L28" s="397"/>
      <c r="M28" s="398"/>
      <c r="N28" s="395" t="s">
        <v>58</v>
      </c>
      <c r="O28" s="396"/>
      <c r="P28" s="393"/>
      <c r="Q28" s="393"/>
      <c r="R28" s="393"/>
      <c r="S28" s="394"/>
      <c r="V28" s="106"/>
      <c r="X28" s="106"/>
    </row>
    <row r="29" spans="1:24" ht="18.75" customHeight="1" x14ac:dyDescent="0.25">
      <c r="A29" s="178" t="s">
        <v>88</v>
      </c>
      <c r="B29" s="399"/>
      <c r="C29" s="399"/>
      <c r="D29" s="399"/>
      <c r="E29" s="399"/>
      <c r="F29" s="400"/>
      <c r="G29" s="178" t="s">
        <v>91</v>
      </c>
      <c r="H29" s="179"/>
      <c r="I29" s="401" t="str">
        <f>VLOOKUP(H32,'Nasazení do skupin'!$B$5:$S$38,18,0)</f>
        <v>Vedral</v>
      </c>
      <c r="J29" s="401"/>
      <c r="K29" s="401"/>
      <c r="L29" s="401"/>
      <c r="M29" s="402"/>
      <c r="N29" s="178" t="s">
        <v>92</v>
      </c>
      <c r="O29" s="179"/>
      <c r="P29" s="399" t="str">
        <f>VLOOKUP(H32,'Nasazení do skupin'!$B$5:$S$38,17,0)</f>
        <v>Jedlička</v>
      </c>
      <c r="Q29" s="399"/>
      <c r="R29" s="399"/>
      <c r="S29" s="400"/>
      <c r="V29" s="106"/>
      <c r="X29" s="106"/>
    </row>
    <row r="30" spans="1:24" ht="16.5" thickBot="1" x14ac:dyDescent="0.3">
      <c r="A30" s="173" t="s">
        <v>58</v>
      </c>
      <c r="B30" s="393"/>
      <c r="C30" s="393"/>
      <c r="D30" s="393"/>
      <c r="E30" s="393"/>
      <c r="F30" s="394"/>
      <c r="G30" s="395" t="s">
        <v>58</v>
      </c>
      <c r="H30" s="396"/>
      <c r="I30" s="397"/>
      <c r="J30" s="397"/>
      <c r="K30" s="397"/>
      <c r="L30" s="397"/>
      <c r="M30" s="398"/>
      <c r="N30" s="395" t="s">
        <v>58</v>
      </c>
      <c r="O30" s="396"/>
      <c r="P30" s="393"/>
      <c r="Q30" s="393"/>
      <c r="R30" s="393"/>
      <c r="S30" s="394"/>
    </row>
    <row r="31" spans="1:24" ht="12" customHeight="1" x14ac:dyDescent="0.2">
      <c r="A31" s="437" t="s">
        <v>59</v>
      </c>
      <c r="B31" s="439" t="s">
        <v>60</v>
      </c>
      <c r="C31" s="440"/>
      <c r="D31" s="440"/>
      <c r="E31" s="440"/>
      <c r="F31" s="441"/>
      <c r="G31" s="442" t="s">
        <v>41</v>
      </c>
      <c r="H31" s="439" t="s">
        <v>61</v>
      </c>
      <c r="I31" s="440"/>
      <c r="J31" s="440"/>
      <c r="K31" s="440"/>
      <c r="L31" s="441"/>
      <c r="M31" s="442" t="s">
        <v>41</v>
      </c>
      <c r="N31" s="432" t="s">
        <v>62</v>
      </c>
      <c r="O31" s="433"/>
      <c r="P31" s="432" t="s">
        <v>63</v>
      </c>
      <c r="Q31" s="433"/>
      <c r="R31" s="432" t="s">
        <v>64</v>
      </c>
      <c r="S31" s="433"/>
    </row>
    <row r="32" spans="1:24" s="109" customFormat="1" ht="24" customHeight="1" thickBot="1" x14ac:dyDescent="0.25">
      <c r="A32" s="438"/>
      <c r="B32" s="434" t="str">
        <f>VLOOKUP(P23,Zápasy!$B$4:$H$63,5,0)</f>
        <v>Městský nohejbalový klub Modřice, z.s. "A"</v>
      </c>
      <c r="C32" s="435"/>
      <c r="D32" s="435"/>
      <c r="E32" s="435"/>
      <c r="F32" s="436"/>
      <c r="G32" s="443"/>
      <c r="H32" s="434" t="str">
        <f>VLOOKUP(P23,Zápasy!$B$4:$H$62,7,0)</f>
        <v>TJ SLAVOJ Český Brod MIX</v>
      </c>
      <c r="I32" s="435"/>
      <c r="J32" s="435"/>
      <c r="K32" s="435"/>
      <c r="L32" s="436"/>
      <c r="M32" s="443"/>
      <c r="N32" s="107" t="s">
        <v>0</v>
      </c>
      <c r="O32" s="108" t="s">
        <v>35</v>
      </c>
      <c r="P32" s="107" t="s">
        <v>0</v>
      </c>
      <c r="Q32" s="108" t="s">
        <v>35</v>
      </c>
      <c r="R32" s="107" t="s">
        <v>0</v>
      </c>
      <c r="S32" s="108" t="s">
        <v>35</v>
      </c>
    </row>
    <row r="33" spans="1:19" s="109" customFormat="1" ht="18" customHeight="1" x14ac:dyDescent="0.25">
      <c r="A33" s="110" t="s">
        <v>44</v>
      </c>
      <c r="B33" s="180"/>
      <c r="C33" s="181"/>
      <c r="D33" s="181"/>
      <c r="E33" s="181"/>
      <c r="F33" s="182"/>
      <c r="G33" s="111"/>
      <c r="H33" s="180"/>
      <c r="I33" s="181"/>
      <c r="J33" s="181"/>
      <c r="K33" s="181"/>
      <c r="L33" s="183"/>
      <c r="M33" s="112"/>
      <c r="N33" s="184"/>
      <c r="O33" s="183"/>
      <c r="P33" s="386"/>
      <c r="Q33" s="389"/>
      <c r="R33" s="386"/>
      <c r="S33" s="389"/>
    </row>
    <row r="34" spans="1:19" s="109" customFormat="1" ht="18" customHeight="1" x14ac:dyDescent="0.2">
      <c r="A34" s="113" t="s">
        <v>45</v>
      </c>
      <c r="B34" s="114"/>
      <c r="C34" s="115"/>
      <c r="D34" s="115"/>
      <c r="E34" s="115"/>
      <c r="F34" s="116"/>
      <c r="G34" s="117"/>
      <c r="H34" s="114"/>
      <c r="I34" s="115"/>
      <c r="J34" s="115"/>
      <c r="K34" s="115"/>
      <c r="L34" s="116"/>
      <c r="M34" s="118"/>
      <c r="N34" s="119"/>
      <c r="O34" s="116"/>
      <c r="P34" s="387"/>
      <c r="Q34" s="390"/>
      <c r="R34" s="387"/>
      <c r="S34" s="390"/>
    </row>
    <row r="35" spans="1:19" s="109" customFormat="1" ht="18" customHeight="1" thickBot="1" x14ac:dyDescent="0.25">
      <c r="A35" s="120" t="s">
        <v>46</v>
      </c>
      <c r="B35" s="121"/>
      <c r="C35" s="122"/>
      <c r="D35" s="122"/>
      <c r="E35" s="122"/>
      <c r="F35" s="123"/>
      <c r="G35" s="124"/>
      <c r="H35" s="121"/>
      <c r="I35" s="122"/>
      <c r="J35" s="122"/>
      <c r="K35" s="122"/>
      <c r="L35" s="123"/>
      <c r="M35" s="125"/>
      <c r="N35" s="126"/>
      <c r="O35" s="127"/>
      <c r="P35" s="388"/>
      <c r="Q35" s="391"/>
      <c r="R35" s="388"/>
      <c r="S35" s="391"/>
    </row>
    <row r="36" spans="1:19" s="109" customFormat="1" ht="27.6" customHeight="1" x14ac:dyDescent="0.2">
      <c r="A36" s="185" t="s">
        <v>65</v>
      </c>
      <c r="B36" s="186">
        <f>VLOOKUP(B32,'Nasazení do skupin'!$B$5:$S$38,2,0)</f>
        <v>5264</v>
      </c>
      <c r="C36" s="186">
        <f>VLOOKUP(B32,'Nasazení do skupin'!$B$5:$S$38,5,0)</f>
        <v>5268</v>
      </c>
      <c r="D36" s="186">
        <f>VLOOKUP(B32,'Nasazení do skupin'!$B$5:$S$38,8,0)</f>
        <v>5277</v>
      </c>
      <c r="E36" s="186">
        <f>VLOOKUP(B32,'Nasazení do skupin'!$B$5:$S$38,11,0)</f>
        <v>6006</v>
      </c>
      <c r="F36" s="186">
        <f>VLOOKUP(B32,'Nasazení do skupin'!$B$5:$S$38,14,0)</f>
        <v>0</v>
      </c>
      <c r="G36" s="144"/>
      <c r="H36" s="186">
        <f>VLOOKUP(H32,'Nasazení do skupin'!$B$5:$S$38,2,0)</f>
        <v>5903</v>
      </c>
      <c r="I36" s="186">
        <f>VLOOKUP(H32,'Nasazení do skupin'!$B$5:$S$38,5,0)</f>
        <v>5908</v>
      </c>
      <c r="J36" s="186">
        <f>VLOOKUP(H32,'Nasazení do skupin'!$B$5:$S$38,8,0)</f>
        <v>3984</v>
      </c>
      <c r="K36" s="186">
        <f>VLOOKUP(H32,'Nasazení do skupin'!$B$5:$S$38,11,0)</f>
        <v>0</v>
      </c>
      <c r="L36" s="186">
        <f>VLOOKUP(H32,'Nasazení do skupin'!$B$5:$S$38,14,0)</f>
        <v>0</v>
      </c>
      <c r="M36" s="112"/>
      <c r="N36" s="128" t="s">
        <v>66</v>
      </c>
      <c r="O36" s="129"/>
      <c r="P36" s="129"/>
      <c r="Q36" s="129"/>
      <c r="R36" s="129"/>
      <c r="S36" s="130"/>
    </row>
    <row r="37" spans="1:19" s="109" customFormat="1" ht="88.15" customHeight="1" thickBot="1" x14ac:dyDescent="0.25">
      <c r="A37" s="120" t="s">
        <v>67</v>
      </c>
      <c r="B37" s="131" t="str">
        <f>VLOOKUP(B32,'Nasazení do skupin'!$B$5:$S$38,3,0)</f>
        <v>Jurka Ondřej</v>
      </c>
      <c r="C37" s="131" t="str">
        <f>VLOOKUP(B32,'Nasazení do skupin'!$B$5:$S$38,6,0)</f>
        <v>Kolouch Patrik</v>
      </c>
      <c r="D37" s="131" t="str">
        <f>VLOOKUP(B32,'Nasazení do skupin'!$B$5:$S$38,9,0)</f>
        <v>Nesnídal Štěpán</v>
      </c>
      <c r="E37" s="131" t="str">
        <f>VLOOKUP(B32,'Nasazení do skupin'!$B$5:$S$38,12,0)</f>
        <v>Sluka Tomáš</v>
      </c>
      <c r="F37" s="131">
        <f>VLOOKUP(B32,'Nasazení do skupin'!$B$5:$S$38,15,0)</f>
        <v>0</v>
      </c>
      <c r="G37" s="145"/>
      <c r="H37" s="131" t="str">
        <f>VLOOKUP(H32,'Nasazení do skupin'!$B$5:$S$38,3,0)</f>
        <v>Jedlička Martin</v>
      </c>
      <c r="I37" s="131" t="str">
        <f>VLOOKUP(H32,'Nasazení do skupin'!$B$5:$S$38,6,0)</f>
        <v>Růžička Filip</v>
      </c>
      <c r="J37" s="131" t="str">
        <f>VLOOKUP(H32,'Nasazení do skupin'!$B$5:$S$38,9,0)</f>
        <v>Seidl Filip</v>
      </c>
      <c r="K37" s="131">
        <f>VLOOKUP(H32,'Nasazení do skupin'!$B$5:$S$38,12,0)</f>
        <v>0</v>
      </c>
      <c r="L37" s="131">
        <f>VLOOKUP(H32,'Nasazení do skupin'!$B$5:$S$38,15,0)</f>
        <v>0</v>
      </c>
      <c r="M37" s="132"/>
      <c r="N37" s="129"/>
      <c r="O37" s="129"/>
      <c r="P37" s="129"/>
      <c r="Q37" s="129"/>
      <c r="R37" s="129"/>
      <c r="S37" s="130"/>
    </row>
    <row r="38" spans="1:19" s="109" customFormat="1" ht="18" customHeight="1" thickBot="1" x14ac:dyDescent="0.25">
      <c r="A38" s="133" t="s">
        <v>68</v>
      </c>
      <c r="B38" s="134">
        <f>VLOOKUP(B32,'Nasazení do skupin'!$B$5:$S$38,4,0)</f>
        <v>0</v>
      </c>
      <c r="C38" s="134">
        <f>VLOOKUP(B32,'Nasazení do skupin'!$B$5:$S$38,7,0)</f>
        <v>0</v>
      </c>
      <c r="D38" s="134">
        <f>VLOOKUP(B32,'Nasazení do skupin'!$B$5:$S$38,10,0)</f>
        <v>0</v>
      </c>
      <c r="E38" s="134">
        <f>VLOOKUP(B32,'Nasazení do skupin'!$B$5:$S$38,13,0)</f>
        <v>0</v>
      </c>
      <c r="F38" s="134">
        <f>VLOOKUP(B32,'Nasazení do skupin'!$B$5:$S$38,16,0)</f>
        <v>0</v>
      </c>
      <c r="G38" s="135"/>
      <c r="H38" s="134">
        <f>VLOOKUP(H32,'Nasazení do skupin'!$B$5:$S$38,4,0)</f>
        <v>0</v>
      </c>
      <c r="I38" s="134">
        <f>VLOOKUP(H32,'Nasazení do skupin'!$B$5:$S$38,7,0)</f>
        <v>0</v>
      </c>
      <c r="J38" s="134">
        <f>VLOOKUP(H32,'Nasazení do skupin'!$B$5:$S$38,10,0)</f>
        <v>0</v>
      </c>
      <c r="K38" s="134">
        <f>VLOOKUP(H32,'Nasazení do skupin'!$B$5:$S$38,13,0)</f>
        <v>0</v>
      </c>
      <c r="L38" s="134">
        <f>VLOOKUP(H32,'Nasazení do skupin'!$B$5:$S$38,16,0)</f>
        <v>0</v>
      </c>
      <c r="M38" s="136"/>
      <c r="N38" s="137"/>
      <c r="O38" s="137"/>
      <c r="P38" s="137"/>
      <c r="Q38" s="137"/>
      <c r="R38" s="137"/>
      <c r="S38" s="138"/>
    </row>
    <row r="39" spans="1:19" s="109" customFormat="1" ht="12.75" x14ac:dyDescent="0.2">
      <c r="A39" s="139"/>
      <c r="B39" s="140"/>
      <c r="C39" s="140"/>
      <c r="D39" s="140"/>
      <c r="E39" s="140"/>
      <c r="F39" s="140"/>
      <c r="G39" s="141"/>
      <c r="H39" s="142"/>
      <c r="I39" s="142"/>
      <c r="J39" s="142"/>
      <c r="K39" s="142"/>
      <c r="L39" s="142"/>
      <c r="M39" s="143"/>
      <c r="N39" s="129"/>
      <c r="O39" s="129"/>
      <c r="P39" s="129"/>
      <c r="Q39" s="129"/>
      <c r="R39" s="129"/>
      <c r="S39" s="129"/>
    </row>
  </sheetData>
  <mergeCells count="91">
    <mergeCell ref="P29:S29"/>
    <mergeCell ref="B30:F30"/>
    <mergeCell ref="G30:H30"/>
    <mergeCell ref="I30:M30"/>
    <mergeCell ref="N30:O30"/>
    <mergeCell ref="P30:S30"/>
    <mergeCell ref="B29:F29"/>
    <mergeCell ref="I29:M29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B27:F27"/>
    <mergeCell ref="I27:M27"/>
    <mergeCell ref="P27:S27"/>
    <mergeCell ref="B28:F28"/>
    <mergeCell ref="G28:H28"/>
    <mergeCell ref="S23:S24"/>
    <mergeCell ref="N25:P26"/>
    <mergeCell ref="Q25:S26"/>
    <mergeCell ref="I28:M28"/>
    <mergeCell ref="N28:O28"/>
    <mergeCell ref="P28:S28"/>
    <mergeCell ref="P23:P24"/>
    <mergeCell ref="Q23:R24"/>
    <mergeCell ref="N23:O24"/>
    <mergeCell ref="A25:A26"/>
    <mergeCell ref="B25:F26"/>
    <mergeCell ref="G25:I26"/>
    <mergeCell ref="J25:M26"/>
    <mergeCell ref="A23:A24"/>
    <mergeCell ref="B23:F24"/>
    <mergeCell ref="G23:I24"/>
    <mergeCell ref="J23:M24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Q6:S7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P7"/>
    <mergeCell ref="P10:S10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B11:F11"/>
    <mergeCell ref="G11:H11"/>
    <mergeCell ref="I11:M11"/>
    <mergeCell ref="N11:O11"/>
    <mergeCell ref="P11:S11"/>
    <mergeCell ref="P14:P16"/>
    <mergeCell ref="Q14:Q16"/>
    <mergeCell ref="R14:R16"/>
    <mergeCell ref="S14:S16"/>
    <mergeCell ref="A21:S2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"/>
  <sheetViews>
    <sheetView zoomScale="90" zoomScaleNormal="90" workbookViewId="0">
      <selection activeCell="E21" sqref="E21"/>
    </sheetView>
  </sheetViews>
  <sheetFormatPr defaultRowHeight="12.75" x14ac:dyDescent="0.2"/>
  <cols>
    <col min="1" max="1" width="3" style="40" customWidth="1"/>
    <col min="2" max="2" width="39.5703125" style="40" customWidth="1"/>
    <col min="3" max="3" width="5.85546875" style="40" customWidth="1"/>
    <col min="4" max="4" width="16" style="40" customWidth="1"/>
    <col min="5" max="5" width="4.7109375" style="40" customWidth="1"/>
    <col min="6" max="6" width="5.85546875" style="40" customWidth="1"/>
    <col min="7" max="7" width="16" style="40" customWidth="1"/>
    <col min="8" max="8" width="4.7109375" style="54" customWidth="1"/>
    <col min="9" max="9" width="5.85546875" style="54" customWidth="1"/>
    <col min="10" max="10" width="16" style="54" customWidth="1"/>
    <col min="11" max="11" width="4.7109375" style="54" customWidth="1"/>
    <col min="12" max="12" width="5.85546875" style="54" customWidth="1"/>
    <col min="13" max="13" width="16" style="54" customWidth="1"/>
    <col min="14" max="14" width="4.7109375" style="54" customWidth="1"/>
    <col min="15" max="15" width="5.5703125" style="54" customWidth="1"/>
    <col min="16" max="16" width="16" style="54" customWidth="1"/>
    <col min="17" max="17" width="4.7109375" style="54" customWidth="1"/>
    <col min="18" max="18" width="12" style="54" customWidth="1"/>
    <col min="19" max="267" width="8.85546875" style="40"/>
    <col min="268" max="268" width="3" style="40" customWidth="1"/>
    <col min="269" max="270" width="8.85546875" style="40"/>
    <col min="271" max="271" width="17.42578125" style="40" customWidth="1"/>
    <col min="272" max="273" width="8.85546875" style="40"/>
    <col min="274" max="274" width="36.85546875" style="40" customWidth="1"/>
    <col min="275" max="523" width="8.85546875" style="40"/>
    <col min="524" max="524" width="3" style="40" customWidth="1"/>
    <col min="525" max="526" width="8.85546875" style="40"/>
    <col min="527" max="527" width="17.42578125" style="40" customWidth="1"/>
    <col min="528" max="529" width="8.85546875" style="40"/>
    <col min="530" max="530" width="36.85546875" style="40" customWidth="1"/>
    <col min="531" max="779" width="8.85546875" style="40"/>
    <col min="780" max="780" width="3" style="40" customWidth="1"/>
    <col min="781" max="782" width="8.85546875" style="40"/>
    <col min="783" max="783" width="17.42578125" style="40" customWidth="1"/>
    <col min="784" max="785" width="8.85546875" style="40"/>
    <col min="786" max="786" width="36.85546875" style="40" customWidth="1"/>
    <col min="787" max="1035" width="8.85546875" style="40"/>
    <col min="1036" max="1036" width="3" style="40" customWidth="1"/>
    <col min="1037" max="1038" width="8.85546875" style="40"/>
    <col min="1039" max="1039" width="17.42578125" style="40" customWidth="1"/>
    <col min="1040" max="1041" width="8.85546875" style="40"/>
    <col min="1042" max="1042" width="36.85546875" style="40" customWidth="1"/>
    <col min="1043" max="1291" width="8.85546875" style="40"/>
    <col min="1292" max="1292" width="3" style="40" customWidth="1"/>
    <col min="1293" max="1294" width="8.85546875" style="40"/>
    <col min="1295" max="1295" width="17.42578125" style="40" customWidth="1"/>
    <col min="1296" max="1297" width="8.85546875" style="40"/>
    <col min="1298" max="1298" width="36.85546875" style="40" customWidth="1"/>
    <col min="1299" max="1547" width="8.85546875" style="40"/>
    <col min="1548" max="1548" width="3" style="40" customWidth="1"/>
    <col min="1549" max="1550" width="8.85546875" style="40"/>
    <col min="1551" max="1551" width="17.42578125" style="40" customWidth="1"/>
    <col min="1552" max="1553" width="8.85546875" style="40"/>
    <col min="1554" max="1554" width="36.85546875" style="40" customWidth="1"/>
    <col min="1555" max="1803" width="8.85546875" style="40"/>
    <col min="1804" max="1804" width="3" style="40" customWidth="1"/>
    <col min="1805" max="1806" width="8.85546875" style="40"/>
    <col min="1807" max="1807" width="17.42578125" style="40" customWidth="1"/>
    <col min="1808" max="1809" width="8.85546875" style="40"/>
    <col min="1810" max="1810" width="36.85546875" style="40" customWidth="1"/>
    <col min="1811" max="2059" width="8.85546875" style="40"/>
    <col min="2060" max="2060" width="3" style="40" customWidth="1"/>
    <col min="2061" max="2062" width="8.85546875" style="40"/>
    <col min="2063" max="2063" width="17.42578125" style="40" customWidth="1"/>
    <col min="2064" max="2065" width="8.85546875" style="40"/>
    <col min="2066" max="2066" width="36.85546875" style="40" customWidth="1"/>
    <col min="2067" max="2315" width="8.85546875" style="40"/>
    <col min="2316" max="2316" width="3" style="40" customWidth="1"/>
    <col min="2317" max="2318" width="8.85546875" style="40"/>
    <col min="2319" max="2319" width="17.42578125" style="40" customWidth="1"/>
    <col min="2320" max="2321" width="8.85546875" style="40"/>
    <col min="2322" max="2322" width="36.85546875" style="40" customWidth="1"/>
    <col min="2323" max="2571" width="8.85546875" style="40"/>
    <col min="2572" max="2572" width="3" style="40" customWidth="1"/>
    <col min="2573" max="2574" width="8.85546875" style="40"/>
    <col min="2575" max="2575" width="17.42578125" style="40" customWidth="1"/>
    <col min="2576" max="2577" width="8.85546875" style="40"/>
    <col min="2578" max="2578" width="36.85546875" style="40" customWidth="1"/>
    <col min="2579" max="2827" width="8.85546875" style="40"/>
    <col min="2828" max="2828" width="3" style="40" customWidth="1"/>
    <col min="2829" max="2830" width="8.85546875" style="40"/>
    <col min="2831" max="2831" width="17.42578125" style="40" customWidth="1"/>
    <col min="2832" max="2833" width="8.85546875" style="40"/>
    <col min="2834" max="2834" width="36.85546875" style="40" customWidth="1"/>
    <col min="2835" max="3083" width="8.85546875" style="40"/>
    <col min="3084" max="3084" width="3" style="40" customWidth="1"/>
    <col min="3085" max="3086" width="8.85546875" style="40"/>
    <col min="3087" max="3087" width="17.42578125" style="40" customWidth="1"/>
    <col min="3088" max="3089" width="8.85546875" style="40"/>
    <col min="3090" max="3090" width="36.85546875" style="40" customWidth="1"/>
    <col min="3091" max="3339" width="8.85546875" style="40"/>
    <col min="3340" max="3340" width="3" style="40" customWidth="1"/>
    <col min="3341" max="3342" width="8.85546875" style="40"/>
    <col min="3343" max="3343" width="17.42578125" style="40" customWidth="1"/>
    <col min="3344" max="3345" width="8.85546875" style="40"/>
    <col min="3346" max="3346" width="36.85546875" style="40" customWidth="1"/>
    <col min="3347" max="3595" width="8.85546875" style="40"/>
    <col min="3596" max="3596" width="3" style="40" customWidth="1"/>
    <col min="3597" max="3598" width="8.85546875" style="40"/>
    <col min="3599" max="3599" width="17.42578125" style="40" customWidth="1"/>
    <col min="3600" max="3601" width="8.85546875" style="40"/>
    <col min="3602" max="3602" width="36.85546875" style="40" customWidth="1"/>
    <col min="3603" max="3851" width="8.85546875" style="40"/>
    <col min="3852" max="3852" width="3" style="40" customWidth="1"/>
    <col min="3853" max="3854" width="8.85546875" style="40"/>
    <col min="3855" max="3855" width="17.42578125" style="40" customWidth="1"/>
    <col min="3856" max="3857" width="8.85546875" style="40"/>
    <col min="3858" max="3858" width="36.85546875" style="40" customWidth="1"/>
    <col min="3859" max="4107" width="8.85546875" style="40"/>
    <col min="4108" max="4108" width="3" style="40" customWidth="1"/>
    <col min="4109" max="4110" width="8.85546875" style="40"/>
    <col min="4111" max="4111" width="17.42578125" style="40" customWidth="1"/>
    <col min="4112" max="4113" width="8.85546875" style="40"/>
    <col min="4114" max="4114" width="36.85546875" style="40" customWidth="1"/>
    <col min="4115" max="4363" width="8.85546875" style="40"/>
    <col min="4364" max="4364" width="3" style="40" customWidth="1"/>
    <col min="4365" max="4366" width="8.85546875" style="40"/>
    <col min="4367" max="4367" width="17.42578125" style="40" customWidth="1"/>
    <col min="4368" max="4369" width="8.85546875" style="40"/>
    <col min="4370" max="4370" width="36.85546875" style="40" customWidth="1"/>
    <col min="4371" max="4619" width="8.85546875" style="40"/>
    <col min="4620" max="4620" width="3" style="40" customWidth="1"/>
    <col min="4621" max="4622" width="8.85546875" style="40"/>
    <col min="4623" max="4623" width="17.42578125" style="40" customWidth="1"/>
    <col min="4624" max="4625" width="8.85546875" style="40"/>
    <col min="4626" max="4626" width="36.85546875" style="40" customWidth="1"/>
    <col min="4627" max="4875" width="8.85546875" style="40"/>
    <col min="4876" max="4876" width="3" style="40" customWidth="1"/>
    <col min="4877" max="4878" width="8.85546875" style="40"/>
    <col min="4879" max="4879" width="17.42578125" style="40" customWidth="1"/>
    <col min="4880" max="4881" width="8.85546875" style="40"/>
    <col min="4882" max="4882" width="36.85546875" style="40" customWidth="1"/>
    <col min="4883" max="5131" width="8.85546875" style="40"/>
    <col min="5132" max="5132" width="3" style="40" customWidth="1"/>
    <col min="5133" max="5134" width="8.85546875" style="40"/>
    <col min="5135" max="5135" width="17.42578125" style="40" customWidth="1"/>
    <col min="5136" max="5137" width="8.85546875" style="40"/>
    <col min="5138" max="5138" width="36.85546875" style="40" customWidth="1"/>
    <col min="5139" max="5387" width="8.85546875" style="40"/>
    <col min="5388" max="5388" width="3" style="40" customWidth="1"/>
    <col min="5389" max="5390" width="8.85546875" style="40"/>
    <col min="5391" max="5391" width="17.42578125" style="40" customWidth="1"/>
    <col min="5392" max="5393" width="8.85546875" style="40"/>
    <col min="5394" max="5394" width="36.85546875" style="40" customWidth="1"/>
    <col min="5395" max="5643" width="8.85546875" style="40"/>
    <col min="5644" max="5644" width="3" style="40" customWidth="1"/>
    <col min="5645" max="5646" width="8.85546875" style="40"/>
    <col min="5647" max="5647" width="17.42578125" style="40" customWidth="1"/>
    <col min="5648" max="5649" width="8.85546875" style="40"/>
    <col min="5650" max="5650" width="36.85546875" style="40" customWidth="1"/>
    <col min="5651" max="5899" width="8.85546875" style="40"/>
    <col min="5900" max="5900" width="3" style="40" customWidth="1"/>
    <col min="5901" max="5902" width="8.85546875" style="40"/>
    <col min="5903" max="5903" width="17.42578125" style="40" customWidth="1"/>
    <col min="5904" max="5905" width="8.85546875" style="40"/>
    <col min="5906" max="5906" width="36.85546875" style="40" customWidth="1"/>
    <col min="5907" max="6155" width="8.85546875" style="40"/>
    <col min="6156" max="6156" width="3" style="40" customWidth="1"/>
    <col min="6157" max="6158" width="8.85546875" style="40"/>
    <col min="6159" max="6159" width="17.42578125" style="40" customWidth="1"/>
    <col min="6160" max="6161" width="8.85546875" style="40"/>
    <col min="6162" max="6162" width="36.85546875" style="40" customWidth="1"/>
    <col min="6163" max="6411" width="8.85546875" style="40"/>
    <col min="6412" max="6412" width="3" style="40" customWidth="1"/>
    <col min="6413" max="6414" width="8.85546875" style="40"/>
    <col min="6415" max="6415" width="17.42578125" style="40" customWidth="1"/>
    <col min="6416" max="6417" width="8.85546875" style="40"/>
    <col min="6418" max="6418" width="36.85546875" style="40" customWidth="1"/>
    <col min="6419" max="6667" width="8.85546875" style="40"/>
    <col min="6668" max="6668" width="3" style="40" customWidth="1"/>
    <col min="6669" max="6670" width="8.85546875" style="40"/>
    <col min="6671" max="6671" width="17.42578125" style="40" customWidth="1"/>
    <col min="6672" max="6673" width="8.85546875" style="40"/>
    <col min="6674" max="6674" width="36.85546875" style="40" customWidth="1"/>
    <col min="6675" max="6923" width="8.85546875" style="40"/>
    <col min="6924" max="6924" width="3" style="40" customWidth="1"/>
    <col min="6925" max="6926" width="8.85546875" style="40"/>
    <col min="6927" max="6927" width="17.42578125" style="40" customWidth="1"/>
    <col min="6928" max="6929" width="8.85546875" style="40"/>
    <col min="6930" max="6930" width="36.85546875" style="40" customWidth="1"/>
    <col min="6931" max="7179" width="8.85546875" style="40"/>
    <col min="7180" max="7180" width="3" style="40" customWidth="1"/>
    <col min="7181" max="7182" width="8.85546875" style="40"/>
    <col min="7183" max="7183" width="17.42578125" style="40" customWidth="1"/>
    <col min="7184" max="7185" width="8.85546875" style="40"/>
    <col min="7186" max="7186" width="36.85546875" style="40" customWidth="1"/>
    <col min="7187" max="7435" width="8.85546875" style="40"/>
    <col min="7436" max="7436" width="3" style="40" customWidth="1"/>
    <col min="7437" max="7438" width="8.85546875" style="40"/>
    <col min="7439" max="7439" width="17.42578125" style="40" customWidth="1"/>
    <col min="7440" max="7441" width="8.85546875" style="40"/>
    <col min="7442" max="7442" width="36.85546875" style="40" customWidth="1"/>
    <col min="7443" max="7691" width="8.85546875" style="40"/>
    <col min="7692" max="7692" width="3" style="40" customWidth="1"/>
    <col min="7693" max="7694" width="8.85546875" style="40"/>
    <col min="7695" max="7695" width="17.42578125" style="40" customWidth="1"/>
    <col min="7696" max="7697" width="8.85546875" style="40"/>
    <col min="7698" max="7698" width="36.85546875" style="40" customWidth="1"/>
    <col min="7699" max="7947" width="8.85546875" style="40"/>
    <col min="7948" max="7948" width="3" style="40" customWidth="1"/>
    <col min="7949" max="7950" width="8.85546875" style="40"/>
    <col min="7951" max="7951" width="17.42578125" style="40" customWidth="1"/>
    <col min="7952" max="7953" width="8.85546875" style="40"/>
    <col min="7954" max="7954" width="36.85546875" style="40" customWidth="1"/>
    <col min="7955" max="8203" width="8.85546875" style="40"/>
    <col min="8204" max="8204" width="3" style="40" customWidth="1"/>
    <col min="8205" max="8206" width="8.85546875" style="40"/>
    <col min="8207" max="8207" width="17.42578125" style="40" customWidth="1"/>
    <col min="8208" max="8209" width="8.85546875" style="40"/>
    <col min="8210" max="8210" width="36.85546875" style="40" customWidth="1"/>
    <col min="8211" max="8459" width="8.85546875" style="40"/>
    <col min="8460" max="8460" width="3" style="40" customWidth="1"/>
    <col min="8461" max="8462" width="8.85546875" style="40"/>
    <col min="8463" max="8463" width="17.42578125" style="40" customWidth="1"/>
    <col min="8464" max="8465" width="8.85546875" style="40"/>
    <col min="8466" max="8466" width="36.85546875" style="40" customWidth="1"/>
    <col min="8467" max="8715" width="8.85546875" style="40"/>
    <col min="8716" max="8716" width="3" style="40" customWidth="1"/>
    <col min="8717" max="8718" width="8.85546875" style="40"/>
    <col min="8719" max="8719" width="17.42578125" style="40" customWidth="1"/>
    <col min="8720" max="8721" width="8.85546875" style="40"/>
    <col min="8722" max="8722" width="36.85546875" style="40" customWidth="1"/>
    <col min="8723" max="8971" width="8.85546875" style="40"/>
    <col min="8972" max="8972" width="3" style="40" customWidth="1"/>
    <col min="8973" max="8974" width="8.85546875" style="40"/>
    <col min="8975" max="8975" width="17.42578125" style="40" customWidth="1"/>
    <col min="8976" max="8977" width="8.85546875" style="40"/>
    <col min="8978" max="8978" width="36.85546875" style="40" customWidth="1"/>
    <col min="8979" max="9227" width="8.85546875" style="40"/>
    <col min="9228" max="9228" width="3" style="40" customWidth="1"/>
    <col min="9229" max="9230" width="8.85546875" style="40"/>
    <col min="9231" max="9231" width="17.42578125" style="40" customWidth="1"/>
    <col min="9232" max="9233" width="8.85546875" style="40"/>
    <col min="9234" max="9234" width="36.85546875" style="40" customWidth="1"/>
    <col min="9235" max="9483" width="8.85546875" style="40"/>
    <col min="9484" max="9484" width="3" style="40" customWidth="1"/>
    <col min="9485" max="9486" width="8.85546875" style="40"/>
    <col min="9487" max="9487" width="17.42578125" style="40" customWidth="1"/>
    <col min="9488" max="9489" width="8.85546875" style="40"/>
    <col min="9490" max="9490" width="36.85546875" style="40" customWidth="1"/>
    <col min="9491" max="9739" width="8.85546875" style="40"/>
    <col min="9740" max="9740" width="3" style="40" customWidth="1"/>
    <col min="9741" max="9742" width="8.85546875" style="40"/>
    <col min="9743" max="9743" width="17.42578125" style="40" customWidth="1"/>
    <col min="9744" max="9745" width="8.85546875" style="40"/>
    <col min="9746" max="9746" width="36.85546875" style="40" customWidth="1"/>
    <col min="9747" max="9995" width="8.85546875" style="40"/>
    <col min="9996" max="9996" width="3" style="40" customWidth="1"/>
    <col min="9997" max="9998" width="8.85546875" style="40"/>
    <col min="9999" max="9999" width="17.42578125" style="40" customWidth="1"/>
    <col min="10000" max="10001" width="8.85546875" style="40"/>
    <col min="10002" max="10002" width="36.85546875" style="40" customWidth="1"/>
    <col min="10003" max="10251" width="8.85546875" style="40"/>
    <col min="10252" max="10252" width="3" style="40" customWidth="1"/>
    <col min="10253" max="10254" width="8.85546875" style="40"/>
    <col min="10255" max="10255" width="17.42578125" style="40" customWidth="1"/>
    <col min="10256" max="10257" width="8.85546875" style="40"/>
    <col min="10258" max="10258" width="36.85546875" style="40" customWidth="1"/>
    <col min="10259" max="10507" width="8.85546875" style="40"/>
    <col min="10508" max="10508" width="3" style="40" customWidth="1"/>
    <col min="10509" max="10510" width="8.85546875" style="40"/>
    <col min="10511" max="10511" width="17.42578125" style="40" customWidth="1"/>
    <col min="10512" max="10513" width="8.85546875" style="40"/>
    <col min="10514" max="10514" width="36.85546875" style="40" customWidth="1"/>
    <col min="10515" max="10763" width="8.85546875" style="40"/>
    <col min="10764" max="10764" width="3" style="40" customWidth="1"/>
    <col min="10765" max="10766" width="8.85546875" style="40"/>
    <col min="10767" max="10767" width="17.42578125" style="40" customWidth="1"/>
    <col min="10768" max="10769" width="8.85546875" style="40"/>
    <col min="10770" max="10770" width="36.85546875" style="40" customWidth="1"/>
    <col min="10771" max="11019" width="8.85546875" style="40"/>
    <col min="11020" max="11020" width="3" style="40" customWidth="1"/>
    <col min="11021" max="11022" width="8.85546875" style="40"/>
    <col min="11023" max="11023" width="17.42578125" style="40" customWidth="1"/>
    <col min="11024" max="11025" width="8.85546875" style="40"/>
    <col min="11026" max="11026" width="36.85546875" style="40" customWidth="1"/>
    <col min="11027" max="11275" width="8.85546875" style="40"/>
    <col min="11276" max="11276" width="3" style="40" customWidth="1"/>
    <col min="11277" max="11278" width="8.85546875" style="40"/>
    <col min="11279" max="11279" width="17.42578125" style="40" customWidth="1"/>
    <col min="11280" max="11281" width="8.85546875" style="40"/>
    <col min="11282" max="11282" width="36.85546875" style="40" customWidth="1"/>
    <col min="11283" max="11531" width="8.85546875" style="40"/>
    <col min="11532" max="11532" width="3" style="40" customWidth="1"/>
    <col min="11533" max="11534" width="8.85546875" style="40"/>
    <col min="11535" max="11535" width="17.42578125" style="40" customWidth="1"/>
    <col min="11536" max="11537" width="8.85546875" style="40"/>
    <col min="11538" max="11538" width="36.85546875" style="40" customWidth="1"/>
    <col min="11539" max="11787" width="8.85546875" style="40"/>
    <col min="11788" max="11788" width="3" style="40" customWidth="1"/>
    <col min="11789" max="11790" width="8.85546875" style="40"/>
    <col min="11791" max="11791" width="17.42578125" style="40" customWidth="1"/>
    <col min="11792" max="11793" width="8.85546875" style="40"/>
    <col min="11794" max="11794" width="36.85546875" style="40" customWidth="1"/>
    <col min="11795" max="12043" width="8.85546875" style="40"/>
    <col min="12044" max="12044" width="3" style="40" customWidth="1"/>
    <col min="12045" max="12046" width="8.85546875" style="40"/>
    <col min="12047" max="12047" width="17.42578125" style="40" customWidth="1"/>
    <col min="12048" max="12049" width="8.85546875" style="40"/>
    <col min="12050" max="12050" width="36.85546875" style="40" customWidth="1"/>
    <col min="12051" max="12299" width="8.85546875" style="40"/>
    <col min="12300" max="12300" width="3" style="40" customWidth="1"/>
    <col min="12301" max="12302" width="8.85546875" style="40"/>
    <col min="12303" max="12303" width="17.42578125" style="40" customWidth="1"/>
    <col min="12304" max="12305" width="8.85546875" style="40"/>
    <col min="12306" max="12306" width="36.85546875" style="40" customWidth="1"/>
    <col min="12307" max="12555" width="8.85546875" style="40"/>
    <col min="12556" max="12556" width="3" style="40" customWidth="1"/>
    <col min="12557" max="12558" width="8.85546875" style="40"/>
    <col min="12559" max="12559" width="17.42578125" style="40" customWidth="1"/>
    <col min="12560" max="12561" width="8.85546875" style="40"/>
    <col min="12562" max="12562" width="36.85546875" style="40" customWidth="1"/>
    <col min="12563" max="12811" width="8.85546875" style="40"/>
    <col min="12812" max="12812" width="3" style="40" customWidth="1"/>
    <col min="12813" max="12814" width="8.85546875" style="40"/>
    <col min="12815" max="12815" width="17.42578125" style="40" customWidth="1"/>
    <col min="12816" max="12817" width="8.85546875" style="40"/>
    <col min="12818" max="12818" width="36.85546875" style="40" customWidth="1"/>
    <col min="12819" max="13067" width="8.85546875" style="40"/>
    <col min="13068" max="13068" width="3" style="40" customWidth="1"/>
    <col min="13069" max="13070" width="8.85546875" style="40"/>
    <col min="13071" max="13071" width="17.42578125" style="40" customWidth="1"/>
    <col min="13072" max="13073" width="8.85546875" style="40"/>
    <col min="13074" max="13074" width="36.85546875" style="40" customWidth="1"/>
    <col min="13075" max="13323" width="8.85546875" style="40"/>
    <col min="13324" max="13324" width="3" style="40" customWidth="1"/>
    <col min="13325" max="13326" width="8.85546875" style="40"/>
    <col min="13327" max="13327" width="17.42578125" style="40" customWidth="1"/>
    <col min="13328" max="13329" width="8.85546875" style="40"/>
    <col min="13330" max="13330" width="36.85546875" style="40" customWidth="1"/>
    <col min="13331" max="13579" width="8.85546875" style="40"/>
    <col min="13580" max="13580" width="3" style="40" customWidth="1"/>
    <col min="13581" max="13582" width="8.85546875" style="40"/>
    <col min="13583" max="13583" width="17.42578125" style="40" customWidth="1"/>
    <col min="13584" max="13585" width="8.85546875" style="40"/>
    <col min="13586" max="13586" width="36.85546875" style="40" customWidth="1"/>
    <col min="13587" max="13835" width="8.85546875" style="40"/>
    <col min="13836" max="13836" width="3" style="40" customWidth="1"/>
    <col min="13837" max="13838" width="8.85546875" style="40"/>
    <col min="13839" max="13839" width="17.42578125" style="40" customWidth="1"/>
    <col min="13840" max="13841" width="8.85546875" style="40"/>
    <col min="13842" max="13842" width="36.85546875" style="40" customWidth="1"/>
    <col min="13843" max="14091" width="8.85546875" style="40"/>
    <col min="14092" max="14092" width="3" style="40" customWidth="1"/>
    <col min="14093" max="14094" width="8.85546875" style="40"/>
    <col min="14095" max="14095" width="17.42578125" style="40" customWidth="1"/>
    <col min="14096" max="14097" width="8.85546875" style="40"/>
    <col min="14098" max="14098" width="36.85546875" style="40" customWidth="1"/>
    <col min="14099" max="14347" width="8.85546875" style="40"/>
    <col min="14348" max="14348" width="3" style="40" customWidth="1"/>
    <col min="14349" max="14350" width="8.85546875" style="40"/>
    <col min="14351" max="14351" width="17.42578125" style="40" customWidth="1"/>
    <col min="14352" max="14353" width="8.85546875" style="40"/>
    <col min="14354" max="14354" width="36.85546875" style="40" customWidth="1"/>
    <col min="14355" max="14603" width="8.85546875" style="40"/>
    <col min="14604" max="14604" width="3" style="40" customWidth="1"/>
    <col min="14605" max="14606" width="8.85546875" style="40"/>
    <col min="14607" max="14607" width="17.42578125" style="40" customWidth="1"/>
    <col min="14608" max="14609" width="8.85546875" style="40"/>
    <col min="14610" max="14610" width="36.85546875" style="40" customWidth="1"/>
    <col min="14611" max="14859" width="8.85546875" style="40"/>
    <col min="14860" max="14860" width="3" style="40" customWidth="1"/>
    <col min="14861" max="14862" width="8.85546875" style="40"/>
    <col min="14863" max="14863" width="17.42578125" style="40" customWidth="1"/>
    <col min="14864" max="14865" width="8.85546875" style="40"/>
    <col min="14866" max="14866" width="36.85546875" style="40" customWidth="1"/>
    <col min="14867" max="15115" width="8.85546875" style="40"/>
    <col min="15116" max="15116" width="3" style="40" customWidth="1"/>
    <col min="15117" max="15118" width="8.85546875" style="40"/>
    <col min="15119" max="15119" width="17.42578125" style="40" customWidth="1"/>
    <col min="15120" max="15121" width="8.85546875" style="40"/>
    <col min="15122" max="15122" width="36.85546875" style="40" customWidth="1"/>
    <col min="15123" max="15371" width="8.85546875" style="40"/>
    <col min="15372" max="15372" width="3" style="40" customWidth="1"/>
    <col min="15373" max="15374" width="8.85546875" style="40"/>
    <col min="15375" max="15375" width="17.42578125" style="40" customWidth="1"/>
    <col min="15376" max="15377" width="8.85546875" style="40"/>
    <col min="15378" max="15378" width="36.85546875" style="40" customWidth="1"/>
    <col min="15379" max="15627" width="8.85546875" style="40"/>
    <col min="15628" max="15628" width="3" style="40" customWidth="1"/>
    <col min="15629" max="15630" width="8.85546875" style="40"/>
    <col min="15631" max="15631" width="17.42578125" style="40" customWidth="1"/>
    <col min="15632" max="15633" width="8.85546875" style="40"/>
    <col min="15634" max="15634" width="36.85546875" style="40" customWidth="1"/>
    <col min="15635" max="15883" width="8.85546875" style="40"/>
    <col min="15884" max="15884" width="3" style="40" customWidth="1"/>
    <col min="15885" max="15886" width="8.85546875" style="40"/>
    <col min="15887" max="15887" width="17.42578125" style="40" customWidth="1"/>
    <col min="15888" max="15889" width="8.85546875" style="40"/>
    <col min="15890" max="15890" width="36.85546875" style="40" customWidth="1"/>
    <col min="15891" max="16139" width="8.85546875" style="40"/>
    <col min="16140" max="16140" width="3" style="40" customWidth="1"/>
    <col min="16141" max="16142" width="8.85546875" style="40"/>
    <col min="16143" max="16143" width="17.42578125" style="40" customWidth="1"/>
    <col min="16144" max="16145" width="8.85546875" style="40"/>
    <col min="16146" max="16146" width="36.85546875" style="40" customWidth="1"/>
    <col min="16147" max="16384" width="8.85546875" style="40"/>
  </cols>
  <sheetData>
    <row r="1" spans="1:19" ht="13.15" customHeight="1" x14ac:dyDescent="0.2">
      <c r="A1" s="202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3.15" customHeight="1" x14ac:dyDescent="0.2">
      <c r="A2" s="204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19" ht="24.6" customHeight="1" x14ac:dyDescent="0.2">
      <c r="A3" s="206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</row>
    <row r="4" spans="1:19" s="41" customFormat="1" ht="14.25" x14ac:dyDescent="0.2">
      <c r="A4" s="84"/>
      <c r="B4" s="85" t="s">
        <v>47</v>
      </c>
      <c r="C4" s="89" t="s">
        <v>48</v>
      </c>
      <c r="D4" s="86" t="s">
        <v>49</v>
      </c>
      <c r="E4" s="87" t="s">
        <v>50</v>
      </c>
      <c r="F4" s="88" t="s">
        <v>48</v>
      </c>
      <c r="G4" s="86" t="s">
        <v>49</v>
      </c>
      <c r="H4" s="87" t="s">
        <v>50</v>
      </c>
      <c r="I4" s="88" t="s">
        <v>48</v>
      </c>
      <c r="J4" s="86" t="s">
        <v>49</v>
      </c>
      <c r="K4" s="87" t="s">
        <v>50</v>
      </c>
      <c r="L4" s="89" t="s">
        <v>48</v>
      </c>
      <c r="M4" s="86" t="s">
        <v>49</v>
      </c>
      <c r="N4" s="87" t="s">
        <v>50</v>
      </c>
      <c r="O4" s="88" t="s">
        <v>48</v>
      </c>
      <c r="P4" s="86" t="s">
        <v>49</v>
      </c>
      <c r="Q4" s="87" t="s">
        <v>50</v>
      </c>
      <c r="R4" s="90" t="s">
        <v>51</v>
      </c>
      <c r="S4" s="90" t="s">
        <v>52</v>
      </c>
    </row>
    <row r="5" spans="1:19" ht="14.45" customHeight="1" x14ac:dyDescent="0.25">
      <c r="A5" s="91">
        <v>1</v>
      </c>
      <c r="B5" s="187" t="s">
        <v>42</v>
      </c>
      <c r="C5" s="194">
        <v>5901</v>
      </c>
      <c r="D5" s="195" t="s">
        <v>175</v>
      </c>
      <c r="E5" s="196"/>
      <c r="F5" s="197">
        <v>6455</v>
      </c>
      <c r="G5" s="195" t="s">
        <v>176</v>
      </c>
      <c r="H5" s="198"/>
      <c r="I5" s="199">
        <v>6456</v>
      </c>
      <c r="J5" s="200" t="s">
        <v>177</v>
      </c>
      <c r="K5" s="198"/>
      <c r="L5" s="194"/>
      <c r="M5" s="195"/>
      <c r="N5" s="198"/>
      <c r="O5" s="197"/>
      <c r="P5" s="195"/>
      <c r="Q5" s="198"/>
      <c r="R5" s="200" t="s">
        <v>178</v>
      </c>
      <c r="S5" s="200" t="s">
        <v>179</v>
      </c>
    </row>
    <row r="6" spans="1:19" ht="15" x14ac:dyDescent="0.25">
      <c r="A6" s="91">
        <v>2</v>
      </c>
      <c r="B6" s="188" t="s">
        <v>93</v>
      </c>
      <c r="C6" s="194">
        <v>3137</v>
      </c>
      <c r="D6" s="195" t="s">
        <v>127</v>
      </c>
      <c r="E6" s="196"/>
      <c r="F6" s="197">
        <v>3138</v>
      </c>
      <c r="G6" s="195" t="s">
        <v>128</v>
      </c>
      <c r="H6" s="198"/>
      <c r="I6" s="199">
        <v>5335</v>
      </c>
      <c r="J6" s="200" t="s">
        <v>129</v>
      </c>
      <c r="K6" s="198"/>
      <c r="L6" s="194"/>
      <c r="M6" s="195"/>
      <c r="N6" s="198"/>
      <c r="O6" s="197"/>
      <c r="P6" s="195"/>
      <c r="Q6" s="198"/>
      <c r="R6" s="200" t="s">
        <v>130</v>
      </c>
      <c r="S6" s="200" t="s">
        <v>131</v>
      </c>
    </row>
    <row r="7" spans="1:19" ht="15" x14ac:dyDescent="0.25">
      <c r="A7" s="91">
        <v>3</v>
      </c>
      <c r="B7" s="188" t="s">
        <v>112</v>
      </c>
      <c r="C7" s="194">
        <v>5264</v>
      </c>
      <c r="D7" s="195" t="s">
        <v>154</v>
      </c>
      <c r="E7" s="196"/>
      <c r="F7" s="197">
        <v>5268</v>
      </c>
      <c r="G7" s="195" t="s">
        <v>155</v>
      </c>
      <c r="H7" s="198"/>
      <c r="I7" s="199">
        <v>5277</v>
      </c>
      <c r="J7" s="200" t="s">
        <v>156</v>
      </c>
      <c r="K7" s="198"/>
      <c r="L7" s="194">
        <v>6006</v>
      </c>
      <c r="M7" s="195" t="s">
        <v>157</v>
      </c>
      <c r="N7" s="198"/>
      <c r="O7" s="197"/>
      <c r="P7" s="195"/>
      <c r="Q7" s="198"/>
      <c r="R7" s="200" t="s">
        <v>158</v>
      </c>
      <c r="S7" s="200" t="s">
        <v>159</v>
      </c>
    </row>
    <row r="8" spans="1:19" ht="15" x14ac:dyDescent="0.25">
      <c r="A8" s="91">
        <v>4</v>
      </c>
      <c r="B8" s="188" t="s">
        <v>113</v>
      </c>
      <c r="C8" s="194">
        <v>5238</v>
      </c>
      <c r="D8" s="195" t="s">
        <v>160</v>
      </c>
      <c r="E8" s="196"/>
      <c r="F8" s="197">
        <v>5243</v>
      </c>
      <c r="G8" s="195" t="s">
        <v>161</v>
      </c>
      <c r="H8" s="198"/>
      <c r="I8" s="199">
        <v>5287</v>
      </c>
      <c r="J8" s="200" t="s">
        <v>162</v>
      </c>
      <c r="K8" s="198"/>
      <c r="L8" s="194">
        <v>6257</v>
      </c>
      <c r="M8" s="195" t="s">
        <v>163</v>
      </c>
      <c r="N8" s="198"/>
      <c r="O8" s="197"/>
      <c r="P8" s="195"/>
      <c r="Q8" s="198"/>
      <c r="R8" s="200" t="s">
        <v>164</v>
      </c>
      <c r="S8" s="200" t="s">
        <v>159</v>
      </c>
    </row>
    <row r="9" spans="1:19" ht="15" x14ac:dyDescent="0.25">
      <c r="A9" s="91">
        <v>5</v>
      </c>
      <c r="B9" s="188" t="s">
        <v>96</v>
      </c>
      <c r="C9" s="194">
        <v>6302</v>
      </c>
      <c r="D9" s="195" t="s">
        <v>149</v>
      </c>
      <c r="E9" s="196"/>
      <c r="F9" s="197">
        <v>6301</v>
      </c>
      <c r="G9" s="195" t="s">
        <v>150</v>
      </c>
      <c r="H9" s="198"/>
      <c r="I9" s="199">
        <v>5857</v>
      </c>
      <c r="J9" s="200" t="s">
        <v>151</v>
      </c>
      <c r="K9" s="198"/>
      <c r="L9" s="194"/>
      <c r="M9" s="195"/>
      <c r="N9" s="198"/>
      <c r="O9" s="197"/>
      <c r="P9" s="195"/>
      <c r="Q9" s="198"/>
      <c r="R9" s="200" t="s">
        <v>152</v>
      </c>
      <c r="S9" s="200" t="s">
        <v>153</v>
      </c>
    </row>
    <row r="10" spans="1:19" ht="15" x14ac:dyDescent="0.25">
      <c r="A10" s="91">
        <v>6</v>
      </c>
      <c r="B10" s="187" t="s">
        <v>101</v>
      </c>
      <c r="C10" s="194">
        <v>5903</v>
      </c>
      <c r="D10" s="195" t="s">
        <v>180</v>
      </c>
      <c r="E10" s="196"/>
      <c r="F10" s="197">
        <v>5908</v>
      </c>
      <c r="G10" s="195" t="s">
        <v>181</v>
      </c>
      <c r="H10" s="198"/>
      <c r="I10" s="199">
        <v>3984</v>
      </c>
      <c r="J10" s="200" t="s">
        <v>182</v>
      </c>
      <c r="K10" s="198"/>
      <c r="L10" s="194"/>
      <c r="M10" s="195"/>
      <c r="N10" s="198"/>
      <c r="O10" s="197"/>
      <c r="P10" s="195"/>
      <c r="Q10" s="198"/>
      <c r="R10" s="200" t="s">
        <v>183</v>
      </c>
      <c r="S10" s="200" t="s">
        <v>179</v>
      </c>
    </row>
    <row r="11" spans="1:19" ht="15" x14ac:dyDescent="0.25">
      <c r="A11" s="91">
        <v>7</v>
      </c>
      <c r="B11" s="188" t="s">
        <v>114</v>
      </c>
      <c r="C11" s="194">
        <v>3072</v>
      </c>
      <c r="D11" s="195" t="s">
        <v>165</v>
      </c>
      <c r="E11" s="196"/>
      <c r="F11" s="197">
        <v>3981</v>
      </c>
      <c r="G11" s="195" t="s">
        <v>166</v>
      </c>
      <c r="H11" s="198"/>
      <c r="I11" s="199">
        <v>6039</v>
      </c>
      <c r="J11" s="200" t="s">
        <v>167</v>
      </c>
      <c r="K11" s="198"/>
      <c r="L11" s="194"/>
      <c r="M11" s="195"/>
      <c r="N11" s="198"/>
      <c r="O11" s="197"/>
      <c r="P11" s="195"/>
      <c r="Q11" s="198"/>
      <c r="R11" s="200" t="s">
        <v>168</v>
      </c>
      <c r="S11" s="200" t="s">
        <v>169</v>
      </c>
    </row>
    <row r="12" spans="1:19" ht="15" x14ac:dyDescent="0.25">
      <c r="A12" s="91">
        <v>8</v>
      </c>
      <c r="B12" s="188" t="s">
        <v>115</v>
      </c>
      <c r="C12" s="194">
        <v>6037</v>
      </c>
      <c r="D12" s="195" t="s">
        <v>170</v>
      </c>
      <c r="E12" s="196"/>
      <c r="F12" s="197">
        <v>6041</v>
      </c>
      <c r="G12" s="195" t="s">
        <v>171</v>
      </c>
      <c r="H12" s="198"/>
      <c r="I12" s="199">
        <v>4654</v>
      </c>
      <c r="J12" s="200" t="s">
        <v>172</v>
      </c>
      <c r="K12" s="198"/>
      <c r="L12" s="194"/>
      <c r="M12" s="195"/>
      <c r="N12" s="198"/>
      <c r="O12" s="197"/>
      <c r="P12" s="195"/>
      <c r="Q12" s="198"/>
      <c r="R12" s="200" t="s">
        <v>173</v>
      </c>
      <c r="S12" s="200" t="s">
        <v>174</v>
      </c>
    </row>
    <row r="13" spans="1:19" ht="15" x14ac:dyDescent="0.25">
      <c r="A13" s="91">
        <v>9</v>
      </c>
      <c r="B13" s="188" t="s">
        <v>94</v>
      </c>
      <c r="C13" s="194">
        <v>6256</v>
      </c>
      <c r="D13" s="195" t="s">
        <v>144</v>
      </c>
      <c r="E13" s="196"/>
      <c r="F13" s="197">
        <v>6404</v>
      </c>
      <c r="G13" s="195" t="s">
        <v>145</v>
      </c>
      <c r="H13" s="198"/>
      <c r="I13" s="199">
        <v>6648</v>
      </c>
      <c r="J13" s="200" t="s">
        <v>146</v>
      </c>
      <c r="K13" s="198"/>
      <c r="L13" s="194"/>
      <c r="M13" s="195"/>
      <c r="N13" s="198"/>
      <c r="O13" s="197"/>
      <c r="P13" s="195"/>
      <c r="Q13" s="198"/>
      <c r="R13" s="200" t="s">
        <v>147</v>
      </c>
      <c r="S13" s="200" t="s">
        <v>148</v>
      </c>
    </row>
    <row r="14" spans="1:19" ht="15" x14ac:dyDescent="0.25">
      <c r="A14" s="91">
        <v>10</v>
      </c>
      <c r="B14" s="188" t="s">
        <v>104</v>
      </c>
      <c r="C14" s="194">
        <v>3963</v>
      </c>
      <c r="D14" s="195" t="s">
        <v>122</v>
      </c>
      <c r="E14" s="196"/>
      <c r="F14" s="197">
        <v>4664</v>
      </c>
      <c r="G14" s="195" t="s">
        <v>123</v>
      </c>
      <c r="H14" s="198"/>
      <c r="I14" s="199">
        <v>5960</v>
      </c>
      <c r="J14" s="200" t="s">
        <v>124</v>
      </c>
      <c r="K14" s="198"/>
      <c r="L14" s="194"/>
      <c r="M14" s="195"/>
      <c r="N14" s="198"/>
      <c r="O14" s="197"/>
      <c r="P14" s="195"/>
      <c r="Q14" s="198"/>
      <c r="R14" s="200" t="s">
        <v>125</v>
      </c>
      <c r="S14" s="200" t="s">
        <v>126</v>
      </c>
    </row>
    <row r="15" spans="1:19" ht="15" x14ac:dyDescent="0.25">
      <c r="A15" s="91">
        <v>11</v>
      </c>
      <c r="B15" s="188" t="s">
        <v>132</v>
      </c>
      <c r="C15" s="194"/>
      <c r="D15" s="195" t="s">
        <v>133</v>
      </c>
      <c r="E15" s="196"/>
      <c r="F15" s="197"/>
      <c r="G15" s="195" t="s">
        <v>134</v>
      </c>
      <c r="H15" s="198"/>
      <c r="I15" s="199"/>
      <c r="J15" s="200" t="s">
        <v>135</v>
      </c>
      <c r="K15" s="198"/>
      <c r="L15" s="194"/>
      <c r="M15" s="195" t="s">
        <v>136</v>
      </c>
      <c r="N15" s="198"/>
      <c r="O15" s="197"/>
      <c r="P15" s="195"/>
      <c r="Q15" s="198"/>
      <c r="R15" s="200" t="s">
        <v>137</v>
      </c>
      <c r="S15" s="200" t="s">
        <v>138</v>
      </c>
    </row>
    <row r="16" spans="1:19" ht="15" x14ac:dyDescent="0.25">
      <c r="A16" s="91">
        <v>12</v>
      </c>
      <c r="B16" s="189" t="s">
        <v>73</v>
      </c>
      <c r="C16" s="194">
        <v>4000</v>
      </c>
      <c r="D16" s="195" t="s">
        <v>139</v>
      </c>
      <c r="E16" s="196"/>
      <c r="F16" s="197">
        <v>4092</v>
      </c>
      <c r="G16" s="195" t="s">
        <v>140</v>
      </c>
      <c r="H16" s="198"/>
      <c r="I16" s="199">
        <v>5843</v>
      </c>
      <c r="J16" s="200" t="s">
        <v>141</v>
      </c>
      <c r="K16" s="198"/>
      <c r="L16" s="194"/>
      <c r="M16" s="195"/>
      <c r="N16" s="198"/>
      <c r="O16" s="197"/>
      <c r="P16" s="195"/>
      <c r="Q16" s="198"/>
      <c r="R16" s="200" t="s">
        <v>142</v>
      </c>
      <c r="S16" s="200" t="s">
        <v>143</v>
      </c>
    </row>
    <row r="17" spans="1:19" ht="15" x14ac:dyDescent="0.25">
      <c r="A17" s="91">
        <v>13</v>
      </c>
      <c r="B17" s="188"/>
      <c r="C17" s="194"/>
      <c r="D17" s="195"/>
      <c r="E17" s="196"/>
      <c r="F17" s="197"/>
      <c r="G17" s="195"/>
      <c r="H17" s="198"/>
      <c r="I17" s="199"/>
      <c r="J17" s="200"/>
      <c r="K17" s="198"/>
      <c r="L17" s="194"/>
      <c r="M17" s="195"/>
      <c r="N17" s="198"/>
      <c r="O17" s="197"/>
      <c r="P17" s="195"/>
      <c r="Q17" s="198"/>
      <c r="R17" s="200"/>
      <c r="S17" s="200"/>
    </row>
    <row r="18" spans="1:19" ht="15" x14ac:dyDescent="0.25">
      <c r="A18" s="91">
        <v>14</v>
      </c>
      <c r="B18" s="188"/>
      <c r="C18" s="98"/>
      <c r="D18" s="92"/>
      <c r="E18" s="93"/>
      <c r="F18" s="94"/>
      <c r="G18" s="92"/>
      <c r="H18" s="95"/>
      <c r="I18" s="96"/>
      <c r="J18" s="97"/>
      <c r="K18" s="95"/>
      <c r="L18" s="98"/>
      <c r="M18" s="92"/>
      <c r="N18" s="95"/>
      <c r="O18" s="94"/>
      <c r="P18" s="92"/>
      <c r="Q18" s="95"/>
      <c r="R18" s="97"/>
      <c r="S18" s="97"/>
    </row>
    <row r="19" spans="1:19" ht="15" x14ac:dyDescent="0.25">
      <c r="A19" s="91">
        <v>15</v>
      </c>
      <c r="B19" s="188"/>
      <c r="C19" s="98"/>
      <c r="D19" s="92"/>
      <c r="E19" s="93"/>
      <c r="F19" s="94"/>
      <c r="G19" s="92"/>
      <c r="H19" s="95"/>
      <c r="I19" s="96"/>
      <c r="J19" s="97"/>
      <c r="K19" s="95"/>
      <c r="L19" s="98"/>
      <c r="M19" s="92"/>
      <c r="N19" s="95"/>
      <c r="O19" s="94"/>
      <c r="P19" s="92"/>
      <c r="Q19" s="95"/>
      <c r="R19" s="97"/>
      <c r="S19" s="97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S18"/>
  <sheetViews>
    <sheetView zoomScale="90" zoomScaleNormal="90" workbookViewId="0">
      <selection activeCell="J21" sqref="J21"/>
    </sheetView>
  </sheetViews>
  <sheetFormatPr defaultRowHeight="15" x14ac:dyDescent="0.25"/>
  <cols>
    <col min="1" max="1" width="9.5703125" bestFit="1" customWidth="1"/>
    <col min="2" max="2" width="38" style="40" bestFit="1" customWidth="1"/>
    <col min="3" max="3" width="5.85546875" style="40" customWidth="1"/>
    <col min="4" max="4" width="16" style="40" customWidth="1"/>
    <col min="5" max="5" width="4.7109375" style="40" customWidth="1"/>
    <col min="6" max="6" width="5.85546875" style="40" customWidth="1"/>
    <col min="7" max="7" width="16" style="40" customWidth="1"/>
    <col min="8" max="8" width="4.7109375" style="54" customWidth="1"/>
    <col min="9" max="9" width="5.85546875" style="54" customWidth="1"/>
    <col min="10" max="10" width="16" style="54" customWidth="1"/>
    <col min="11" max="11" width="4.7109375" style="54" customWidth="1"/>
    <col min="12" max="12" width="5.7109375" style="54" customWidth="1"/>
    <col min="13" max="13" width="16" style="54" customWidth="1"/>
    <col min="14" max="14" width="4.7109375" style="54" customWidth="1"/>
    <col min="15" max="15" width="5.42578125" style="54" customWidth="1"/>
    <col min="16" max="16" width="16" style="54" customWidth="1"/>
    <col min="17" max="17" width="4.7109375" style="54" customWidth="1"/>
    <col min="18" max="18" width="9.7109375" style="54" customWidth="1"/>
    <col min="19" max="19" width="8.85546875" style="40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 customHeight="1" x14ac:dyDescent="0.25">
      <c r="A2" s="212" t="s">
        <v>118</v>
      </c>
      <c r="B2" s="214" t="s">
        <v>116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4.45" customHeight="1" x14ac:dyDescent="0.25">
      <c r="A3" s="213"/>
      <c r="B3" s="215" t="s">
        <v>117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1:19" x14ac:dyDescent="0.25">
      <c r="A4" s="39" t="s">
        <v>7</v>
      </c>
      <c r="B4" s="85" t="s">
        <v>47</v>
      </c>
      <c r="C4" s="89" t="s">
        <v>48</v>
      </c>
      <c r="D4" s="86" t="s">
        <v>49</v>
      </c>
      <c r="E4" s="87" t="s">
        <v>53</v>
      </c>
      <c r="F4" s="89" t="s">
        <v>48</v>
      </c>
      <c r="G4" s="86" t="s">
        <v>49</v>
      </c>
      <c r="H4" s="87" t="s">
        <v>53</v>
      </c>
      <c r="I4" s="88" t="s">
        <v>48</v>
      </c>
      <c r="J4" s="86" t="s">
        <v>49</v>
      </c>
      <c r="K4" s="87" t="s">
        <v>53</v>
      </c>
      <c r="L4" s="89" t="s">
        <v>48</v>
      </c>
      <c r="M4" s="86" t="s">
        <v>49</v>
      </c>
      <c r="N4" s="87" t="s">
        <v>53</v>
      </c>
      <c r="O4" s="89" t="s">
        <v>48</v>
      </c>
      <c r="P4" s="86" t="s">
        <v>49</v>
      </c>
      <c r="Q4" s="87" t="s">
        <v>53</v>
      </c>
      <c r="R4" s="89" t="s">
        <v>51</v>
      </c>
      <c r="S4" s="86" t="s">
        <v>52</v>
      </c>
    </row>
    <row r="5" spans="1:19" ht="15.75" thickBot="1" x14ac:dyDescent="0.3">
      <c r="A5" s="211" t="s">
        <v>8</v>
      </c>
      <c r="B5" s="152" t="str">
        <f>'Prezence 25.5..'!B15</f>
        <v>Tengo Salonta (Rumunsko)</v>
      </c>
      <c r="C5" s="152">
        <f>'Prezence 25.5..'!C15</f>
        <v>0</v>
      </c>
      <c r="D5" s="152" t="str">
        <f>'Prezence 25.5..'!D15</f>
        <v>Kadar Imre</v>
      </c>
      <c r="E5" s="152">
        <f>'Prezence 25.5..'!E15</f>
        <v>0</v>
      </c>
      <c r="F5" s="152">
        <f>'Prezence 25.5..'!F15</f>
        <v>0</v>
      </c>
      <c r="G5" s="152" t="str">
        <f>'Prezence 25.5..'!G15</f>
        <v>Suciu David</v>
      </c>
      <c r="H5" s="152">
        <f>'Prezence 25.5..'!H15</f>
        <v>0</v>
      </c>
      <c r="I5" s="152">
        <f>'Prezence 25.5..'!I15</f>
        <v>0</v>
      </c>
      <c r="J5" s="152" t="str">
        <f>'Prezence 25.5..'!J15</f>
        <v>Szijjarto Tician</v>
      </c>
      <c r="K5" s="152">
        <f>'Prezence 25.5..'!K15</f>
        <v>0</v>
      </c>
      <c r="L5" s="152">
        <f>'Prezence 25.5..'!L15</f>
        <v>0</v>
      </c>
      <c r="M5" s="152" t="str">
        <f>'Prezence 25.5..'!M15</f>
        <v>Turzo Nandor</v>
      </c>
      <c r="N5" s="152">
        <f>'Prezence 25.5..'!N15</f>
        <v>0</v>
      </c>
      <c r="O5" s="152">
        <f>'Prezence 25.5..'!O15</f>
        <v>0</v>
      </c>
      <c r="P5" s="152">
        <f>'Prezence 25.5..'!P15</f>
        <v>0</v>
      </c>
      <c r="Q5" s="152">
        <f>'Prezence 25.5..'!Q15</f>
        <v>0</v>
      </c>
      <c r="R5" s="152" t="str">
        <f>'Prezence 25.5..'!R15</f>
        <v>Sorean A.</v>
      </c>
      <c r="S5" s="152" t="str">
        <f>'Prezence 25.5..'!S15</f>
        <v>Sorean V.</v>
      </c>
    </row>
    <row r="6" spans="1:19" ht="15.75" thickBot="1" x14ac:dyDescent="0.3">
      <c r="A6" s="216"/>
      <c r="B6" s="152" t="str">
        <f>'Prezence 25.5..'!B12</f>
        <v>TJ Peklo nad Zdobnicí "B"</v>
      </c>
      <c r="C6" s="152">
        <f>'Prezence 25.5..'!C12</f>
        <v>6037</v>
      </c>
      <c r="D6" s="152" t="str">
        <f>'Prezence 25.5..'!D12</f>
        <v>Kotyza Lukáš</v>
      </c>
      <c r="E6" s="152">
        <f>'Prezence 25.5..'!E12</f>
        <v>0</v>
      </c>
      <c r="F6" s="152">
        <f>'Prezence 25.5..'!F12</f>
        <v>6041</v>
      </c>
      <c r="G6" s="152" t="str">
        <f>'Prezence 25.5..'!G12</f>
        <v>Kopecký Vojtěch</v>
      </c>
      <c r="H6" s="152">
        <f>'Prezence 25.5..'!H12</f>
        <v>0</v>
      </c>
      <c r="I6" s="152">
        <f>'Prezence 25.5..'!I12</f>
        <v>4654</v>
      </c>
      <c r="J6" s="152" t="str">
        <f>'Prezence 25.5..'!J12</f>
        <v>Teplý Adam</v>
      </c>
      <c r="K6" s="152">
        <f>'Prezence 25.5..'!K12</f>
        <v>0</v>
      </c>
      <c r="L6" s="152">
        <f>'Prezence 25.5..'!L12</f>
        <v>0</v>
      </c>
      <c r="M6" s="152">
        <f>'Prezence 25.5..'!M12</f>
        <v>0</v>
      </c>
      <c r="N6" s="152">
        <f>'Prezence 25.5..'!N12</f>
        <v>0</v>
      </c>
      <c r="O6" s="152">
        <f>'Prezence 25.5..'!O12</f>
        <v>0</v>
      </c>
      <c r="P6" s="152">
        <f>'Prezence 25.5..'!P12</f>
        <v>0</v>
      </c>
      <c r="Q6" s="152">
        <f>'Prezence 25.5..'!Q12</f>
        <v>0</v>
      </c>
      <c r="R6" s="152" t="str">
        <f>'Prezence 25.5..'!R12</f>
        <v>Kotyza</v>
      </c>
      <c r="S6" s="152" t="str">
        <f>'Prezence 25.5..'!S12</f>
        <v>Hostinský</v>
      </c>
    </row>
    <row r="7" spans="1:19" ht="15.75" thickBot="1" x14ac:dyDescent="0.3">
      <c r="A7" s="216"/>
      <c r="B7" s="152" t="str">
        <f>'Prezence 25.5..'!B16</f>
        <v>TJ Avia Čakovice</v>
      </c>
      <c r="C7" s="152">
        <f>'Prezence 25.5..'!C16</f>
        <v>4000</v>
      </c>
      <c r="D7" s="152" t="str">
        <f>'Prezence 25.5..'!D16</f>
        <v>Kalous Václav</v>
      </c>
      <c r="E7" s="152">
        <f>'Prezence 25.5..'!E16</f>
        <v>0</v>
      </c>
      <c r="F7" s="152">
        <f>'Prezence 25.5..'!F16</f>
        <v>4092</v>
      </c>
      <c r="G7" s="152" t="str">
        <f>'Prezence 25.5..'!G16</f>
        <v>Barnat Aleš</v>
      </c>
      <c r="H7" s="152">
        <f>'Prezence 25.5..'!H16</f>
        <v>0</v>
      </c>
      <c r="I7" s="152">
        <f>'Prezence 25.5..'!I16</f>
        <v>5843</v>
      </c>
      <c r="J7" s="152" t="str">
        <f>'Prezence 25.5..'!J16</f>
        <v>Suchý Martin</v>
      </c>
      <c r="K7" s="152">
        <f>'Prezence 25.5..'!K16</f>
        <v>0</v>
      </c>
      <c r="L7" s="152">
        <f>'Prezence 25.5..'!L16</f>
        <v>0</v>
      </c>
      <c r="M7" s="152">
        <f>'Prezence 25.5..'!M16</f>
        <v>0</v>
      </c>
      <c r="N7" s="152">
        <f>'Prezence 25.5..'!N16</f>
        <v>0</v>
      </c>
      <c r="O7" s="152">
        <f>'Prezence 25.5..'!O16</f>
        <v>0</v>
      </c>
      <c r="P7" s="152">
        <f>'Prezence 25.5..'!P16</f>
        <v>0</v>
      </c>
      <c r="Q7" s="152">
        <f>'Prezence 25.5..'!Q16</f>
        <v>0</v>
      </c>
      <c r="R7" s="152" t="str">
        <f>'Prezence 25.5..'!R16</f>
        <v>Kalous</v>
      </c>
      <c r="S7" s="152" t="str">
        <f>'Prezence 25.5..'!S16</f>
        <v>Suchý</v>
      </c>
    </row>
    <row r="8" spans="1:19" ht="15.75" thickBot="1" x14ac:dyDescent="0.3">
      <c r="A8" s="216"/>
      <c r="B8" s="152" t="str">
        <f>'Prezence 25.5..'!B9</f>
        <v>TJ Dynamo ČEZ České Budějovice</v>
      </c>
      <c r="C8" s="152">
        <f>'Prezence 25.5..'!C9</f>
        <v>6302</v>
      </c>
      <c r="D8" s="152" t="str">
        <f>'Prezence 25.5..'!D9</f>
        <v>Kalianko Kryštof</v>
      </c>
      <c r="E8" s="152">
        <f>'Prezence 25.5..'!E9</f>
        <v>0</v>
      </c>
      <c r="F8" s="152">
        <f>'Prezence 25.5..'!F9</f>
        <v>6301</v>
      </c>
      <c r="G8" s="152" t="str">
        <f>'Prezence 25.5..'!G9</f>
        <v>Buchal Patrik</v>
      </c>
      <c r="H8" s="152">
        <f>'Prezence 25.5..'!H9</f>
        <v>0</v>
      </c>
      <c r="I8" s="152">
        <f>'Prezence 25.5..'!I9</f>
        <v>5857</v>
      </c>
      <c r="J8" s="152" t="str">
        <f>'Prezence 25.5..'!J9</f>
        <v>Novotný Jan</v>
      </c>
      <c r="K8" s="152">
        <f>'Prezence 25.5..'!K9</f>
        <v>0</v>
      </c>
      <c r="L8" s="152">
        <f>'Prezence 25.5..'!L9</f>
        <v>0</v>
      </c>
      <c r="M8" s="152">
        <f>'Prezence 25.5..'!M9</f>
        <v>0</v>
      </c>
      <c r="N8" s="152">
        <f>'Prezence 25.5..'!N9</f>
        <v>0</v>
      </c>
      <c r="O8" s="152">
        <f>'Prezence 25.5..'!O9</f>
        <v>0</v>
      </c>
      <c r="P8" s="152">
        <f>'Prezence 25.5..'!P9</f>
        <v>0</v>
      </c>
      <c r="Q8" s="152">
        <f>'Prezence 25.5..'!Q9</f>
        <v>0</v>
      </c>
      <c r="R8" s="152" t="str">
        <f>'Prezence 25.5..'!R9</f>
        <v>Novotný</v>
      </c>
      <c r="S8" s="152" t="str">
        <f>'Prezence 25.5..'!S9</f>
        <v>Višvader</v>
      </c>
    </row>
    <row r="9" spans="1:19" ht="15.75" thickBot="1" x14ac:dyDescent="0.3">
      <c r="A9" s="216" t="s">
        <v>6</v>
      </c>
      <c r="B9" s="153" t="str">
        <f>'Prezence 25.5..'!B7</f>
        <v>Městský nohejbalový klub Modřice, z.s. "A"</v>
      </c>
      <c r="C9" s="153">
        <f>'Prezence 25.5..'!C7</f>
        <v>5264</v>
      </c>
      <c r="D9" s="153" t="str">
        <f>'Prezence 25.5..'!D7</f>
        <v>Jurka Ondřej</v>
      </c>
      <c r="E9" s="153">
        <f>'Prezence 25.5..'!E7</f>
        <v>0</v>
      </c>
      <c r="F9" s="153">
        <f>'Prezence 25.5..'!F7</f>
        <v>5268</v>
      </c>
      <c r="G9" s="153" t="str">
        <f>'Prezence 25.5..'!G7</f>
        <v>Kolouch Patrik</v>
      </c>
      <c r="H9" s="153">
        <f>'Prezence 25.5..'!H7</f>
        <v>0</v>
      </c>
      <c r="I9" s="153">
        <f>'Prezence 25.5..'!I7</f>
        <v>5277</v>
      </c>
      <c r="J9" s="153" t="str">
        <f>'Prezence 25.5..'!J7</f>
        <v>Nesnídal Štěpán</v>
      </c>
      <c r="K9" s="153">
        <f>'Prezence 25.5..'!K7</f>
        <v>0</v>
      </c>
      <c r="L9" s="153">
        <f>'Prezence 25.5..'!L7</f>
        <v>6006</v>
      </c>
      <c r="M9" s="153" t="str">
        <f>'Prezence 25.5..'!M7</f>
        <v>Sluka Tomáš</v>
      </c>
      <c r="N9" s="153">
        <f>'Prezence 25.5..'!N7</f>
        <v>0</v>
      </c>
      <c r="O9" s="153">
        <f>'Prezence 25.5..'!O7</f>
        <v>0</v>
      </c>
      <c r="P9" s="153">
        <f>'Prezence 25.5..'!P7</f>
        <v>0</v>
      </c>
      <c r="Q9" s="153">
        <f>'Prezence 25.5..'!Q7</f>
        <v>0</v>
      </c>
      <c r="R9" s="153" t="str">
        <f>'Prezence 25.5..'!R7</f>
        <v>Jurka</v>
      </c>
      <c r="S9" s="153" t="str">
        <f>'Prezence 25.5..'!S7</f>
        <v>Bednář</v>
      </c>
    </row>
    <row r="10" spans="1:19" ht="15.75" thickBot="1" x14ac:dyDescent="0.3">
      <c r="A10" s="216"/>
      <c r="B10" s="154" t="str">
        <f>'Prezence 25.5..'!B5</f>
        <v>TJ SLAVOJ Český Brod</v>
      </c>
      <c r="C10" s="154">
        <f>'Prezence 25.5..'!C5</f>
        <v>5901</v>
      </c>
      <c r="D10" s="154" t="str">
        <f>'Prezence 25.5..'!D5</f>
        <v>Brabenec Lukáš</v>
      </c>
      <c r="E10" s="154">
        <f>'Prezence 25.5..'!E5</f>
        <v>0</v>
      </c>
      <c r="F10" s="154">
        <f>'Prezence 25.5..'!F5</f>
        <v>6455</v>
      </c>
      <c r="G10" s="154" t="str">
        <f>'Prezence 25.5..'!G5</f>
        <v>Pokorný Filip</v>
      </c>
      <c r="H10" s="154">
        <f>'Prezence 25.5..'!H5</f>
        <v>0</v>
      </c>
      <c r="I10" s="154">
        <f>'Prezence 25.5..'!I5</f>
        <v>6456</v>
      </c>
      <c r="J10" s="154" t="str">
        <f>'Prezence 25.5..'!J5</f>
        <v>Kašík Josef</v>
      </c>
      <c r="K10" s="154">
        <f>'Prezence 25.5..'!K5</f>
        <v>0</v>
      </c>
      <c r="L10" s="154">
        <f>'Prezence 25.5..'!L5</f>
        <v>0</v>
      </c>
      <c r="M10" s="154">
        <f>'Prezence 25.5..'!M5</f>
        <v>0</v>
      </c>
      <c r="N10" s="154">
        <f>'Prezence 25.5..'!N5</f>
        <v>0</v>
      </c>
      <c r="O10" s="154">
        <f>'Prezence 25.5..'!O5</f>
        <v>0</v>
      </c>
      <c r="P10" s="154">
        <f>'Prezence 25.5..'!P5</f>
        <v>0</v>
      </c>
      <c r="Q10" s="154">
        <f>'Prezence 25.5..'!Q5</f>
        <v>0</v>
      </c>
      <c r="R10" s="154" t="str">
        <f>'Prezence 25.5..'!R5</f>
        <v>Pokorný</v>
      </c>
      <c r="S10" s="154" t="str">
        <f>'Prezence 25.5..'!S5</f>
        <v>Vedral</v>
      </c>
    </row>
    <row r="11" spans="1:19" ht="15.75" thickBot="1" x14ac:dyDescent="0.3">
      <c r="A11" s="216"/>
      <c r="B11" s="154" t="str">
        <f>'Prezence 25.5..'!B6</f>
        <v>Tělovýchovná jednota Radomyšl, z.s.</v>
      </c>
      <c r="C11" s="154">
        <f>'Prezence 25.5..'!C6</f>
        <v>3137</v>
      </c>
      <c r="D11" s="154" t="str">
        <f>'Prezence 25.5..'!D6</f>
        <v>Ježek Tomáš</v>
      </c>
      <c r="E11" s="154">
        <f>'Prezence 25.5..'!E6</f>
        <v>0</v>
      </c>
      <c r="F11" s="154">
        <f>'Prezence 25.5..'!F6</f>
        <v>3138</v>
      </c>
      <c r="G11" s="154" t="str">
        <f>'Prezence 25.5..'!G6</f>
        <v>Hendrych Matěj</v>
      </c>
      <c r="H11" s="154">
        <f>'Prezence 25.5..'!H6</f>
        <v>0</v>
      </c>
      <c r="I11" s="154">
        <f>'Prezence 25.5..'!I6</f>
        <v>5335</v>
      </c>
      <c r="J11" s="154" t="str">
        <f>'Prezence 25.5..'!J6</f>
        <v>Mandl Šimon</v>
      </c>
      <c r="K11" s="154">
        <f>'Prezence 25.5..'!K6</f>
        <v>0</v>
      </c>
      <c r="L11" s="154">
        <f>'Prezence 25.5..'!L6</f>
        <v>0</v>
      </c>
      <c r="M11" s="154">
        <f>'Prezence 25.5..'!M6</f>
        <v>0</v>
      </c>
      <c r="N11" s="154">
        <f>'Prezence 25.5..'!N6</f>
        <v>0</v>
      </c>
      <c r="O11" s="154">
        <f>'Prezence 25.5..'!O6</f>
        <v>0</v>
      </c>
      <c r="P11" s="154">
        <f>'Prezence 25.5..'!P6</f>
        <v>0</v>
      </c>
      <c r="Q11" s="154">
        <f>'Prezence 25.5..'!Q6</f>
        <v>0</v>
      </c>
      <c r="R11" s="154" t="str">
        <f>'Prezence 25.5..'!R6</f>
        <v>Ježek</v>
      </c>
      <c r="S11" s="154" t="str">
        <f>'Prezence 25.5..'!S6</f>
        <v>Babka</v>
      </c>
    </row>
    <row r="12" spans="1:19" ht="14.45" customHeight="1" thickBot="1" x14ac:dyDescent="0.3">
      <c r="A12" s="216"/>
      <c r="B12" s="156" t="str">
        <f>'Prezence 25.5..'!B13</f>
        <v>T.J. SOKOL Holice</v>
      </c>
      <c r="C12" s="156">
        <f>'Prezence 25.5..'!C13</f>
        <v>6256</v>
      </c>
      <c r="D12" s="156" t="str">
        <f>'Prezence 25.5..'!D13</f>
        <v>Jirka Ota</v>
      </c>
      <c r="E12" s="156">
        <f>'Prezence 25.5..'!E13</f>
        <v>0</v>
      </c>
      <c r="F12" s="156">
        <f>'Prezence 25.5..'!F13</f>
        <v>6404</v>
      </c>
      <c r="G12" s="156" t="str">
        <f>'Prezence 25.5..'!G13</f>
        <v>Sedlák Ondřej</v>
      </c>
      <c r="H12" s="156">
        <f>'Prezence 25.5..'!H13</f>
        <v>0</v>
      </c>
      <c r="I12" s="156">
        <f>'Prezence 25.5..'!I13</f>
        <v>6648</v>
      </c>
      <c r="J12" s="156" t="str">
        <f>'Prezence 25.5..'!J13</f>
        <v>Zadrobílek Jan</v>
      </c>
      <c r="K12" s="156">
        <f>'Prezence 25.5..'!K13</f>
        <v>0</v>
      </c>
      <c r="L12" s="156">
        <f>'Prezence 25.5..'!L13</f>
        <v>0</v>
      </c>
      <c r="M12" s="156">
        <f>'Prezence 25.5..'!M13</f>
        <v>0</v>
      </c>
      <c r="N12" s="156">
        <f>'Prezence 25.5..'!N13</f>
        <v>0</v>
      </c>
      <c r="O12" s="156">
        <f>'Prezence 25.5..'!O13</f>
        <v>0</v>
      </c>
      <c r="P12" s="156">
        <f>'Prezence 25.5..'!P13</f>
        <v>0</v>
      </c>
      <c r="Q12" s="156">
        <f>'Prezence 25.5..'!Q13</f>
        <v>0</v>
      </c>
      <c r="R12" s="156" t="str">
        <f>'Prezence 25.5..'!R13</f>
        <v>Sedlák</v>
      </c>
      <c r="S12" s="156" t="str">
        <f>'Prezence 25.5..'!S13</f>
        <v>Líbal</v>
      </c>
    </row>
    <row r="13" spans="1:19" x14ac:dyDescent="0.25">
      <c r="A13" s="208" t="s">
        <v>9</v>
      </c>
      <c r="B13" s="155" t="str">
        <f>'Prezence 25.5..'!B11</f>
        <v>TJ Peklo nad Zdobnicí "A"</v>
      </c>
      <c r="C13" s="155">
        <f>'Prezence 25.5..'!C11</f>
        <v>3072</v>
      </c>
      <c r="D13" s="155" t="str">
        <f>'Prezence 25.5..'!D11</f>
        <v>Čižinský Josef</v>
      </c>
      <c r="E13" s="155">
        <f>'Prezence 25.5..'!E11</f>
        <v>0</v>
      </c>
      <c r="F13" s="155">
        <f>'Prezence 25.5..'!F11</f>
        <v>3981</v>
      </c>
      <c r="G13" s="155" t="str">
        <f>'Prezence 25.5..'!G11</f>
        <v>Fries Ondřej</v>
      </c>
      <c r="H13" s="155">
        <f>'Prezence 25.5..'!H11</f>
        <v>0</v>
      </c>
      <c r="I13" s="155">
        <f>'Prezence 25.5..'!I11</f>
        <v>6039</v>
      </c>
      <c r="J13" s="155" t="str">
        <f>'Prezence 25.5..'!J11</f>
        <v>Koblic Martin</v>
      </c>
      <c r="K13" s="155">
        <f>'Prezence 25.5..'!K11</f>
        <v>0</v>
      </c>
      <c r="L13" s="155">
        <f>'Prezence 25.5..'!L11</f>
        <v>0</v>
      </c>
      <c r="M13" s="155">
        <f>'Prezence 25.5..'!M11</f>
        <v>0</v>
      </c>
      <c r="N13" s="155">
        <f>'Prezence 25.5..'!N11</f>
        <v>0</v>
      </c>
      <c r="O13" s="155">
        <f>'Prezence 25.5..'!O11</f>
        <v>0</v>
      </c>
      <c r="P13" s="155">
        <f>'Prezence 25.5..'!P11</f>
        <v>0</v>
      </c>
      <c r="Q13" s="155">
        <f>'Prezence 25.5..'!Q11</f>
        <v>0</v>
      </c>
      <c r="R13" s="155" t="str">
        <f>'Prezence 25.5..'!R11</f>
        <v>Fries</v>
      </c>
      <c r="S13" s="155" t="str">
        <f>'Prezence 25.5..'!S11</f>
        <v>Holata</v>
      </c>
    </row>
    <row r="14" spans="1:19" x14ac:dyDescent="0.25">
      <c r="A14" s="209"/>
      <c r="B14" s="154" t="str">
        <f>'Prezence 25.5..'!B8</f>
        <v>Městský nohejbalový klub Modřice, z.s. "B"</v>
      </c>
      <c r="C14" s="154">
        <f>'Prezence 25.5..'!C8</f>
        <v>5238</v>
      </c>
      <c r="D14" s="154" t="str">
        <f>'Prezence 25.5..'!D8</f>
        <v>Bednář Tadeáš</v>
      </c>
      <c r="E14" s="154">
        <f>'Prezence 25.5..'!E8</f>
        <v>0</v>
      </c>
      <c r="F14" s="154">
        <f>'Prezence 25.5..'!F8</f>
        <v>5243</v>
      </c>
      <c r="G14" s="154" t="str">
        <f>'Prezence 25.5..'!G8</f>
        <v>Buchta Michal</v>
      </c>
      <c r="H14" s="154">
        <f>'Prezence 25.5..'!H8</f>
        <v>0</v>
      </c>
      <c r="I14" s="154">
        <f>'Prezence 25.5..'!I8</f>
        <v>5287</v>
      </c>
      <c r="J14" s="154" t="str">
        <f>'Prezence 25.5..'!J8</f>
        <v>Svoboda Michael</v>
      </c>
      <c r="K14" s="154">
        <f>'Prezence 25.5..'!K8</f>
        <v>0</v>
      </c>
      <c r="L14" s="154">
        <f>'Prezence 25.5..'!L8</f>
        <v>6257</v>
      </c>
      <c r="M14" s="154" t="str">
        <f>'Prezence 25.5..'!M8</f>
        <v>Kubový Matěj</v>
      </c>
      <c r="N14" s="154">
        <f>'Prezence 25.5..'!N8</f>
        <v>0</v>
      </c>
      <c r="O14" s="154">
        <f>'Prezence 25.5..'!O8</f>
        <v>0</v>
      </c>
      <c r="P14" s="154">
        <f>'Prezence 25.5..'!P8</f>
        <v>0</v>
      </c>
      <c r="Q14" s="154">
        <f>'Prezence 25.5..'!Q8</f>
        <v>0</v>
      </c>
      <c r="R14" s="154" t="str">
        <f>'Prezence 25.5..'!R8</f>
        <v>Kubový</v>
      </c>
      <c r="S14" s="154" t="str">
        <f>'Prezence 25.5..'!S8</f>
        <v>Bednář</v>
      </c>
    </row>
    <row r="15" spans="1:19" x14ac:dyDescent="0.25">
      <c r="A15" s="210"/>
      <c r="B15" s="154" t="str">
        <f>'Prezence 25.5..'!B14</f>
        <v>PKS okna Žďár nad Sázavou</v>
      </c>
      <c r="C15" s="154">
        <f>'Prezence 25.5..'!C14</f>
        <v>3963</v>
      </c>
      <c r="D15" s="154" t="str">
        <f>'Prezence 25.5..'!D14</f>
        <v>Bukáček Ondřej</v>
      </c>
      <c r="E15" s="154">
        <f>'Prezence 25.5..'!E14</f>
        <v>0</v>
      </c>
      <c r="F15" s="154">
        <f>'Prezence 25.5..'!F14</f>
        <v>4664</v>
      </c>
      <c r="G15" s="154" t="str">
        <f>'Prezence 25.5..'!G14</f>
        <v>Němec Filip</v>
      </c>
      <c r="H15" s="154">
        <f>'Prezence 25.5..'!H14</f>
        <v>0</v>
      </c>
      <c r="I15" s="154">
        <f>'Prezence 25.5..'!I14</f>
        <v>5960</v>
      </c>
      <c r="J15" s="154" t="str">
        <f>'Prezence 25.5..'!J14</f>
        <v>Krmášek David</v>
      </c>
      <c r="K15" s="154">
        <f>'Prezence 25.5..'!K14</f>
        <v>0</v>
      </c>
      <c r="L15" s="154">
        <f>'Prezence 25.5..'!L14</f>
        <v>0</v>
      </c>
      <c r="M15" s="154">
        <f>'Prezence 25.5..'!M14</f>
        <v>0</v>
      </c>
      <c r="N15" s="154">
        <f>'Prezence 25.5..'!N14</f>
        <v>0</v>
      </c>
      <c r="O15" s="154">
        <f>'Prezence 25.5..'!O14</f>
        <v>0</v>
      </c>
      <c r="P15" s="154">
        <f>'Prezence 25.5..'!P14</f>
        <v>0</v>
      </c>
      <c r="Q15" s="154">
        <f>'Prezence 25.5..'!Q14</f>
        <v>0</v>
      </c>
      <c r="R15" s="154" t="str">
        <f>'Prezence 25.5..'!R14</f>
        <v>Bukáček</v>
      </c>
      <c r="S15" s="154" t="str">
        <f>'Prezence 25.5..'!S14</f>
        <v>Pivnička</v>
      </c>
    </row>
    <row r="16" spans="1:19" ht="15.75" thickBot="1" x14ac:dyDescent="0.3">
      <c r="A16" s="211"/>
      <c r="B16" s="193" t="str">
        <f>'Prezence 25.5..'!B10</f>
        <v>TJ SLAVOJ Český Brod MIX</v>
      </c>
      <c r="C16" s="193">
        <f>'Prezence 25.5..'!C10</f>
        <v>5903</v>
      </c>
      <c r="D16" s="193" t="str">
        <f>'Prezence 25.5..'!D10</f>
        <v>Jedlička Martin</v>
      </c>
      <c r="E16" s="193">
        <f>'Prezence 25.5..'!E10</f>
        <v>0</v>
      </c>
      <c r="F16" s="193">
        <f>'Prezence 25.5..'!F10</f>
        <v>5908</v>
      </c>
      <c r="G16" s="193" t="str">
        <f>'Prezence 25.5..'!G10</f>
        <v>Růžička Filip</v>
      </c>
      <c r="H16" s="193">
        <f>'Prezence 25.5..'!H10</f>
        <v>0</v>
      </c>
      <c r="I16" s="193">
        <f>'Prezence 25.5..'!I10</f>
        <v>3984</v>
      </c>
      <c r="J16" s="193" t="str">
        <f>'Prezence 25.5..'!J10</f>
        <v>Seidl Filip</v>
      </c>
      <c r="K16" s="193">
        <f>'Prezence 25.5..'!K10</f>
        <v>0</v>
      </c>
      <c r="L16" s="193">
        <f>'Prezence 25.5..'!L10</f>
        <v>0</v>
      </c>
      <c r="M16" s="193">
        <f>'Prezence 25.5..'!M10</f>
        <v>0</v>
      </c>
      <c r="N16" s="193">
        <f>'Prezence 25.5..'!N10</f>
        <v>0</v>
      </c>
      <c r="O16" s="193">
        <f>'Prezence 25.5..'!O10</f>
        <v>0</v>
      </c>
      <c r="P16" s="193">
        <f>'Prezence 25.5..'!P10</f>
        <v>0</v>
      </c>
      <c r="Q16" s="193">
        <f>'Prezence 25.5..'!Q10</f>
        <v>0</v>
      </c>
      <c r="R16" s="193" t="str">
        <f>'Prezence 25.5..'!R10</f>
        <v>Jedlička</v>
      </c>
      <c r="S16" s="193" t="str">
        <f>'Prezence 25.5..'!S10</f>
        <v>Vedral</v>
      </c>
    </row>
    <row r="17" spans="2:18" x14ac:dyDescent="0.25">
      <c r="B17" s="99"/>
      <c r="C17" s="192"/>
      <c r="D17" s="192"/>
      <c r="E17" s="192"/>
      <c r="F17" s="192"/>
      <c r="G17" s="192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pans="2:18" x14ac:dyDescent="0.25">
      <c r="B18" s="99"/>
      <c r="C18" s="99"/>
      <c r="D18" s="99"/>
      <c r="E18" s="99"/>
      <c r="F18" s="99"/>
      <c r="G18" s="99"/>
    </row>
  </sheetData>
  <mergeCells count="6">
    <mergeCell ref="A13:A16"/>
    <mergeCell ref="A2:A3"/>
    <mergeCell ref="B2:S2"/>
    <mergeCell ref="B3:S3"/>
    <mergeCell ref="A5:A8"/>
    <mergeCell ref="A9:A1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B90"/>
  <sheetViews>
    <sheetView showGridLines="0" zoomScaleNormal="100" workbookViewId="0">
      <selection activeCell="AB8" sqref="AB8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308" t="str">
        <f>'Nasazení do skupin'!B2</f>
        <v>Pohár ČNS starší žáci trojice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10"/>
    </row>
    <row r="3" spans="1:26" ht="15.75" thickBot="1" x14ac:dyDescent="0.3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26" ht="32.25" customHeight="1" thickBot="1" x14ac:dyDescent="0.3">
      <c r="A4" s="323" t="s">
        <v>8</v>
      </c>
      <c r="B4" s="324"/>
      <c r="C4" s="329" t="str">
        <f>'Nasazení do skupin'!B3</f>
        <v>Nebušice 25.5.2019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1"/>
    </row>
    <row r="5" spans="1:26" x14ac:dyDescent="0.25">
      <c r="A5" s="325"/>
      <c r="B5" s="326"/>
      <c r="C5" s="308">
        <v>1</v>
      </c>
      <c r="D5" s="309"/>
      <c r="E5" s="310"/>
      <c r="F5" s="308">
        <v>2</v>
      </c>
      <c r="G5" s="309"/>
      <c r="H5" s="310"/>
      <c r="I5" s="308">
        <v>3</v>
      </c>
      <c r="J5" s="309"/>
      <c r="K5" s="310"/>
      <c r="L5" s="308">
        <v>4</v>
      </c>
      <c r="M5" s="309"/>
      <c r="N5" s="310"/>
      <c r="O5" s="317" t="s">
        <v>1</v>
      </c>
      <c r="P5" s="318"/>
      <c r="Q5" s="319"/>
      <c r="R5" s="52" t="s">
        <v>2</v>
      </c>
    </row>
    <row r="6" spans="1:26" ht="15.75" thickBot="1" x14ac:dyDescent="0.3">
      <c r="A6" s="327"/>
      <c r="B6" s="328"/>
      <c r="C6" s="314"/>
      <c r="D6" s="315"/>
      <c r="E6" s="316"/>
      <c r="F6" s="311"/>
      <c r="G6" s="312"/>
      <c r="H6" s="313"/>
      <c r="I6" s="311"/>
      <c r="J6" s="312"/>
      <c r="K6" s="313"/>
      <c r="L6" s="311"/>
      <c r="M6" s="312"/>
      <c r="N6" s="313"/>
      <c r="O6" s="320" t="s">
        <v>3</v>
      </c>
      <c r="P6" s="321"/>
      <c r="Q6" s="322"/>
      <c r="R6" s="53" t="s">
        <v>4</v>
      </c>
    </row>
    <row r="7" spans="1:26" ht="15" customHeight="1" x14ac:dyDescent="0.25">
      <c r="A7" s="248">
        <v>1</v>
      </c>
      <c r="B7" s="296" t="str">
        <f>'Nasazení do skupin'!B5</f>
        <v>Tengo Salonta (Rumunsko)</v>
      </c>
      <c r="C7" s="287"/>
      <c r="D7" s="288"/>
      <c r="E7" s="289"/>
      <c r="F7" s="231"/>
      <c r="G7" s="231"/>
      <c r="H7" s="233"/>
      <c r="I7" s="251"/>
      <c r="J7" s="231"/>
      <c r="K7" s="233"/>
      <c r="L7" s="251"/>
      <c r="M7" s="231"/>
      <c r="N7" s="233"/>
      <c r="O7" s="277"/>
      <c r="P7" s="254"/>
      <c r="Q7" s="256"/>
      <c r="R7" s="258"/>
      <c r="Y7" s="43"/>
    </row>
    <row r="8" spans="1:26" ht="15.75" customHeight="1" thickBot="1" x14ac:dyDescent="0.3">
      <c r="A8" s="249"/>
      <c r="B8" s="297"/>
      <c r="C8" s="290"/>
      <c r="D8" s="291"/>
      <c r="E8" s="292"/>
      <c r="F8" s="232"/>
      <c r="G8" s="232"/>
      <c r="H8" s="234"/>
      <c r="I8" s="236"/>
      <c r="J8" s="232"/>
      <c r="K8" s="234"/>
      <c r="L8" s="236"/>
      <c r="M8" s="232"/>
      <c r="N8" s="234"/>
      <c r="O8" s="278"/>
      <c r="P8" s="255"/>
      <c r="Q8" s="257"/>
      <c r="R8" s="259"/>
    </row>
    <row r="9" spans="1:26" ht="15" customHeight="1" x14ac:dyDescent="0.25">
      <c r="A9" s="249"/>
      <c r="B9" s="297"/>
      <c r="C9" s="290"/>
      <c r="D9" s="291"/>
      <c r="E9" s="292"/>
      <c r="F9" s="262"/>
      <c r="G9" s="262"/>
      <c r="H9" s="264"/>
      <c r="I9" s="260"/>
      <c r="J9" s="262"/>
      <c r="K9" s="264"/>
      <c r="L9" s="260"/>
      <c r="M9" s="262"/>
      <c r="N9" s="264"/>
      <c r="O9" s="285"/>
      <c r="P9" s="252"/>
      <c r="Q9" s="227"/>
      <c r="R9" s="229"/>
      <c r="X9" s="43"/>
      <c r="Y9" s="43"/>
      <c r="Z9" s="43"/>
    </row>
    <row r="10" spans="1:26" ht="15.75" customHeight="1" thickBot="1" x14ac:dyDescent="0.3">
      <c r="A10" s="250"/>
      <c r="B10" s="298"/>
      <c r="C10" s="293"/>
      <c r="D10" s="294"/>
      <c r="E10" s="295"/>
      <c r="F10" s="262"/>
      <c r="G10" s="262"/>
      <c r="H10" s="264"/>
      <c r="I10" s="261"/>
      <c r="J10" s="263"/>
      <c r="K10" s="265"/>
      <c r="L10" s="261"/>
      <c r="M10" s="263"/>
      <c r="N10" s="265"/>
      <c r="O10" s="286"/>
      <c r="P10" s="253"/>
      <c r="Q10" s="228"/>
      <c r="R10" s="230"/>
      <c r="X10" s="43"/>
      <c r="Y10" s="43"/>
      <c r="Z10" s="43"/>
    </row>
    <row r="11" spans="1:26" ht="15" customHeight="1" x14ac:dyDescent="0.25">
      <c r="A11" s="248">
        <v>2</v>
      </c>
      <c r="B11" s="296" t="str">
        <f>'Nasazení do skupin'!B6</f>
        <v>TJ Peklo nad Zdobnicí "B"</v>
      </c>
      <c r="C11" s="235"/>
      <c r="D11" s="237"/>
      <c r="E11" s="237"/>
      <c r="F11" s="299" t="s">
        <v>109</v>
      </c>
      <c r="G11" s="300"/>
      <c r="H11" s="301"/>
      <c r="I11" s="231"/>
      <c r="J11" s="231"/>
      <c r="K11" s="233"/>
      <c r="L11" s="251"/>
      <c r="M11" s="231"/>
      <c r="N11" s="233"/>
      <c r="O11" s="277"/>
      <c r="P11" s="254"/>
      <c r="Q11" s="256"/>
      <c r="R11" s="258"/>
    </row>
    <row r="12" spans="1:26" ht="15.75" customHeight="1" thickBot="1" x14ac:dyDescent="0.3">
      <c r="A12" s="249"/>
      <c r="B12" s="297"/>
      <c r="C12" s="236"/>
      <c r="D12" s="232"/>
      <c r="E12" s="232"/>
      <c r="F12" s="302"/>
      <c r="G12" s="303"/>
      <c r="H12" s="304"/>
      <c r="I12" s="232"/>
      <c r="J12" s="232"/>
      <c r="K12" s="234"/>
      <c r="L12" s="236"/>
      <c r="M12" s="232"/>
      <c r="N12" s="234"/>
      <c r="O12" s="278"/>
      <c r="P12" s="255"/>
      <c r="Q12" s="257"/>
      <c r="R12" s="259"/>
    </row>
    <row r="13" spans="1:26" ht="15" customHeight="1" x14ac:dyDescent="0.25">
      <c r="A13" s="249"/>
      <c r="B13" s="297"/>
      <c r="C13" s="260"/>
      <c r="D13" s="262"/>
      <c r="E13" s="262"/>
      <c r="F13" s="302"/>
      <c r="G13" s="303"/>
      <c r="H13" s="304"/>
      <c r="I13" s="262"/>
      <c r="J13" s="262"/>
      <c r="K13" s="264"/>
      <c r="L13" s="260"/>
      <c r="M13" s="262"/>
      <c r="N13" s="264"/>
      <c r="O13" s="285"/>
      <c r="P13" s="252"/>
      <c r="Q13" s="227"/>
      <c r="R13" s="229"/>
    </row>
    <row r="14" spans="1:26" ht="15.75" customHeight="1" thickBot="1" x14ac:dyDescent="0.3">
      <c r="A14" s="250"/>
      <c r="B14" s="298"/>
      <c r="C14" s="261"/>
      <c r="D14" s="263"/>
      <c r="E14" s="263"/>
      <c r="F14" s="305"/>
      <c r="G14" s="306"/>
      <c r="H14" s="307"/>
      <c r="I14" s="262"/>
      <c r="J14" s="262"/>
      <c r="K14" s="264"/>
      <c r="L14" s="261"/>
      <c r="M14" s="263"/>
      <c r="N14" s="265"/>
      <c r="O14" s="286"/>
      <c r="P14" s="253"/>
      <c r="Q14" s="228"/>
      <c r="R14" s="230"/>
    </row>
    <row r="15" spans="1:26" ht="15" customHeight="1" x14ac:dyDescent="0.25">
      <c r="A15" s="248">
        <v>3</v>
      </c>
      <c r="B15" s="296" t="str">
        <f>'Nasazení do skupin'!B7</f>
        <v>TJ Avia Čakovice</v>
      </c>
      <c r="C15" s="251"/>
      <c r="D15" s="231"/>
      <c r="E15" s="233"/>
      <c r="F15" s="235"/>
      <c r="G15" s="237"/>
      <c r="H15" s="237"/>
      <c r="I15" s="268"/>
      <c r="J15" s="269"/>
      <c r="K15" s="270"/>
      <c r="L15" s="279"/>
      <c r="M15" s="279"/>
      <c r="N15" s="281"/>
      <c r="O15" s="277"/>
      <c r="P15" s="254"/>
      <c r="Q15" s="256"/>
      <c r="R15" s="258"/>
    </row>
    <row r="16" spans="1:26" ht="15.75" customHeight="1" thickBot="1" x14ac:dyDescent="0.3">
      <c r="A16" s="249"/>
      <c r="B16" s="297"/>
      <c r="C16" s="236"/>
      <c r="D16" s="232"/>
      <c r="E16" s="234"/>
      <c r="F16" s="236"/>
      <c r="G16" s="232"/>
      <c r="H16" s="232"/>
      <c r="I16" s="271"/>
      <c r="J16" s="272"/>
      <c r="K16" s="273"/>
      <c r="L16" s="280"/>
      <c r="M16" s="280"/>
      <c r="N16" s="282"/>
      <c r="O16" s="278"/>
      <c r="P16" s="255"/>
      <c r="Q16" s="257"/>
      <c r="R16" s="259"/>
    </row>
    <row r="17" spans="1:28" ht="15" customHeight="1" x14ac:dyDescent="0.25">
      <c r="A17" s="249"/>
      <c r="B17" s="297"/>
      <c r="C17" s="260"/>
      <c r="D17" s="262"/>
      <c r="E17" s="264"/>
      <c r="F17" s="260"/>
      <c r="G17" s="262"/>
      <c r="H17" s="262"/>
      <c r="I17" s="271"/>
      <c r="J17" s="272"/>
      <c r="K17" s="273"/>
      <c r="L17" s="225"/>
      <c r="M17" s="225"/>
      <c r="N17" s="283"/>
      <c r="O17" s="285"/>
      <c r="P17" s="252"/>
      <c r="Q17" s="227"/>
      <c r="R17" s="229"/>
    </row>
    <row r="18" spans="1:28" ht="15.75" customHeight="1" thickBot="1" x14ac:dyDescent="0.3">
      <c r="A18" s="250"/>
      <c r="B18" s="298"/>
      <c r="C18" s="261"/>
      <c r="D18" s="263"/>
      <c r="E18" s="265"/>
      <c r="F18" s="261"/>
      <c r="G18" s="263"/>
      <c r="H18" s="263"/>
      <c r="I18" s="274"/>
      <c r="J18" s="275"/>
      <c r="K18" s="276"/>
      <c r="L18" s="226"/>
      <c r="M18" s="226"/>
      <c r="N18" s="284"/>
      <c r="O18" s="286"/>
      <c r="P18" s="253"/>
      <c r="Q18" s="228"/>
      <c r="R18" s="230"/>
    </row>
    <row r="19" spans="1:28" ht="15" customHeight="1" x14ac:dyDescent="0.25">
      <c r="A19" s="248">
        <v>4</v>
      </c>
      <c r="B19" s="296" t="str">
        <f>'Nasazení do skupin'!B8</f>
        <v>TJ Dynamo ČEZ České Budějovice</v>
      </c>
      <c r="C19" s="251"/>
      <c r="D19" s="231"/>
      <c r="E19" s="233"/>
      <c r="F19" s="251"/>
      <c r="G19" s="231"/>
      <c r="H19" s="233"/>
      <c r="I19" s="235"/>
      <c r="J19" s="237"/>
      <c r="K19" s="237"/>
      <c r="L19" s="238">
        <v>2019</v>
      </c>
      <c r="M19" s="239"/>
      <c r="N19" s="240"/>
      <c r="O19" s="254"/>
      <c r="P19" s="254"/>
      <c r="Q19" s="256"/>
      <c r="R19" s="258"/>
    </row>
    <row r="20" spans="1:28" ht="15.75" customHeight="1" thickBot="1" x14ac:dyDescent="0.3">
      <c r="A20" s="249"/>
      <c r="B20" s="297"/>
      <c r="C20" s="236"/>
      <c r="D20" s="232"/>
      <c r="E20" s="234"/>
      <c r="F20" s="236"/>
      <c r="G20" s="232"/>
      <c r="H20" s="234"/>
      <c r="I20" s="236"/>
      <c r="J20" s="232"/>
      <c r="K20" s="232"/>
      <c r="L20" s="241"/>
      <c r="M20" s="242"/>
      <c r="N20" s="243"/>
      <c r="O20" s="255"/>
      <c r="P20" s="255"/>
      <c r="Q20" s="257"/>
      <c r="R20" s="259"/>
    </row>
    <row r="21" spans="1:28" ht="15" customHeight="1" x14ac:dyDescent="0.25">
      <c r="A21" s="249"/>
      <c r="B21" s="297"/>
      <c r="C21" s="260"/>
      <c r="D21" s="262"/>
      <c r="E21" s="264"/>
      <c r="F21" s="260"/>
      <c r="G21" s="262"/>
      <c r="H21" s="264"/>
      <c r="I21" s="260"/>
      <c r="J21" s="262"/>
      <c r="K21" s="262"/>
      <c r="L21" s="241"/>
      <c r="M21" s="242"/>
      <c r="N21" s="243"/>
      <c r="O21" s="266"/>
      <c r="P21" s="252"/>
      <c r="Q21" s="227"/>
      <c r="R21" s="229"/>
    </row>
    <row r="22" spans="1:28" ht="15.75" customHeight="1" thickBot="1" x14ac:dyDescent="0.3">
      <c r="A22" s="250"/>
      <c r="B22" s="298"/>
      <c r="C22" s="261"/>
      <c r="D22" s="263"/>
      <c r="E22" s="265"/>
      <c r="F22" s="261"/>
      <c r="G22" s="263"/>
      <c r="H22" s="265"/>
      <c r="I22" s="261"/>
      <c r="J22" s="263"/>
      <c r="K22" s="263"/>
      <c r="L22" s="244"/>
      <c r="M22" s="245"/>
      <c r="N22" s="246"/>
      <c r="O22" s="267"/>
      <c r="P22" s="253"/>
      <c r="Q22" s="228"/>
      <c r="R22" s="230"/>
    </row>
    <row r="24" spans="1:28" ht="24.95" customHeight="1" x14ac:dyDescent="0.35">
      <c r="A24" s="247"/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1:28" ht="15" customHeight="1" x14ac:dyDescent="0.25">
      <c r="A25" s="217"/>
      <c r="B25" s="218"/>
      <c r="C25" s="218"/>
      <c r="D25" s="219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44"/>
      <c r="P25" s="45"/>
      <c r="Q25" s="45"/>
      <c r="R25" s="46"/>
      <c r="S25" s="47"/>
      <c r="T25" s="43"/>
      <c r="U25" s="43"/>
      <c r="V25" s="43"/>
      <c r="W25" s="43"/>
      <c r="X25" s="43"/>
      <c r="Y25" s="43"/>
      <c r="Z25" s="43"/>
      <c r="AA25" s="43"/>
      <c r="AB25" s="43"/>
    </row>
    <row r="26" spans="1:28" ht="15" customHeight="1" x14ac:dyDescent="0.25">
      <c r="A26" s="217"/>
      <c r="B26" s="218"/>
      <c r="C26" s="218"/>
      <c r="D26" s="219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48"/>
      <c r="P26" s="45"/>
      <c r="Q26" s="43"/>
      <c r="R26" s="46"/>
      <c r="S26" s="47"/>
      <c r="T26" s="43"/>
      <c r="U26" s="43"/>
      <c r="V26" s="43"/>
      <c r="W26" s="43"/>
      <c r="X26" s="43"/>
      <c r="Y26" s="43"/>
      <c r="Z26" s="43"/>
      <c r="AA26" s="43"/>
      <c r="AB26" s="43"/>
    </row>
    <row r="27" spans="1:28" ht="15" customHeight="1" x14ac:dyDescent="0.25">
      <c r="A27" s="217"/>
      <c r="B27" s="218"/>
      <c r="C27" s="218"/>
      <c r="D27" s="219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44"/>
      <c r="P27" s="45"/>
      <c r="Q27" s="45"/>
      <c r="R27" s="46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1:28" ht="15" customHeight="1" x14ac:dyDescent="0.25">
      <c r="A28" s="217"/>
      <c r="B28" s="218"/>
      <c r="C28" s="218"/>
      <c r="D28" s="219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48"/>
      <c r="P28" s="45"/>
      <c r="Q28" s="43"/>
      <c r="R28" s="46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1:28" ht="13.15" customHeight="1" x14ac:dyDescent="0.25">
      <c r="A29" s="217"/>
      <c r="B29" s="218"/>
      <c r="C29" s="218"/>
      <c r="D29" s="219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44"/>
      <c r="P29" s="45"/>
      <c r="Q29" s="45"/>
      <c r="R29" s="46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1:28" ht="13.15" customHeight="1" x14ac:dyDescent="0.25">
      <c r="A30" s="217"/>
      <c r="B30" s="218"/>
      <c r="C30" s="218"/>
      <c r="D30" s="219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48"/>
      <c r="P30" s="45"/>
      <c r="Q30" s="43"/>
      <c r="R30" s="46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1:28" ht="15" customHeight="1" x14ac:dyDescent="0.25">
      <c r="A31" s="217"/>
      <c r="B31" s="218"/>
      <c r="C31" s="218"/>
      <c r="D31" s="219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44"/>
      <c r="P31" s="45"/>
      <c r="Q31" s="45"/>
      <c r="R31" s="46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 ht="21.75" customHeight="1" x14ac:dyDescent="0.25">
      <c r="A32" s="217"/>
      <c r="B32" s="218"/>
      <c r="C32" s="218"/>
      <c r="D32" s="219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48"/>
      <c r="P32" s="45"/>
      <c r="Q32" s="43"/>
      <c r="R32" s="46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1:54" ht="15" customHeight="1" x14ac:dyDescent="0.25">
      <c r="A33" s="217"/>
      <c r="B33" s="218"/>
      <c r="C33" s="218"/>
      <c r="D33" s="219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44"/>
      <c r="P33" s="45"/>
      <c r="Q33" s="45"/>
      <c r="R33" s="46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1:54" ht="15" customHeight="1" x14ac:dyDescent="0.25">
      <c r="A34" s="217"/>
      <c r="B34" s="218"/>
      <c r="C34" s="218"/>
      <c r="D34" s="219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48"/>
      <c r="P34" s="45"/>
      <c r="Q34" s="43"/>
      <c r="R34" s="46"/>
      <c r="S34" s="43"/>
      <c r="T34" s="43"/>
      <c r="U34" s="43"/>
      <c r="V34" s="43"/>
      <c r="W34" s="43"/>
      <c r="X34" s="43"/>
      <c r="Y34" s="43"/>
      <c r="Z34" s="43"/>
      <c r="AA34" s="43"/>
      <c r="AB34" s="43"/>
    </row>
    <row r="35" spans="1:54" ht="15" customHeight="1" x14ac:dyDescent="0.25">
      <c r="A35" s="217"/>
      <c r="B35" s="218"/>
      <c r="C35" s="218"/>
      <c r="D35" s="219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44"/>
      <c r="P35" s="45"/>
      <c r="Q35" s="45"/>
      <c r="R35" s="46"/>
      <c r="S35" s="43"/>
      <c r="T35" s="43"/>
      <c r="U35" s="43"/>
      <c r="V35" s="43"/>
      <c r="W35" s="43"/>
      <c r="X35" s="43"/>
      <c r="Y35" s="43"/>
      <c r="Z35" s="43"/>
      <c r="AA35" s="43"/>
      <c r="AB35" s="43"/>
    </row>
    <row r="36" spans="1:54" ht="15" customHeight="1" x14ac:dyDescent="0.25">
      <c r="A36" s="217"/>
      <c r="B36" s="218"/>
      <c r="C36" s="218"/>
      <c r="D36" s="219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48"/>
      <c r="P36" s="45"/>
      <c r="Q36" s="43"/>
      <c r="R36" s="46"/>
      <c r="S36" s="43"/>
      <c r="T36" s="43"/>
      <c r="U36" s="43"/>
      <c r="V36" s="43"/>
      <c r="W36" s="43"/>
      <c r="X36" s="43"/>
      <c r="Y36" s="43"/>
      <c r="Z36" s="43"/>
      <c r="AA36" s="43"/>
      <c r="AB36" s="43"/>
    </row>
    <row r="37" spans="1:54" x14ac:dyDescent="0.25"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</row>
    <row r="38" spans="1:54" x14ac:dyDescent="0.25"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</row>
    <row r="39" spans="1:54" ht="20.25" x14ac:dyDescent="0.3">
      <c r="T39" s="222"/>
      <c r="U39" s="222"/>
      <c r="V39" s="222"/>
      <c r="W39" s="222"/>
      <c r="X39" s="222"/>
      <c r="Y39" s="222"/>
      <c r="Z39" s="222"/>
      <c r="AA39" s="223"/>
      <c r="AB39" s="223"/>
      <c r="AC39" s="223"/>
      <c r="AD39" s="223"/>
      <c r="AE39" s="223"/>
      <c r="AF39" s="223"/>
      <c r="AG39" s="1"/>
      <c r="AH39" s="1"/>
      <c r="AI39" s="222"/>
      <c r="AJ39" s="222"/>
      <c r="AK39" s="222"/>
      <c r="AL39" s="222"/>
      <c r="AM39" s="222"/>
      <c r="AN39" s="222"/>
      <c r="AO39" s="5"/>
      <c r="AP39" s="4"/>
      <c r="AQ39" s="4"/>
      <c r="AR39" s="4"/>
      <c r="AS39" s="4"/>
      <c r="AT39" s="4"/>
      <c r="AU39" s="222"/>
      <c r="AV39" s="222"/>
      <c r="AW39" s="222"/>
      <c r="AX39" s="222"/>
      <c r="AY39" s="1"/>
      <c r="AZ39" s="1"/>
      <c r="BA39" s="1"/>
      <c r="BB39" s="1"/>
    </row>
    <row r="41" spans="1:54" ht="20.25" x14ac:dyDescent="0.3">
      <c r="T41" s="223"/>
      <c r="U41" s="223"/>
      <c r="V41" s="223"/>
      <c r="W41" s="223"/>
      <c r="X41" s="223"/>
      <c r="Y41" s="223"/>
      <c r="Z41" s="223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1"/>
      <c r="AL41" s="223"/>
      <c r="AM41" s="223"/>
      <c r="AN41" s="223"/>
      <c r="AO41" s="223"/>
      <c r="AP41" s="223"/>
      <c r="AQ41" s="223"/>
      <c r="AR41" s="223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</row>
    <row r="44" spans="1:54" ht="15.75" x14ac:dyDescent="0.25">
      <c r="T44" s="221"/>
      <c r="U44" s="221"/>
      <c r="V44" s="221"/>
      <c r="W44" s="221"/>
      <c r="X44" s="221"/>
      <c r="Y44" s="221"/>
      <c r="Z44" s="2"/>
      <c r="AA44" s="221"/>
      <c r="AB44" s="221"/>
      <c r="AC44" s="2"/>
      <c r="AD44" s="2"/>
      <c r="AE44" s="2"/>
      <c r="AF44" s="221"/>
      <c r="AG44" s="221"/>
      <c r="AH44" s="221"/>
      <c r="AI44" s="221"/>
      <c r="AJ44" s="221"/>
      <c r="AK44" s="221"/>
      <c r="AL44" s="2"/>
      <c r="AM44" s="2"/>
      <c r="AN44" s="2"/>
      <c r="AO44" s="2"/>
      <c r="AP44" s="2"/>
      <c r="AQ44" s="2"/>
      <c r="AR44" s="221"/>
      <c r="AS44" s="221"/>
      <c r="AT44" s="221"/>
      <c r="AU44" s="221"/>
      <c r="AV44" s="221"/>
      <c r="AW44" s="221"/>
      <c r="AX44" s="2"/>
      <c r="AY44" s="2"/>
      <c r="AZ44" s="2"/>
      <c r="BA44" s="2"/>
      <c r="BB44" s="2"/>
    </row>
    <row r="47" spans="1:54" ht="15" customHeight="1" x14ac:dyDescent="0.25"/>
    <row r="51" spans="20:54" x14ac:dyDescent="0.25"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</row>
    <row r="52" spans="20:54" x14ac:dyDescent="0.25"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</row>
    <row r="56" spans="20:54" ht="23.25" x14ac:dyDescent="0.35"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</row>
    <row r="57" spans="20:54" ht="20.25" x14ac:dyDescent="0.3">
      <c r="T57" s="222"/>
      <c r="U57" s="222"/>
      <c r="V57" s="222"/>
      <c r="W57" s="222"/>
      <c r="X57" s="222"/>
      <c r="Y57" s="222"/>
      <c r="Z57" s="222"/>
      <c r="AA57" s="223"/>
      <c r="AB57" s="223"/>
      <c r="AC57" s="223"/>
      <c r="AD57" s="223"/>
      <c r="AE57" s="223"/>
      <c r="AF57" s="223"/>
      <c r="AG57" s="1"/>
      <c r="AH57" s="1"/>
      <c r="AI57" s="222"/>
      <c r="AJ57" s="222"/>
      <c r="AK57" s="222"/>
      <c r="AL57" s="222"/>
      <c r="AM57" s="222"/>
      <c r="AN57" s="222"/>
      <c r="AO57" s="5"/>
      <c r="AP57" s="4"/>
      <c r="AQ57" s="4"/>
      <c r="AR57" s="4"/>
      <c r="AS57" s="4"/>
      <c r="AT57" s="4"/>
      <c r="AU57" s="222"/>
      <c r="AV57" s="222"/>
      <c r="AW57" s="222"/>
      <c r="AX57" s="222"/>
      <c r="AY57" s="1"/>
      <c r="AZ57" s="1"/>
      <c r="BA57" s="1"/>
      <c r="BB57" s="1"/>
    </row>
    <row r="59" spans="20:54" ht="20.25" x14ac:dyDescent="0.3">
      <c r="T59" s="223"/>
      <c r="U59" s="223"/>
      <c r="V59" s="223"/>
      <c r="W59" s="223"/>
      <c r="X59" s="223"/>
      <c r="Y59" s="223"/>
      <c r="Z59" s="223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1"/>
      <c r="AL59" s="223"/>
      <c r="AM59" s="223"/>
      <c r="AN59" s="223"/>
      <c r="AO59" s="223"/>
      <c r="AP59" s="223"/>
      <c r="AQ59" s="223"/>
      <c r="AR59" s="223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</row>
    <row r="62" spans="20:54" ht="15.75" x14ac:dyDescent="0.25">
      <c r="T62" s="221"/>
      <c r="U62" s="221"/>
      <c r="V62" s="221"/>
      <c r="W62" s="221"/>
      <c r="X62" s="221"/>
      <c r="Y62" s="221"/>
      <c r="Z62" s="2"/>
      <c r="AA62" s="221"/>
      <c r="AB62" s="221"/>
      <c r="AC62" s="2"/>
      <c r="AD62" s="2"/>
      <c r="AE62" s="2"/>
      <c r="AF62" s="221"/>
      <c r="AG62" s="221"/>
      <c r="AH62" s="221"/>
      <c r="AI62" s="221"/>
      <c r="AJ62" s="221"/>
      <c r="AK62" s="221"/>
      <c r="AL62" s="2"/>
      <c r="AM62" s="2"/>
      <c r="AN62" s="2"/>
      <c r="AO62" s="2"/>
      <c r="AP62" s="2"/>
      <c r="AQ62" s="2"/>
      <c r="AR62" s="221"/>
      <c r="AS62" s="221"/>
      <c r="AT62" s="221"/>
      <c r="AU62" s="221"/>
      <c r="AV62" s="221"/>
      <c r="AW62" s="221"/>
      <c r="AX62" s="2"/>
      <c r="AY62" s="2"/>
      <c r="AZ62" s="2"/>
      <c r="BA62" s="2"/>
      <c r="BB62" s="2"/>
    </row>
    <row r="65" spans="20:54" ht="15" customHeight="1" x14ac:dyDescent="0.25"/>
    <row r="69" spans="20:54" x14ac:dyDescent="0.25"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</row>
    <row r="70" spans="20:54" x14ac:dyDescent="0.25"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</row>
    <row r="76" spans="20:54" ht="23.25" x14ac:dyDescent="0.35"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0"/>
      <c r="AK76" s="220"/>
      <c r="AL76" s="220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</row>
    <row r="77" spans="20:54" ht="20.25" x14ac:dyDescent="0.3">
      <c r="T77" s="222"/>
      <c r="U77" s="222"/>
      <c r="V77" s="222"/>
      <c r="W77" s="222"/>
      <c r="X77" s="222"/>
      <c r="Y77" s="222"/>
      <c r="Z77" s="222"/>
      <c r="AA77" s="223"/>
      <c r="AB77" s="223"/>
      <c r="AC77" s="223"/>
      <c r="AD77" s="223"/>
      <c r="AE77" s="223"/>
      <c r="AF77" s="223"/>
      <c r="AG77" s="1"/>
      <c r="AH77" s="1"/>
      <c r="AI77" s="222"/>
      <c r="AJ77" s="222"/>
      <c r="AK77" s="222"/>
      <c r="AL77" s="222"/>
      <c r="AM77" s="222"/>
      <c r="AN77" s="222"/>
      <c r="AO77" s="5"/>
      <c r="AP77" s="4"/>
      <c r="AQ77" s="4"/>
      <c r="AR77" s="4"/>
      <c r="AS77" s="4"/>
      <c r="AT77" s="4"/>
      <c r="AU77" s="222"/>
      <c r="AV77" s="222"/>
      <c r="AW77" s="222"/>
      <c r="AX77" s="222"/>
      <c r="AY77" s="1"/>
      <c r="AZ77" s="1"/>
      <c r="BA77" s="1"/>
      <c r="BB77" s="1"/>
    </row>
    <row r="79" spans="20:54" ht="20.25" x14ac:dyDescent="0.3">
      <c r="T79" s="223"/>
      <c r="U79" s="223"/>
      <c r="V79" s="223"/>
      <c r="W79" s="223"/>
      <c r="X79" s="223"/>
      <c r="Y79" s="223"/>
      <c r="Z79" s="223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1"/>
      <c r="AL79" s="223"/>
      <c r="AM79" s="223"/>
      <c r="AN79" s="223"/>
      <c r="AO79" s="223"/>
      <c r="AP79" s="223"/>
      <c r="AQ79" s="223"/>
      <c r="AR79" s="223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</row>
    <row r="82" spans="20:54" ht="15.75" x14ac:dyDescent="0.25">
      <c r="T82" s="221"/>
      <c r="U82" s="221"/>
      <c r="V82" s="221"/>
      <c r="W82" s="221"/>
      <c r="X82" s="221"/>
      <c r="Y82" s="221"/>
      <c r="Z82" s="2"/>
      <c r="AA82" s="221"/>
      <c r="AB82" s="221"/>
      <c r="AC82" s="2"/>
      <c r="AD82" s="2"/>
      <c r="AE82" s="2"/>
      <c r="AF82" s="221"/>
      <c r="AG82" s="221"/>
      <c r="AH82" s="221"/>
      <c r="AI82" s="221"/>
      <c r="AJ82" s="221"/>
      <c r="AK82" s="221"/>
      <c r="AL82" s="2"/>
      <c r="AM82" s="2"/>
      <c r="AN82" s="2"/>
      <c r="AO82" s="2"/>
      <c r="AP82" s="2"/>
      <c r="AQ82" s="2"/>
      <c r="AR82" s="221"/>
      <c r="AS82" s="221"/>
      <c r="AT82" s="221"/>
      <c r="AU82" s="221"/>
      <c r="AV82" s="221"/>
      <c r="AW82" s="221"/>
      <c r="AX82" s="2"/>
      <c r="AY82" s="2"/>
      <c r="AZ82" s="2"/>
      <c r="BA82" s="2"/>
      <c r="BB82" s="2"/>
    </row>
    <row r="89" spans="20:54" x14ac:dyDescent="0.25"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</row>
    <row r="90" spans="20:54" x14ac:dyDescent="0.25"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</row>
  </sheetData>
  <mergeCells count="192">
    <mergeCell ref="A2:R3"/>
    <mergeCell ref="C5:E6"/>
    <mergeCell ref="F5:H6"/>
    <mergeCell ref="I5:K6"/>
    <mergeCell ref="L5:N6"/>
    <mergeCell ref="O5:Q5"/>
    <mergeCell ref="O6:Q6"/>
    <mergeCell ref="A4:B6"/>
    <mergeCell ref="C4:R4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</mergeCells>
  <pageMargins left="0.11811023622047245" right="0.31496062992125984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S90"/>
  <sheetViews>
    <sheetView showGridLines="0" topLeftCell="A4" zoomScaleNormal="100" workbookViewId="0">
      <selection activeCell="U33" sqref="U33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308" t="str">
        <f>'Nasazení do skupin'!B2</f>
        <v>Pohár ČNS starší žáci trojice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10"/>
    </row>
    <row r="3" spans="1:18" ht="15.75" thickBot="1" x14ac:dyDescent="0.3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18" ht="32.25" customHeight="1" thickBot="1" x14ac:dyDescent="0.3">
      <c r="A4" s="323" t="s">
        <v>8</v>
      </c>
      <c r="B4" s="324"/>
      <c r="C4" s="334" t="str">
        <f>'Nasazení do skupin'!B3</f>
        <v>Nebušice 25.5.2019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6"/>
    </row>
    <row r="5" spans="1:18" x14ac:dyDescent="0.25">
      <c r="A5" s="325"/>
      <c r="B5" s="326"/>
      <c r="C5" s="308">
        <v>1</v>
      </c>
      <c r="D5" s="309"/>
      <c r="E5" s="310"/>
      <c r="F5" s="308">
        <v>2</v>
      </c>
      <c r="G5" s="309"/>
      <c r="H5" s="310"/>
      <c r="I5" s="308">
        <v>3</v>
      </c>
      <c r="J5" s="309"/>
      <c r="K5" s="310"/>
      <c r="L5" s="308">
        <v>4</v>
      </c>
      <c r="M5" s="309"/>
      <c r="N5" s="310"/>
      <c r="O5" s="317" t="s">
        <v>1</v>
      </c>
      <c r="P5" s="318"/>
      <c r="Q5" s="319"/>
      <c r="R5" s="52" t="s">
        <v>2</v>
      </c>
    </row>
    <row r="6" spans="1:18" ht="15.75" thickBot="1" x14ac:dyDescent="0.3">
      <c r="A6" s="327"/>
      <c r="B6" s="328"/>
      <c r="C6" s="314"/>
      <c r="D6" s="315"/>
      <c r="E6" s="316"/>
      <c r="F6" s="311"/>
      <c r="G6" s="312"/>
      <c r="H6" s="313"/>
      <c r="I6" s="311"/>
      <c r="J6" s="312"/>
      <c r="K6" s="313"/>
      <c r="L6" s="311"/>
      <c r="M6" s="312"/>
      <c r="N6" s="313"/>
      <c r="O6" s="320" t="s">
        <v>3</v>
      </c>
      <c r="P6" s="321"/>
      <c r="Q6" s="322"/>
      <c r="R6" s="61" t="s">
        <v>4</v>
      </c>
    </row>
    <row r="7" spans="1:18" ht="15" customHeight="1" x14ac:dyDescent="0.25">
      <c r="A7" s="348">
        <v>1</v>
      </c>
      <c r="B7" s="296" t="str">
        <f>'Nasazení do skupin'!B5</f>
        <v>Tengo Salonta (Rumunsko)</v>
      </c>
      <c r="C7" s="287"/>
      <c r="D7" s="288"/>
      <c r="E7" s="289"/>
      <c r="F7" s="353">
        <f>O35</f>
        <v>2</v>
      </c>
      <c r="G7" s="353" t="s">
        <v>5</v>
      </c>
      <c r="H7" s="354">
        <f>Q35</f>
        <v>0</v>
      </c>
      <c r="I7" s="351">
        <f>Q29</f>
        <v>2</v>
      </c>
      <c r="J7" s="353" t="s">
        <v>5</v>
      </c>
      <c r="K7" s="354">
        <f>O29</f>
        <v>0</v>
      </c>
      <c r="L7" s="351">
        <f>O25</f>
        <v>1</v>
      </c>
      <c r="M7" s="353" t="s">
        <v>5</v>
      </c>
      <c r="N7" s="354">
        <f>Q25</f>
        <v>1</v>
      </c>
      <c r="O7" s="371">
        <f>F7+I7+L7</f>
        <v>5</v>
      </c>
      <c r="P7" s="356" t="s">
        <v>5</v>
      </c>
      <c r="Q7" s="358">
        <f>H7+K7+N7</f>
        <v>1</v>
      </c>
      <c r="R7" s="360">
        <v>5</v>
      </c>
    </row>
    <row r="8" spans="1:18" ht="15.75" customHeight="1" thickBot="1" x14ac:dyDescent="0.3">
      <c r="A8" s="349"/>
      <c r="B8" s="297"/>
      <c r="C8" s="290"/>
      <c r="D8" s="291"/>
      <c r="E8" s="292"/>
      <c r="F8" s="339"/>
      <c r="G8" s="339"/>
      <c r="H8" s="355"/>
      <c r="I8" s="352"/>
      <c r="J8" s="339"/>
      <c r="K8" s="355"/>
      <c r="L8" s="352"/>
      <c r="M8" s="339"/>
      <c r="N8" s="355"/>
      <c r="O8" s="372"/>
      <c r="P8" s="357"/>
      <c r="Q8" s="359"/>
      <c r="R8" s="361"/>
    </row>
    <row r="9" spans="1:18" ht="15" customHeight="1" x14ac:dyDescent="0.25">
      <c r="A9" s="349"/>
      <c r="B9" s="297"/>
      <c r="C9" s="290"/>
      <c r="D9" s="291"/>
      <c r="E9" s="292"/>
      <c r="F9" s="346">
        <f>O36</f>
        <v>20</v>
      </c>
      <c r="G9" s="346" t="s">
        <v>5</v>
      </c>
      <c r="H9" s="364">
        <f>Q36</f>
        <v>8</v>
      </c>
      <c r="I9" s="362">
        <f>Q30</f>
        <v>20</v>
      </c>
      <c r="J9" s="346" t="s">
        <v>5</v>
      </c>
      <c r="K9" s="364">
        <f>O30</f>
        <v>15</v>
      </c>
      <c r="L9" s="362">
        <f>O26</f>
        <v>17</v>
      </c>
      <c r="M9" s="346" t="s">
        <v>5</v>
      </c>
      <c r="N9" s="364">
        <f>Q26</f>
        <v>13</v>
      </c>
      <c r="O9" s="373">
        <f>F9+I9+L9</f>
        <v>57</v>
      </c>
      <c r="P9" s="375" t="s">
        <v>5</v>
      </c>
      <c r="Q9" s="379">
        <f>H9+K9+N9</f>
        <v>36</v>
      </c>
      <c r="R9" s="377">
        <v>1</v>
      </c>
    </row>
    <row r="10" spans="1:18" ht="15.75" customHeight="1" thickBot="1" x14ac:dyDescent="0.3">
      <c r="A10" s="350"/>
      <c r="B10" s="298"/>
      <c r="C10" s="293"/>
      <c r="D10" s="294"/>
      <c r="E10" s="295"/>
      <c r="F10" s="346"/>
      <c r="G10" s="346"/>
      <c r="H10" s="364"/>
      <c r="I10" s="363"/>
      <c r="J10" s="347"/>
      <c r="K10" s="365"/>
      <c r="L10" s="363"/>
      <c r="M10" s="347"/>
      <c r="N10" s="365"/>
      <c r="O10" s="374"/>
      <c r="P10" s="376"/>
      <c r="Q10" s="380"/>
      <c r="R10" s="378"/>
    </row>
    <row r="11" spans="1:18" ht="15" customHeight="1" x14ac:dyDescent="0.25">
      <c r="A11" s="348">
        <v>2</v>
      </c>
      <c r="B11" s="296" t="str">
        <f>'Nasazení do skupin'!B6</f>
        <v>TJ Peklo nad Zdobnicí "B"</v>
      </c>
      <c r="C11" s="366">
        <f>H7</f>
        <v>0</v>
      </c>
      <c r="D11" s="338" t="s">
        <v>5</v>
      </c>
      <c r="E11" s="338">
        <f>F7</f>
        <v>2</v>
      </c>
      <c r="F11" s="299" t="s">
        <v>109</v>
      </c>
      <c r="G11" s="300"/>
      <c r="H11" s="301"/>
      <c r="I11" s="353">
        <f>O27</f>
        <v>0</v>
      </c>
      <c r="J11" s="353" t="s">
        <v>5</v>
      </c>
      <c r="K11" s="354">
        <f>Q27</f>
        <v>2</v>
      </c>
      <c r="L11" s="351">
        <f>O31</f>
        <v>2</v>
      </c>
      <c r="M11" s="353" t="s">
        <v>5</v>
      </c>
      <c r="N11" s="354">
        <f>Q31</f>
        <v>0</v>
      </c>
      <c r="O11" s="371">
        <f>C11+I11+L11</f>
        <v>2</v>
      </c>
      <c r="P11" s="356" t="s">
        <v>5</v>
      </c>
      <c r="Q11" s="358">
        <f>E11+K11+N11</f>
        <v>4</v>
      </c>
      <c r="R11" s="360">
        <v>2</v>
      </c>
    </row>
    <row r="12" spans="1:18" ht="15.75" customHeight="1" thickBot="1" x14ac:dyDescent="0.3">
      <c r="A12" s="349"/>
      <c r="B12" s="297"/>
      <c r="C12" s="352"/>
      <c r="D12" s="339"/>
      <c r="E12" s="339"/>
      <c r="F12" s="302"/>
      <c r="G12" s="303"/>
      <c r="H12" s="304"/>
      <c r="I12" s="339"/>
      <c r="J12" s="339"/>
      <c r="K12" s="355"/>
      <c r="L12" s="352"/>
      <c r="M12" s="339"/>
      <c r="N12" s="355"/>
      <c r="O12" s="372"/>
      <c r="P12" s="357"/>
      <c r="Q12" s="359"/>
      <c r="R12" s="361"/>
    </row>
    <row r="13" spans="1:18" ht="15" customHeight="1" x14ac:dyDescent="0.25">
      <c r="A13" s="349"/>
      <c r="B13" s="297"/>
      <c r="C13" s="362">
        <f>H9</f>
        <v>8</v>
      </c>
      <c r="D13" s="346" t="s">
        <v>5</v>
      </c>
      <c r="E13" s="346">
        <f>F9</f>
        <v>20</v>
      </c>
      <c r="F13" s="302"/>
      <c r="G13" s="303"/>
      <c r="H13" s="304"/>
      <c r="I13" s="346">
        <f>O28</f>
        <v>11</v>
      </c>
      <c r="J13" s="346" t="s">
        <v>5</v>
      </c>
      <c r="K13" s="364">
        <f>Q28</f>
        <v>20</v>
      </c>
      <c r="L13" s="362">
        <f>O32</f>
        <v>20</v>
      </c>
      <c r="M13" s="346" t="s">
        <v>5</v>
      </c>
      <c r="N13" s="364">
        <f>Q32</f>
        <v>13</v>
      </c>
      <c r="O13" s="373">
        <f>C13+I13+L13</f>
        <v>39</v>
      </c>
      <c r="P13" s="375" t="s">
        <v>5</v>
      </c>
      <c r="Q13" s="379">
        <f>E13+K13+N13</f>
        <v>53</v>
      </c>
      <c r="R13" s="367">
        <v>3</v>
      </c>
    </row>
    <row r="14" spans="1:18" ht="15.75" customHeight="1" thickBot="1" x14ac:dyDescent="0.3">
      <c r="A14" s="350"/>
      <c r="B14" s="298"/>
      <c r="C14" s="363"/>
      <c r="D14" s="347"/>
      <c r="E14" s="347"/>
      <c r="F14" s="305"/>
      <c r="G14" s="306"/>
      <c r="H14" s="307"/>
      <c r="I14" s="346"/>
      <c r="J14" s="346"/>
      <c r="K14" s="364"/>
      <c r="L14" s="363"/>
      <c r="M14" s="347"/>
      <c r="N14" s="365"/>
      <c r="O14" s="374"/>
      <c r="P14" s="376"/>
      <c r="Q14" s="380"/>
      <c r="R14" s="368"/>
    </row>
    <row r="15" spans="1:18" ht="15" customHeight="1" x14ac:dyDescent="0.25">
      <c r="A15" s="348">
        <v>3</v>
      </c>
      <c r="B15" s="296" t="str">
        <f>'Nasazení do skupin'!B7</f>
        <v>TJ Avia Čakovice</v>
      </c>
      <c r="C15" s="351">
        <f>K7</f>
        <v>0</v>
      </c>
      <c r="D15" s="353" t="s">
        <v>5</v>
      </c>
      <c r="E15" s="354">
        <f>I7</f>
        <v>2</v>
      </c>
      <c r="F15" s="366">
        <f>K11</f>
        <v>2</v>
      </c>
      <c r="G15" s="338" t="s">
        <v>5</v>
      </c>
      <c r="H15" s="338">
        <f>I11</f>
        <v>0</v>
      </c>
      <c r="I15" s="268"/>
      <c r="J15" s="269"/>
      <c r="K15" s="270"/>
      <c r="L15" s="340">
        <f>Q33</f>
        <v>2</v>
      </c>
      <c r="M15" s="340" t="s">
        <v>5</v>
      </c>
      <c r="N15" s="342">
        <f>O33</f>
        <v>0</v>
      </c>
      <c r="O15" s="371">
        <f>C15+F15+L15</f>
        <v>4</v>
      </c>
      <c r="P15" s="356" t="s">
        <v>5</v>
      </c>
      <c r="Q15" s="358">
        <f>E15+H15+N15</f>
        <v>2</v>
      </c>
      <c r="R15" s="360">
        <v>4</v>
      </c>
    </row>
    <row r="16" spans="1:18" ht="15.75" customHeight="1" thickBot="1" x14ac:dyDescent="0.3">
      <c r="A16" s="349"/>
      <c r="B16" s="297"/>
      <c r="C16" s="352"/>
      <c r="D16" s="339"/>
      <c r="E16" s="355"/>
      <c r="F16" s="352"/>
      <c r="G16" s="339"/>
      <c r="H16" s="339"/>
      <c r="I16" s="271"/>
      <c r="J16" s="272"/>
      <c r="K16" s="273"/>
      <c r="L16" s="341"/>
      <c r="M16" s="341"/>
      <c r="N16" s="343"/>
      <c r="O16" s="372"/>
      <c r="P16" s="357"/>
      <c r="Q16" s="359"/>
      <c r="R16" s="361"/>
    </row>
    <row r="17" spans="1:19" ht="15" customHeight="1" x14ac:dyDescent="0.25">
      <c r="A17" s="349"/>
      <c r="B17" s="297"/>
      <c r="C17" s="362">
        <f>K9</f>
        <v>15</v>
      </c>
      <c r="D17" s="346" t="s">
        <v>5</v>
      </c>
      <c r="E17" s="364">
        <f>I9</f>
        <v>20</v>
      </c>
      <c r="F17" s="362">
        <f>K13</f>
        <v>20</v>
      </c>
      <c r="G17" s="346" t="s">
        <v>5</v>
      </c>
      <c r="H17" s="346">
        <f>I13</f>
        <v>11</v>
      </c>
      <c r="I17" s="271"/>
      <c r="J17" s="272"/>
      <c r="K17" s="273"/>
      <c r="L17" s="344">
        <f>Q34</f>
        <v>20</v>
      </c>
      <c r="M17" s="344" t="s">
        <v>5</v>
      </c>
      <c r="N17" s="381">
        <f>O34</f>
        <v>14</v>
      </c>
      <c r="O17" s="373">
        <f>C17+F17+L17</f>
        <v>55</v>
      </c>
      <c r="P17" s="375" t="s">
        <v>5</v>
      </c>
      <c r="Q17" s="379">
        <f>E17+H17+N17</f>
        <v>45</v>
      </c>
      <c r="R17" s="367">
        <v>2</v>
      </c>
    </row>
    <row r="18" spans="1:19" ht="15.75" customHeight="1" thickBot="1" x14ac:dyDescent="0.3">
      <c r="A18" s="350"/>
      <c r="B18" s="298"/>
      <c r="C18" s="363"/>
      <c r="D18" s="347"/>
      <c r="E18" s="365"/>
      <c r="F18" s="363"/>
      <c r="G18" s="347"/>
      <c r="H18" s="347"/>
      <c r="I18" s="274"/>
      <c r="J18" s="275"/>
      <c r="K18" s="276"/>
      <c r="L18" s="345"/>
      <c r="M18" s="345"/>
      <c r="N18" s="382"/>
      <c r="O18" s="374"/>
      <c r="P18" s="376"/>
      <c r="Q18" s="380"/>
      <c r="R18" s="368"/>
    </row>
    <row r="19" spans="1:19" ht="15" customHeight="1" x14ac:dyDescent="0.25">
      <c r="A19" s="348">
        <v>4</v>
      </c>
      <c r="B19" s="296" t="str">
        <f>'Nasazení do skupin'!B8</f>
        <v>TJ Dynamo ČEZ České Budějovice</v>
      </c>
      <c r="C19" s="351">
        <f>N7</f>
        <v>1</v>
      </c>
      <c r="D19" s="353" t="s">
        <v>5</v>
      </c>
      <c r="E19" s="354">
        <f>L7</f>
        <v>1</v>
      </c>
      <c r="F19" s="351">
        <f>N11</f>
        <v>0</v>
      </c>
      <c r="G19" s="353" t="s">
        <v>5</v>
      </c>
      <c r="H19" s="354">
        <f>L11</f>
        <v>2</v>
      </c>
      <c r="I19" s="366">
        <f>N15</f>
        <v>0</v>
      </c>
      <c r="J19" s="338" t="s">
        <v>5</v>
      </c>
      <c r="K19" s="338">
        <f>L15</f>
        <v>2</v>
      </c>
      <c r="L19" s="238">
        <v>2019</v>
      </c>
      <c r="M19" s="239"/>
      <c r="N19" s="240"/>
      <c r="O19" s="356">
        <f>C19+F19+I19</f>
        <v>1</v>
      </c>
      <c r="P19" s="356" t="s">
        <v>5</v>
      </c>
      <c r="Q19" s="358">
        <f>E19+H19+K19</f>
        <v>5</v>
      </c>
      <c r="R19" s="360">
        <v>1</v>
      </c>
    </row>
    <row r="20" spans="1:19" ht="15.75" customHeight="1" thickBot="1" x14ac:dyDescent="0.3">
      <c r="A20" s="349"/>
      <c r="B20" s="297"/>
      <c r="C20" s="352"/>
      <c r="D20" s="339"/>
      <c r="E20" s="355"/>
      <c r="F20" s="352"/>
      <c r="G20" s="339"/>
      <c r="H20" s="355"/>
      <c r="I20" s="352"/>
      <c r="J20" s="339"/>
      <c r="K20" s="339"/>
      <c r="L20" s="241"/>
      <c r="M20" s="242"/>
      <c r="N20" s="243"/>
      <c r="O20" s="357"/>
      <c r="P20" s="357"/>
      <c r="Q20" s="359"/>
      <c r="R20" s="361"/>
    </row>
    <row r="21" spans="1:19" ht="15" customHeight="1" x14ac:dyDescent="0.25">
      <c r="A21" s="349"/>
      <c r="B21" s="297"/>
      <c r="C21" s="362">
        <f>N9</f>
        <v>13</v>
      </c>
      <c r="D21" s="346" t="s">
        <v>5</v>
      </c>
      <c r="E21" s="364">
        <f>L9</f>
        <v>17</v>
      </c>
      <c r="F21" s="362">
        <f>N13</f>
        <v>13</v>
      </c>
      <c r="G21" s="346" t="s">
        <v>5</v>
      </c>
      <c r="H21" s="364">
        <f>L13</f>
        <v>20</v>
      </c>
      <c r="I21" s="362">
        <f>N17</f>
        <v>14</v>
      </c>
      <c r="J21" s="346" t="s">
        <v>5</v>
      </c>
      <c r="K21" s="346">
        <f>L17</f>
        <v>20</v>
      </c>
      <c r="L21" s="241"/>
      <c r="M21" s="242"/>
      <c r="N21" s="243"/>
      <c r="O21" s="369">
        <f>C21+F21+I21</f>
        <v>40</v>
      </c>
      <c r="P21" s="375" t="s">
        <v>5</v>
      </c>
      <c r="Q21" s="379">
        <f>E21+H21+K21</f>
        <v>57</v>
      </c>
      <c r="R21" s="367">
        <v>4</v>
      </c>
    </row>
    <row r="22" spans="1:19" ht="15.75" customHeight="1" thickBot="1" x14ac:dyDescent="0.3">
      <c r="A22" s="350"/>
      <c r="B22" s="298"/>
      <c r="C22" s="363"/>
      <c r="D22" s="347"/>
      <c r="E22" s="365"/>
      <c r="F22" s="363"/>
      <c r="G22" s="347"/>
      <c r="H22" s="365"/>
      <c r="I22" s="363"/>
      <c r="J22" s="347"/>
      <c r="K22" s="347"/>
      <c r="L22" s="244"/>
      <c r="M22" s="245"/>
      <c r="N22" s="246"/>
      <c r="O22" s="370"/>
      <c r="P22" s="376"/>
      <c r="Q22" s="380"/>
      <c r="R22" s="368"/>
    </row>
    <row r="24" spans="1:19" ht="24.95" customHeight="1" x14ac:dyDescent="0.35">
      <c r="A24" s="337" t="s">
        <v>12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</row>
    <row r="25" spans="1:19" ht="15" customHeight="1" x14ac:dyDescent="0.25">
      <c r="A25" s="332">
        <v>1</v>
      </c>
      <c r="B25" s="333" t="str">
        <f>B7</f>
        <v>Tengo Salonta (Rumunsko)</v>
      </c>
      <c r="C25" s="333"/>
      <c r="D25" s="333" t="s">
        <v>5</v>
      </c>
      <c r="E25" s="333" t="str">
        <f>B19</f>
        <v>TJ Dynamo ČEZ České Budějovice</v>
      </c>
      <c r="F25" s="333"/>
      <c r="G25" s="333"/>
      <c r="H25" s="333"/>
      <c r="I25" s="333"/>
      <c r="J25" s="333"/>
      <c r="K25" s="333"/>
      <c r="L25" s="333"/>
      <c r="M25" s="333"/>
      <c r="N25" s="333"/>
      <c r="O25" s="50">
        <v>1</v>
      </c>
      <c r="P25" s="51" t="s">
        <v>5</v>
      </c>
      <c r="Q25" s="51">
        <v>1</v>
      </c>
      <c r="R25" s="6" t="s">
        <v>11</v>
      </c>
      <c r="S25" s="3"/>
    </row>
    <row r="26" spans="1:19" ht="15" customHeight="1" x14ac:dyDescent="0.25">
      <c r="A26" s="332"/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49">
        <v>17</v>
      </c>
      <c r="P26" s="51" t="s">
        <v>5</v>
      </c>
      <c r="Q26" s="38">
        <v>13</v>
      </c>
      <c r="R26" s="6" t="s">
        <v>10</v>
      </c>
      <c r="S26" s="3"/>
    </row>
    <row r="27" spans="1:19" ht="15" customHeight="1" x14ac:dyDescent="0.25">
      <c r="A27" s="332">
        <v>2</v>
      </c>
      <c r="B27" s="333" t="str">
        <f>B11</f>
        <v>TJ Peklo nad Zdobnicí "B"</v>
      </c>
      <c r="C27" s="333"/>
      <c r="D27" s="333" t="s">
        <v>5</v>
      </c>
      <c r="E27" s="333" t="str">
        <f>B15</f>
        <v>TJ Avia Čakovice</v>
      </c>
      <c r="F27" s="333"/>
      <c r="G27" s="333"/>
      <c r="H27" s="333"/>
      <c r="I27" s="333"/>
      <c r="J27" s="333"/>
      <c r="K27" s="333"/>
      <c r="L27" s="333"/>
      <c r="M27" s="333"/>
      <c r="N27" s="333"/>
      <c r="O27" s="50">
        <v>0</v>
      </c>
      <c r="P27" s="51" t="s">
        <v>5</v>
      </c>
      <c r="Q27" s="51">
        <v>2</v>
      </c>
      <c r="R27" s="6" t="s">
        <v>11</v>
      </c>
    </row>
    <row r="28" spans="1:19" ht="15" customHeight="1" x14ac:dyDescent="0.25">
      <c r="A28" s="332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49">
        <v>11</v>
      </c>
      <c r="P28" s="51" t="s">
        <v>5</v>
      </c>
      <c r="Q28" s="38">
        <v>20</v>
      </c>
      <c r="R28" s="6" t="s">
        <v>10</v>
      </c>
    </row>
    <row r="29" spans="1:19" ht="13.15" customHeight="1" x14ac:dyDescent="0.25">
      <c r="A29" s="332">
        <v>3</v>
      </c>
      <c r="B29" s="333" t="str">
        <f>B15</f>
        <v>TJ Avia Čakovice</v>
      </c>
      <c r="C29" s="333"/>
      <c r="D29" s="333" t="s">
        <v>5</v>
      </c>
      <c r="E29" s="333" t="str">
        <f>B7</f>
        <v>Tengo Salonta (Rumunsko)</v>
      </c>
      <c r="F29" s="333"/>
      <c r="G29" s="333"/>
      <c r="H29" s="333"/>
      <c r="I29" s="333"/>
      <c r="J29" s="333"/>
      <c r="K29" s="333"/>
      <c r="L29" s="333"/>
      <c r="M29" s="333"/>
      <c r="N29" s="333"/>
      <c r="O29" s="50">
        <v>0</v>
      </c>
      <c r="P29" s="51" t="s">
        <v>5</v>
      </c>
      <c r="Q29" s="51">
        <v>2</v>
      </c>
      <c r="R29" s="6" t="s">
        <v>11</v>
      </c>
    </row>
    <row r="30" spans="1:19" ht="13.15" customHeight="1" x14ac:dyDescent="0.25">
      <c r="A30" s="332"/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49">
        <v>15</v>
      </c>
      <c r="P30" s="51" t="s">
        <v>5</v>
      </c>
      <c r="Q30" s="38">
        <v>20</v>
      </c>
      <c r="R30" s="6" t="s">
        <v>10</v>
      </c>
    </row>
    <row r="31" spans="1:19" ht="15" customHeight="1" x14ac:dyDescent="0.25">
      <c r="A31" s="332">
        <v>4</v>
      </c>
      <c r="B31" s="333" t="str">
        <f>B11</f>
        <v>TJ Peklo nad Zdobnicí "B"</v>
      </c>
      <c r="C31" s="333"/>
      <c r="D31" s="333" t="s">
        <v>5</v>
      </c>
      <c r="E31" s="333" t="str">
        <f>B19</f>
        <v>TJ Dynamo ČEZ České Budějovice</v>
      </c>
      <c r="F31" s="333"/>
      <c r="G31" s="333"/>
      <c r="H31" s="333"/>
      <c r="I31" s="333"/>
      <c r="J31" s="333"/>
      <c r="K31" s="333"/>
      <c r="L31" s="333"/>
      <c r="M31" s="333"/>
      <c r="N31" s="333"/>
      <c r="O31" s="50">
        <v>2</v>
      </c>
      <c r="P31" s="51" t="s">
        <v>5</v>
      </c>
      <c r="Q31" s="51">
        <v>0</v>
      </c>
      <c r="R31" s="6" t="s">
        <v>11</v>
      </c>
    </row>
    <row r="32" spans="1:19" ht="17.25" customHeight="1" x14ac:dyDescent="0.25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49">
        <v>20</v>
      </c>
      <c r="P32" s="51" t="s">
        <v>5</v>
      </c>
      <c r="Q32" s="38">
        <v>13</v>
      </c>
      <c r="R32" s="6" t="s">
        <v>10</v>
      </c>
    </row>
    <row r="33" spans="1:18" ht="15" customHeight="1" x14ac:dyDescent="0.25">
      <c r="A33" s="332">
        <v>5</v>
      </c>
      <c r="B33" s="333" t="str">
        <f>B19</f>
        <v>TJ Dynamo ČEZ České Budějovice</v>
      </c>
      <c r="C33" s="333"/>
      <c r="D33" s="333" t="s">
        <v>5</v>
      </c>
      <c r="E33" s="333" t="str">
        <f>B15</f>
        <v>TJ Avia Čakovice</v>
      </c>
      <c r="F33" s="333"/>
      <c r="G33" s="333"/>
      <c r="H33" s="333"/>
      <c r="I33" s="333"/>
      <c r="J33" s="333"/>
      <c r="K33" s="333"/>
      <c r="L33" s="333"/>
      <c r="M33" s="333"/>
      <c r="N33" s="333"/>
      <c r="O33" s="50">
        <v>0</v>
      </c>
      <c r="P33" s="51" t="s">
        <v>5</v>
      </c>
      <c r="Q33" s="51">
        <v>2</v>
      </c>
      <c r="R33" s="6" t="s">
        <v>11</v>
      </c>
    </row>
    <row r="34" spans="1:18" ht="15" customHeight="1" x14ac:dyDescent="0.25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49">
        <v>14</v>
      </c>
      <c r="P34" s="51" t="s">
        <v>5</v>
      </c>
      <c r="Q34" s="38">
        <v>20</v>
      </c>
      <c r="R34" s="6" t="s">
        <v>10</v>
      </c>
    </row>
    <row r="35" spans="1:18" ht="15" customHeight="1" x14ac:dyDescent="0.25">
      <c r="A35" s="332">
        <v>6</v>
      </c>
      <c r="B35" s="333" t="str">
        <f>B7</f>
        <v>Tengo Salonta (Rumunsko)</v>
      </c>
      <c r="C35" s="333"/>
      <c r="D35" s="333" t="s">
        <v>5</v>
      </c>
      <c r="E35" s="333" t="str">
        <f>B11</f>
        <v>TJ Peklo nad Zdobnicí "B"</v>
      </c>
      <c r="F35" s="333"/>
      <c r="G35" s="333"/>
      <c r="H35" s="333"/>
      <c r="I35" s="333"/>
      <c r="J35" s="333"/>
      <c r="K35" s="333"/>
      <c r="L35" s="333"/>
      <c r="M35" s="333"/>
      <c r="N35" s="333"/>
      <c r="O35" s="50">
        <v>2</v>
      </c>
      <c r="P35" s="51" t="s">
        <v>5</v>
      </c>
      <c r="Q35" s="51">
        <v>0</v>
      </c>
      <c r="R35" s="6" t="s">
        <v>11</v>
      </c>
    </row>
    <row r="36" spans="1:18" ht="15" customHeight="1" x14ac:dyDescent="0.25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49">
        <v>20</v>
      </c>
      <c r="P36" s="51" t="s">
        <v>5</v>
      </c>
      <c r="Q36" s="38">
        <v>8</v>
      </c>
      <c r="R36" s="6" t="s">
        <v>10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35:A36"/>
    <mergeCell ref="B35:C36"/>
    <mergeCell ref="D35:D36"/>
    <mergeCell ref="E35:N36"/>
    <mergeCell ref="A4:B6"/>
    <mergeCell ref="C4:R4"/>
    <mergeCell ref="A31:A32"/>
    <mergeCell ref="B31:C32"/>
    <mergeCell ref="D31:D32"/>
    <mergeCell ref="E31:N32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</mergeCells>
  <pageMargins left="0.11811023622047245" right="0.31496062992125984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BB90"/>
  <sheetViews>
    <sheetView showGridLines="0" zoomScaleNormal="100" workbookViewId="0">
      <selection activeCell="U7" sqref="U7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308" t="str">
        <f>'Nasazení do skupin'!B2</f>
        <v>Pohár ČNS starší žáci trojice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10"/>
    </row>
    <row r="3" spans="1:26" ht="15.75" thickBot="1" x14ac:dyDescent="0.3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26" ht="32.25" customHeight="1" thickBot="1" x14ac:dyDescent="0.3">
      <c r="A4" s="323" t="s">
        <v>6</v>
      </c>
      <c r="B4" s="324"/>
      <c r="C4" s="329" t="str">
        <f>'Nasazení do skupin'!B3</f>
        <v>Nebušice 25.5.2019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1"/>
    </row>
    <row r="5" spans="1:26" x14ac:dyDescent="0.25">
      <c r="A5" s="325"/>
      <c r="B5" s="326"/>
      <c r="C5" s="308">
        <v>1</v>
      </c>
      <c r="D5" s="309"/>
      <c r="E5" s="310"/>
      <c r="F5" s="308">
        <v>2</v>
      </c>
      <c r="G5" s="309"/>
      <c r="H5" s="310"/>
      <c r="I5" s="308">
        <v>3</v>
      </c>
      <c r="J5" s="309"/>
      <c r="K5" s="310"/>
      <c r="L5" s="308">
        <v>4</v>
      </c>
      <c r="M5" s="309"/>
      <c r="N5" s="310"/>
      <c r="O5" s="317" t="s">
        <v>1</v>
      </c>
      <c r="P5" s="318"/>
      <c r="Q5" s="319"/>
      <c r="R5" s="176" t="s">
        <v>2</v>
      </c>
    </row>
    <row r="6" spans="1:26" ht="15.75" thickBot="1" x14ac:dyDescent="0.3">
      <c r="A6" s="327"/>
      <c r="B6" s="328"/>
      <c r="C6" s="314"/>
      <c r="D6" s="315"/>
      <c r="E6" s="316"/>
      <c r="F6" s="311"/>
      <c r="G6" s="312"/>
      <c r="H6" s="313"/>
      <c r="I6" s="311"/>
      <c r="J6" s="312"/>
      <c r="K6" s="313"/>
      <c r="L6" s="311"/>
      <c r="M6" s="312"/>
      <c r="N6" s="313"/>
      <c r="O6" s="320" t="s">
        <v>3</v>
      </c>
      <c r="P6" s="321"/>
      <c r="Q6" s="322"/>
      <c r="R6" s="177" t="s">
        <v>4</v>
      </c>
    </row>
    <row r="7" spans="1:26" ht="15" customHeight="1" x14ac:dyDescent="0.25">
      <c r="A7" s="248">
        <v>1</v>
      </c>
      <c r="B7" s="296" t="str">
        <f>'Nasazení do skupin'!B9</f>
        <v>Městský nohejbalový klub Modřice, z.s. "A"</v>
      </c>
      <c r="C7" s="287"/>
      <c r="D7" s="288"/>
      <c r="E7" s="289"/>
      <c r="F7" s="231"/>
      <c r="G7" s="231"/>
      <c r="H7" s="233"/>
      <c r="I7" s="251"/>
      <c r="J7" s="231"/>
      <c r="K7" s="233"/>
      <c r="L7" s="251"/>
      <c r="M7" s="231"/>
      <c r="N7" s="233"/>
      <c r="O7" s="277"/>
      <c r="P7" s="254"/>
      <c r="Q7" s="256"/>
      <c r="R7" s="258"/>
      <c r="Y7" s="43"/>
    </row>
    <row r="8" spans="1:26" ht="15.75" customHeight="1" thickBot="1" x14ac:dyDescent="0.3">
      <c r="A8" s="249"/>
      <c r="B8" s="297"/>
      <c r="C8" s="290"/>
      <c r="D8" s="291"/>
      <c r="E8" s="292"/>
      <c r="F8" s="232"/>
      <c r="G8" s="232"/>
      <c r="H8" s="234"/>
      <c r="I8" s="236"/>
      <c r="J8" s="232"/>
      <c r="K8" s="234"/>
      <c r="L8" s="236"/>
      <c r="M8" s="232"/>
      <c r="N8" s="234"/>
      <c r="O8" s="278"/>
      <c r="P8" s="255"/>
      <c r="Q8" s="257"/>
      <c r="R8" s="259"/>
    </row>
    <row r="9" spans="1:26" ht="15" customHeight="1" x14ac:dyDescent="0.25">
      <c r="A9" s="249"/>
      <c r="B9" s="297"/>
      <c r="C9" s="290"/>
      <c r="D9" s="291"/>
      <c r="E9" s="292"/>
      <c r="F9" s="262"/>
      <c r="G9" s="262"/>
      <c r="H9" s="264"/>
      <c r="I9" s="260"/>
      <c r="J9" s="262"/>
      <c r="K9" s="264"/>
      <c r="L9" s="260"/>
      <c r="M9" s="262"/>
      <c r="N9" s="264"/>
      <c r="O9" s="285"/>
      <c r="P9" s="252"/>
      <c r="Q9" s="227"/>
      <c r="R9" s="229"/>
      <c r="X9" s="43"/>
      <c r="Y9" s="43"/>
      <c r="Z9" s="43"/>
    </row>
    <row r="10" spans="1:26" ht="15.75" customHeight="1" thickBot="1" x14ac:dyDescent="0.3">
      <c r="A10" s="250"/>
      <c r="B10" s="298"/>
      <c r="C10" s="293"/>
      <c r="D10" s="294"/>
      <c r="E10" s="295"/>
      <c r="F10" s="262"/>
      <c r="G10" s="262"/>
      <c r="H10" s="264"/>
      <c r="I10" s="261"/>
      <c r="J10" s="263"/>
      <c r="K10" s="265"/>
      <c r="L10" s="261"/>
      <c r="M10" s="263"/>
      <c r="N10" s="265"/>
      <c r="O10" s="286"/>
      <c r="P10" s="253"/>
      <c r="Q10" s="228"/>
      <c r="R10" s="230"/>
      <c r="X10" s="43"/>
      <c r="Y10" s="43"/>
      <c r="Z10" s="43"/>
    </row>
    <row r="11" spans="1:26" ht="15" customHeight="1" x14ac:dyDescent="0.25">
      <c r="A11" s="248">
        <v>2</v>
      </c>
      <c r="B11" s="296" t="str">
        <f>'Nasazení do skupin'!B10</f>
        <v>TJ SLAVOJ Český Brod</v>
      </c>
      <c r="C11" s="235"/>
      <c r="D11" s="237"/>
      <c r="E11" s="237"/>
      <c r="F11" s="299" t="s">
        <v>109</v>
      </c>
      <c r="G11" s="300"/>
      <c r="H11" s="301"/>
      <c r="I11" s="231"/>
      <c r="J11" s="231"/>
      <c r="K11" s="233"/>
      <c r="L11" s="251"/>
      <c r="M11" s="231"/>
      <c r="N11" s="233"/>
      <c r="O11" s="277"/>
      <c r="P11" s="254"/>
      <c r="Q11" s="256"/>
      <c r="R11" s="258"/>
    </row>
    <row r="12" spans="1:26" ht="15.75" customHeight="1" thickBot="1" x14ac:dyDescent="0.3">
      <c r="A12" s="249"/>
      <c r="B12" s="297"/>
      <c r="C12" s="236"/>
      <c r="D12" s="232"/>
      <c r="E12" s="232"/>
      <c r="F12" s="302"/>
      <c r="G12" s="303"/>
      <c r="H12" s="304"/>
      <c r="I12" s="232"/>
      <c r="J12" s="232"/>
      <c r="K12" s="234"/>
      <c r="L12" s="236"/>
      <c r="M12" s="232"/>
      <c r="N12" s="234"/>
      <c r="O12" s="278"/>
      <c r="P12" s="255"/>
      <c r="Q12" s="257"/>
      <c r="R12" s="259"/>
    </row>
    <row r="13" spans="1:26" ht="15" customHeight="1" x14ac:dyDescent="0.25">
      <c r="A13" s="249"/>
      <c r="B13" s="297"/>
      <c r="C13" s="260"/>
      <c r="D13" s="262"/>
      <c r="E13" s="262"/>
      <c r="F13" s="302"/>
      <c r="G13" s="303"/>
      <c r="H13" s="304"/>
      <c r="I13" s="262"/>
      <c r="J13" s="262"/>
      <c r="K13" s="264"/>
      <c r="L13" s="260"/>
      <c r="M13" s="262"/>
      <c r="N13" s="264"/>
      <c r="O13" s="285"/>
      <c r="P13" s="252"/>
      <c r="Q13" s="227"/>
      <c r="R13" s="229"/>
    </row>
    <row r="14" spans="1:26" ht="15.75" customHeight="1" thickBot="1" x14ac:dyDescent="0.3">
      <c r="A14" s="250"/>
      <c r="B14" s="298"/>
      <c r="C14" s="261"/>
      <c r="D14" s="263"/>
      <c r="E14" s="263"/>
      <c r="F14" s="305"/>
      <c r="G14" s="306"/>
      <c r="H14" s="307"/>
      <c r="I14" s="262"/>
      <c r="J14" s="262"/>
      <c r="K14" s="264"/>
      <c r="L14" s="261"/>
      <c r="M14" s="263"/>
      <c r="N14" s="265"/>
      <c r="O14" s="286"/>
      <c r="P14" s="253"/>
      <c r="Q14" s="228"/>
      <c r="R14" s="230"/>
    </row>
    <row r="15" spans="1:26" ht="15" customHeight="1" x14ac:dyDescent="0.25">
      <c r="A15" s="248">
        <v>3</v>
      </c>
      <c r="B15" s="296" t="str">
        <f>'Nasazení do skupin'!B11</f>
        <v>Tělovýchovná jednota Radomyšl, z.s.</v>
      </c>
      <c r="C15" s="251"/>
      <c r="D15" s="231"/>
      <c r="E15" s="233"/>
      <c r="F15" s="235"/>
      <c r="G15" s="237"/>
      <c r="H15" s="237"/>
      <c r="I15" s="268"/>
      <c r="J15" s="269"/>
      <c r="K15" s="270"/>
      <c r="L15" s="279"/>
      <c r="M15" s="279"/>
      <c r="N15" s="281"/>
      <c r="O15" s="277"/>
      <c r="P15" s="254"/>
      <c r="Q15" s="256"/>
      <c r="R15" s="258"/>
    </row>
    <row r="16" spans="1:26" ht="15.75" customHeight="1" thickBot="1" x14ac:dyDescent="0.3">
      <c r="A16" s="249"/>
      <c r="B16" s="297"/>
      <c r="C16" s="236"/>
      <c r="D16" s="232"/>
      <c r="E16" s="234"/>
      <c r="F16" s="236"/>
      <c r="G16" s="232"/>
      <c r="H16" s="232"/>
      <c r="I16" s="271"/>
      <c r="J16" s="272"/>
      <c r="K16" s="273"/>
      <c r="L16" s="280"/>
      <c r="M16" s="280"/>
      <c r="N16" s="282"/>
      <c r="O16" s="278"/>
      <c r="P16" s="255"/>
      <c r="Q16" s="257"/>
      <c r="R16" s="259"/>
    </row>
    <row r="17" spans="1:28" ht="15" customHeight="1" x14ac:dyDescent="0.25">
      <c r="A17" s="249"/>
      <c r="B17" s="297"/>
      <c r="C17" s="260"/>
      <c r="D17" s="262"/>
      <c r="E17" s="264"/>
      <c r="F17" s="260"/>
      <c r="G17" s="262"/>
      <c r="H17" s="262"/>
      <c r="I17" s="271"/>
      <c r="J17" s="272"/>
      <c r="K17" s="273"/>
      <c r="L17" s="225"/>
      <c r="M17" s="225"/>
      <c r="N17" s="283"/>
      <c r="O17" s="285"/>
      <c r="P17" s="252"/>
      <c r="Q17" s="227"/>
      <c r="R17" s="229"/>
    </row>
    <row r="18" spans="1:28" ht="15.75" customHeight="1" thickBot="1" x14ac:dyDescent="0.3">
      <c r="A18" s="250"/>
      <c r="B18" s="298"/>
      <c r="C18" s="261"/>
      <c r="D18" s="263"/>
      <c r="E18" s="265"/>
      <c r="F18" s="261"/>
      <c r="G18" s="263"/>
      <c r="H18" s="263"/>
      <c r="I18" s="274"/>
      <c r="J18" s="275"/>
      <c r="K18" s="276"/>
      <c r="L18" s="226"/>
      <c r="M18" s="226"/>
      <c r="N18" s="284"/>
      <c r="O18" s="286"/>
      <c r="P18" s="253"/>
      <c r="Q18" s="228"/>
      <c r="R18" s="230"/>
    </row>
    <row r="19" spans="1:28" ht="15" customHeight="1" x14ac:dyDescent="0.25">
      <c r="A19" s="248">
        <v>4</v>
      </c>
      <c r="B19" s="296" t="str">
        <f>'Nasazení do skupin'!B12</f>
        <v>T.J. SOKOL Holice</v>
      </c>
      <c r="C19" s="251"/>
      <c r="D19" s="231"/>
      <c r="E19" s="233"/>
      <c r="F19" s="251"/>
      <c r="G19" s="231"/>
      <c r="H19" s="233"/>
      <c r="I19" s="235"/>
      <c r="J19" s="237"/>
      <c r="K19" s="237"/>
      <c r="L19" s="238">
        <v>2019</v>
      </c>
      <c r="M19" s="239"/>
      <c r="N19" s="240"/>
      <c r="O19" s="254"/>
      <c r="P19" s="254"/>
      <c r="Q19" s="256"/>
      <c r="R19" s="258"/>
    </row>
    <row r="20" spans="1:28" ht="15.75" customHeight="1" thickBot="1" x14ac:dyDescent="0.3">
      <c r="A20" s="249"/>
      <c r="B20" s="297"/>
      <c r="C20" s="236"/>
      <c r="D20" s="232"/>
      <c r="E20" s="234"/>
      <c r="F20" s="236"/>
      <c r="G20" s="232"/>
      <c r="H20" s="234"/>
      <c r="I20" s="236"/>
      <c r="J20" s="232"/>
      <c r="K20" s="232"/>
      <c r="L20" s="241"/>
      <c r="M20" s="242"/>
      <c r="N20" s="243"/>
      <c r="O20" s="255"/>
      <c r="P20" s="255"/>
      <c r="Q20" s="257"/>
      <c r="R20" s="259"/>
    </row>
    <row r="21" spans="1:28" ht="15" customHeight="1" x14ac:dyDescent="0.25">
      <c r="A21" s="249"/>
      <c r="B21" s="297"/>
      <c r="C21" s="260"/>
      <c r="D21" s="262"/>
      <c r="E21" s="264"/>
      <c r="F21" s="260"/>
      <c r="G21" s="262"/>
      <c r="H21" s="264"/>
      <c r="I21" s="260"/>
      <c r="J21" s="262"/>
      <c r="K21" s="262"/>
      <c r="L21" s="241"/>
      <c r="M21" s="242"/>
      <c r="N21" s="243"/>
      <c r="O21" s="266"/>
      <c r="P21" s="252"/>
      <c r="Q21" s="227"/>
      <c r="R21" s="229"/>
    </row>
    <row r="22" spans="1:28" ht="15.75" customHeight="1" thickBot="1" x14ac:dyDescent="0.3">
      <c r="A22" s="250"/>
      <c r="B22" s="298"/>
      <c r="C22" s="261"/>
      <c r="D22" s="263"/>
      <c r="E22" s="265"/>
      <c r="F22" s="261"/>
      <c r="G22" s="263"/>
      <c r="H22" s="265"/>
      <c r="I22" s="261"/>
      <c r="J22" s="263"/>
      <c r="K22" s="263"/>
      <c r="L22" s="244"/>
      <c r="M22" s="245"/>
      <c r="N22" s="246"/>
      <c r="O22" s="267"/>
      <c r="P22" s="253"/>
      <c r="Q22" s="228"/>
      <c r="R22" s="230"/>
    </row>
    <row r="24" spans="1:28" ht="24.95" customHeight="1" x14ac:dyDescent="0.35">
      <c r="A24" s="247"/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1:28" ht="15" customHeight="1" x14ac:dyDescent="0.25">
      <c r="A25" s="217"/>
      <c r="B25" s="218"/>
      <c r="C25" s="218"/>
      <c r="D25" s="219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44"/>
      <c r="P25" s="45"/>
      <c r="Q25" s="45"/>
      <c r="R25" s="46"/>
      <c r="S25" s="47"/>
      <c r="T25" s="43"/>
      <c r="U25" s="43"/>
      <c r="V25" s="43"/>
      <c r="W25" s="43"/>
      <c r="X25" s="43"/>
      <c r="Y25" s="43"/>
      <c r="Z25" s="43"/>
      <c r="AA25" s="43"/>
      <c r="AB25" s="43"/>
    </row>
    <row r="26" spans="1:28" ht="15" customHeight="1" x14ac:dyDescent="0.25">
      <c r="A26" s="217"/>
      <c r="B26" s="218"/>
      <c r="C26" s="218"/>
      <c r="D26" s="219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48"/>
      <c r="P26" s="45"/>
      <c r="Q26" s="43"/>
      <c r="R26" s="46"/>
      <c r="S26" s="47"/>
      <c r="T26" s="43"/>
      <c r="U26" s="43"/>
      <c r="V26" s="43"/>
      <c r="W26" s="43"/>
      <c r="X26" s="43"/>
      <c r="Y26" s="43"/>
      <c r="Z26" s="43"/>
      <c r="AA26" s="43"/>
      <c r="AB26" s="43"/>
    </row>
    <row r="27" spans="1:28" ht="15" customHeight="1" x14ac:dyDescent="0.25">
      <c r="A27" s="217"/>
      <c r="B27" s="218"/>
      <c r="C27" s="218"/>
      <c r="D27" s="219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44"/>
      <c r="P27" s="45"/>
      <c r="Q27" s="45"/>
      <c r="R27" s="46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1:28" ht="15" customHeight="1" x14ac:dyDescent="0.25">
      <c r="A28" s="217"/>
      <c r="B28" s="218"/>
      <c r="C28" s="218"/>
      <c r="D28" s="219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48"/>
      <c r="P28" s="45"/>
      <c r="Q28" s="43"/>
      <c r="R28" s="46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1:28" ht="13.15" customHeight="1" x14ac:dyDescent="0.25">
      <c r="A29" s="217"/>
      <c r="B29" s="218"/>
      <c r="C29" s="218"/>
      <c r="D29" s="219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44"/>
      <c r="P29" s="45"/>
      <c r="Q29" s="45"/>
      <c r="R29" s="46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1:28" ht="13.15" customHeight="1" x14ac:dyDescent="0.25">
      <c r="A30" s="217"/>
      <c r="B30" s="218"/>
      <c r="C30" s="218"/>
      <c r="D30" s="219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48"/>
      <c r="P30" s="45"/>
      <c r="Q30" s="43"/>
      <c r="R30" s="46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1:28" ht="15" customHeight="1" x14ac:dyDescent="0.25">
      <c r="A31" s="217"/>
      <c r="B31" s="218"/>
      <c r="C31" s="218"/>
      <c r="D31" s="219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44"/>
      <c r="P31" s="45"/>
      <c r="Q31" s="45"/>
      <c r="R31" s="46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 ht="21.75" customHeight="1" x14ac:dyDescent="0.25">
      <c r="A32" s="217"/>
      <c r="B32" s="218"/>
      <c r="C32" s="218"/>
      <c r="D32" s="219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48"/>
      <c r="P32" s="45"/>
      <c r="Q32" s="43"/>
      <c r="R32" s="46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1:54" ht="15" customHeight="1" x14ac:dyDescent="0.25">
      <c r="A33" s="217"/>
      <c r="B33" s="218"/>
      <c r="C33" s="218"/>
      <c r="D33" s="219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44"/>
      <c r="P33" s="45"/>
      <c r="Q33" s="45"/>
      <c r="R33" s="46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1:54" ht="15" customHeight="1" x14ac:dyDescent="0.25">
      <c r="A34" s="217"/>
      <c r="B34" s="218"/>
      <c r="C34" s="218"/>
      <c r="D34" s="219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48"/>
      <c r="P34" s="45"/>
      <c r="Q34" s="43"/>
      <c r="R34" s="46"/>
      <c r="S34" s="43"/>
      <c r="T34" s="43"/>
      <c r="U34" s="43"/>
      <c r="V34" s="43"/>
      <c r="W34" s="43"/>
      <c r="X34" s="43"/>
      <c r="Y34" s="43"/>
      <c r="Z34" s="43"/>
      <c r="AA34" s="43"/>
      <c r="AB34" s="43"/>
    </row>
    <row r="35" spans="1:54" ht="15" customHeight="1" x14ac:dyDescent="0.25">
      <c r="A35" s="217"/>
      <c r="B35" s="218"/>
      <c r="C35" s="218"/>
      <c r="D35" s="219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44"/>
      <c r="P35" s="45"/>
      <c r="Q35" s="45"/>
      <c r="R35" s="46"/>
      <c r="S35" s="43"/>
      <c r="T35" s="43"/>
      <c r="U35" s="43"/>
      <c r="V35" s="43"/>
      <c r="W35" s="43"/>
      <c r="X35" s="43"/>
      <c r="Y35" s="43"/>
      <c r="Z35" s="43"/>
      <c r="AA35" s="43"/>
      <c r="AB35" s="43"/>
    </row>
    <row r="36" spans="1:54" ht="15" customHeight="1" x14ac:dyDescent="0.25">
      <c r="A36" s="217"/>
      <c r="B36" s="218"/>
      <c r="C36" s="218"/>
      <c r="D36" s="219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48"/>
      <c r="P36" s="45"/>
      <c r="Q36" s="43"/>
      <c r="R36" s="46"/>
      <c r="S36" s="43"/>
      <c r="T36" s="43"/>
      <c r="U36" s="43"/>
      <c r="V36" s="43"/>
      <c r="W36" s="43"/>
      <c r="X36" s="43"/>
      <c r="Y36" s="43"/>
      <c r="Z36" s="43"/>
      <c r="AA36" s="43"/>
      <c r="AB36" s="43"/>
    </row>
    <row r="37" spans="1:54" x14ac:dyDescent="0.25"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</row>
    <row r="38" spans="1:54" x14ac:dyDescent="0.25"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</row>
    <row r="39" spans="1:54" ht="20.25" x14ac:dyDescent="0.3">
      <c r="T39" s="222"/>
      <c r="U39" s="222"/>
      <c r="V39" s="222"/>
      <c r="W39" s="222"/>
      <c r="X39" s="222"/>
      <c r="Y39" s="222"/>
      <c r="Z39" s="222"/>
      <c r="AA39" s="223"/>
      <c r="AB39" s="223"/>
      <c r="AC39" s="223"/>
      <c r="AD39" s="223"/>
      <c r="AE39" s="223"/>
      <c r="AF39" s="223"/>
      <c r="AG39" s="1"/>
      <c r="AH39" s="1"/>
      <c r="AI39" s="222"/>
      <c r="AJ39" s="222"/>
      <c r="AK39" s="222"/>
      <c r="AL39" s="222"/>
      <c r="AM39" s="222"/>
      <c r="AN39" s="222"/>
      <c r="AO39" s="5"/>
      <c r="AP39" s="4"/>
      <c r="AQ39" s="4"/>
      <c r="AR39" s="4"/>
      <c r="AS39" s="4"/>
      <c r="AT39" s="4"/>
      <c r="AU39" s="222"/>
      <c r="AV39" s="222"/>
      <c r="AW39" s="222"/>
      <c r="AX39" s="222"/>
      <c r="AY39" s="1"/>
      <c r="AZ39" s="1"/>
      <c r="BA39" s="1"/>
      <c r="BB39" s="1"/>
    </row>
    <row r="41" spans="1:54" ht="20.25" x14ac:dyDescent="0.3">
      <c r="T41" s="223"/>
      <c r="U41" s="223"/>
      <c r="V41" s="223"/>
      <c r="W41" s="223"/>
      <c r="X41" s="223"/>
      <c r="Y41" s="223"/>
      <c r="Z41" s="223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1"/>
      <c r="AL41" s="223"/>
      <c r="AM41" s="223"/>
      <c r="AN41" s="223"/>
      <c r="AO41" s="223"/>
      <c r="AP41" s="223"/>
      <c r="AQ41" s="223"/>
      <c r="AR41" s="223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</row>
    <row r="44" spans="1:54" ht="15.75" x14ac:dyDescent="0.25">
      <c r="T44" s="221"/>
      <c r="U44" s="221"/>
      <c r="V44" s="221"/>
      <c r="W44" s="221"/>
      <c r="X44" s="221"/>
      <c r="Y44" s="221"/>
      <c r="Z44" s="2"/>
      <c r="AA44" s="221"/>
      <c r="AB44" s="221"/>
      <c r="AC44" s="2"/>
      <c r="AD44" s="2"/>
      <c r="AE44" s="2"/>
      <c r="AF44" s="221"/>
      <c r="AG44" s="221"/>
      <c r="AH44" s="221"/>
      <c r="AI44" s="221"/>
      <c r="AJ44" s="221"/>
      <c r="AK44" s="221"/>
      <c r="AL44" s="2"/>
      <c r="AM44" s="2"/>
      <c r="AN44" s="2"/>
      <c r="AO44" s="2"/>
      <c r="AP44" s="2"/>
      <c r="AQ44" s="2"/>
      <c r="AR44" s="221"/>
      <c r="AS44" s="221"/>
      <c r="AT44" s="221"/>
      <c r="AU44" s="221"/>
      <c r="AV44" s="221"/>
      <c r="AW44" s="221"/>
      <c r="AX44" s="2"/>
      <c r="AY44" s="2"/>
      <c r="AZ44" s="2"/>
      <c r="BA44" s="2"/>
      <c r="BB44" s="2"/>
    </row>
    <row r="47" spans="1:54" ht="15" customHeight="1" x14ac:dyDescent="0.25"/>
    <row r="51" spans="20:54" x14ac:dyDescent="0.25"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</row>
    <row r="52" spans="20:54" x14ac:dyDescent="0.25"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</row>
    <row r="56" spans="20:54" ht="23.25" x14ac:dyDescent="0.35"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</row>
    <row r="57" spans="20:54" ht="20.25" x14ac:dyDescent="0.3">
      <c r="T57" s="222"/>
      <c r="U57" s="222"/>
      <c r="V57" s="222"/>
      <c r="W57" s="222"/>
      <c r="X57" s="222"/>
      <c r="Y57" s="222"/>
      <c r="Z57" s="222"/>
      <c r="AA57" s="223"/>
      <c r="AB57" s="223"/>
      <c r="AC57" s="223"/>
      <c r="AD57" s="223"/>
      <c r="AE57" s="223"/>
      <c r="AF57" s="223"/>
      <c r="AG57" s="1"/>
      <c r="AH57" s="1"/>
      <c r="AI57" s="222"/>
      <c r="AJ57" s="222"/>
      <c r="AK57" s="222"/>
      <c r="AL57" s="222"/>
      <c r="AM57" s="222"/>
      <c r="AN57" s="222"/>
      <c r="AO57" s="5"/>
      <c r="AP57" s="4"/>
      <c r="AQ57" s="4"/>
      <c r="AR57" s="4"/>
      <c r="AS57" s="4"/>
      <c r="AT57" s="4"/>
      <c r="AU57" s="222"/>
      <c r="AV57" s="222"/>
      <c r="AW57" s="222"/>
      <c r="AX57" s="222"/>
      <c r="AY57" s="1"/>
      <c r="AZ57" s="1"/>
      <c r="BA57" s="1"/>
      <c r="BB57" s="1"/>
    </row>
    <row r="59" spans="20:54" ht="20.25" x14ac:dyDescent="0.3">
      <c r="T59" s="223"/>
      <c r="U59" s="223"/>
      <c r="V59" s="223"/>
      <c r="W59" s="223"/>
      <c r="X59" s="223"/>
      <c r="Y59" s="223"/>
      <c r="Z59" s="223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1"/>
      <c r="AL59" s="223"/>
      <c r="AM59" s="223"/>
      <c r="AN59" s="223"/>
      <c r="AO59" s="223"/>
      <c r="AP59" s="223"/>
      <c r="AQ59" s="223"/>
      <c r="AR59" s="223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</row>
    <row r="62" spans="20:54" ht="15.75" x14ac:dyDescent="0.25">
      <c r="T62" s="221"/>
      <c r="U62" s="221"/>
      <c r="V62" s="221"/>
      <c r="W62" s="221"/>
      <c r="X62" s="221"/>
      <c r="Y62" s="221"/>
      <c r="Z62" s="2"/>
      <c r="AA62" s="221"/>
      <c r="AB62" s="221"/>
      <c r="AC62" s="2"/>
      <c r="AD62" s="2"/>
      <c r="AE62" s="2"/>
      <c r="AF62" s="221"/>
      <c r="AG62" s="221"/>
      <c r="AH62" s="221"/>
      <c r="AI62" s="221"/>
      <c r="AJ62" s="221"/>
      <c r="AK62" s="221"/>
      <c r="AL62" s="2"/>
      <c r="AM62" s="2"/>
      <c r="AN62" s="2"/>
      <c r="AO62" s="2"/>
      <c r="AP62" s="2"/>
      <c r="AQ62" s="2"/>
      <c r="AR62" s="221"/>
      <c r="AS62" s="221"/>
      <c r="AT62" s="221"/>
      <c r="AU62" s="221"/>
      <c r="AV62" s="221"/>
      <c r="AW62" s="221"/>
      <c r="AX62" s="2"/>
      <c r="AY62" s="2"/>
      <c r="AZ62" s="2"/>
      <c r="BA62" s="2"/>
      <c r="BB62" s="2"/>
    </row>
    <row r="65" spans="20:54" ht="15" customHeight="1" x14ac:dyDescent="0.25"/>
    <row r="69" spans="20:54" x14ac:dyDescent="0.25"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</row>
    <row r="70" spans="20:54" x14ac:dyDescent="0.25"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</row>
    <row r="76" spans="20:54" ht="23.25" x14ac:dyDescent="0.35"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0"/>
      <c r="AK76" s="220"/>
      <c r="AL76" s="220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</row>
    <row r="77" spans="20:54" ht="20.25" x14ac:dyDescent="0.3">
      <c r="T77" s="222"/>
      <c r="U77" s="222"/>
      <c r="V77" s="222"/>
      <c r="W77" s="222"/>
      <c r="X77" s="222"/>
      <c r="Y77" s="222"/>
      <c r="Z77" s="222"/>
      <c r="AA77" s="223"/>
      <c r="AB77" s="223"/>
      <c r="AC77" s="223"/>
      <c r="AD77" s="223"/>
      <c r="AE77" s="223"/>
      <c r="AF77" s="223"/>
      <c r="AG77" s="1"/>
      <c r="AH77" s="1"/>
      <c r="AI77" s="222"/>
      <c r="AJ77" s="222"/>
      <c r="AK77" s="222"/>
      <c r="AL77" s="222"/>
      <c r="AM77" s="222"/>
      <c r="AN77" s="222"/>
      <c r="AO77" s="5"/>
      <c r="AP77" s="4"/>
      <c r="AQ77" s="4"/>
      <c r="AR77" s="4"/>
      <c r="AS77" s="4"/>
      <c r="AT77" s="4"/>
      <c r="AU77" s="222"/>
      <c r="AV77" s="222"/>
      <c r="AW77" s="222"/>
      <c r="AX77" s="222"/>
      <c r="AY77" s="1"/>
      <c r="AZ77" s="1"/>
      <c r="BA77" s="1"/>
      <c r="BB77" s="1"/>
    </row>
    <row r="79" spans="20:54" ht="20.25" x14ac:dyDescent="0.3">
      <c r="T79" s="223"/>
      <c r="U79" s="223"/>
      <c r="V79" s="223"/>
      <c r="W79" s="223"/>
      <c r="X79" s="223"/>
      <c r="Y79" s="223"/>
      <c r="Z79" s="223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1"/>
      <c r="AL79" s="223"/>
      <c r="AM79" s="223"/>
      <c r="AN79" s="223"/>
      <c r="AO79" s="223"/>
      <c r="AP79" s="223"/>
      <c r="AQ79" s="223"/>
      <c r="AR79" s="223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</row>
    <row r="82" spans="20:54" ht="15.75" x14ac:dyDescent="0.25">
      <c r="T82" s="221"/>
      <c r="U82" s="221"/>
      <c r="V82" s="221"/>
      <c r="W82" s="221"/>
      <c r="X82" s="221"/>
      <c r="Y82" s="221"/>
      <c r="Z82" s="2"/>
      <c r="AA82" s="221"/>
      <c r="AB82" s="221"/>
      <c r="AC82" s="2"/>
      <c r="AD82" s="2"/>
      <c r="AE82" s="2"/>
      <c r="AF82" s="221"/>
      <c r="AG82" s="221"/>
      <c r="AH82" s="221"/>
      <c r="AI82" s="221"/>
      <c r="AJ82" s="221"/>
      <c r="AK82" s="221"/>
      <c r="AL82" s="2"/>
      <c r="AM82" s="2"/>
      <c r="AN82" s="2"/>
      <c r="AO82" s="2"/>
      <c r="AP82" s="2"/>
      <c r="AQ82" s="2"/>
      <c r="AR82" s="221"/>
      <c r="AS82" s="221"/>
      <c r="AT82" s="221"/>
      <c r="AU82" s="221"/>
      <c r="AV82" s="221"/>
      <c r="AW82" s="221"/>
      <c r="AX82" s="2"/>
      <c r="AY82" s="2"/>
      <c r="AZ82" s="2"/>
      <c r="BA82" s="2"/>
      <c r="BB82" s="2"/>
    </row>
    <row r="89" spans="20:54" x14ac:dyDescent="0.25"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</row>
    <row r="90" spans="20:54" x14ac:dyDescent="0.25"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</row>
  </sheetData>
  <mergeCells count="192">
    <mergeCell ref="AA62:AB62"/>
    <mergeCell ref="AF62:AK62"/>
    <mergeCell ref="AR62:AW62"/>
    <mergeCell ref="T69:BB70"/>
    <mergeCell ref="T76:BB76"/>
    <mergeCell ref="T77:Z77"/>
    <mergeCell ref="AA77:AF77"/>
    <mergeCell ref="AI77:AN77"/>
    <mergeCell ref="AU77:AX77"/>
    <mergeCell ref="T62:Y62"/>
    <mergeCell ref="E29:N30"/>
    <mergeCell ref="E31:N32"/>
    <mergeCell ref="E33:N34"/>
    <mergeCell ref="E35:N36"/>
    <mergeCell ref="T37:BB38"/>
    <mergeCell ref="T39:Z39"/>
    <mergeCell ref="AA39:AF39"/>
    <mergeCell ref="AI39:AN39"/>
    <mergeCell ref="AU39:AX39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L11:L12"/>
    <mergeCell ref="M11:M12"/>
    <mergeCell ref="N11:N12"/>
    <mergeCell ref="L13:L14"/>
    <mergeCell ref="M13:M14"/>
    <mergeCell ref="N13:N14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R15:R16"/>
    <mergeCell ref="R17:R18"/>
    <mergeCell ref="R21:R22"/>
    <mergeCell ref="E15:E16"/>
    <mergeCell ref="G15:G16"/>
    <mergeCell ref="O17:O18"/>
    <mergeCell ref="Q21:Q22"/>
    <mergeCell ref="I21:I22"/>
    <mergeCell ref="J21:J22"/>
    <mergeCell ref="K21:K22"/>
    <mergeCell ref="O21:O22"/>
    <mergeCell ref="P21:P22"/>
    <mergeCell ref="C21:C22"/>
    <mergeCell ref="Q17:Q18"/>
    <mergeCell ref="R19:R20"/>
    <mergeCell ref="F15:F16"/>
    <mergeCell ref="D29:D30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A24:R24"/>
    <mergeCell ref="A25:A26"/>
    <mergeCell ref="B25:C26"/>
    <mergeCell ref="E25:N26"/>
    <mergeCell ref="E27:N28"/>
    <mergeCell ref="D25:D26"/>
    <mergeCell ref="A27:A28"/>
    <mergeCell ref="B27:C28"/>
    <mergeCell ref="D27:D28"/>
    <mergeCell ref="A31:A32"/>
    <mergeCell ref="B31:C32"/>
    <mergeCell ref="D31:D32"/>
    <mergeCell ref="A33:A34"/>
    <mergeCell ref="B33:C34"/>
    <mergeCell ref="D33:D34"/>
    <mergeCell ref="A35:A36"/>
    <mergeCell ref="B35:C36"/>
    <mergeCell ref="D35:D36"/>
    <mergeCell ref="A29:A30"/>
    <mergeCell ref="B29:C30"/>
    <mergeCell ref="A4:B6"/>
    <mergeCell ref="A7:A10"/>
    <mergeCell ref="C7:E10"/>
    <mergeCell ref="B7:B10"/>
    <mergeCell ref="O7:O8"/>
    <mergeCell ref="P7:P8"/>
    <mergeCell ref="Q7:Q8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R7:R8"/>
    <mergeCell ref="T41:Z41"/>
    <mergeCell ref="AA41:AJ41"/>
    <mergeCell ref="AL41:AR41"/>
    <mergeCell ref="AS41:BB41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57:Z57"/>
    <mergeCell ref="AA57:AF57"/>
    <mergeCell ref="AI57:AN57"/>
    <mergeCell ref="AU57:AX57"/>
    <mergeCell ref="T79:Z79"/>
    <mergeCell ref="AA79:AJ79"/>
    <mergeCell ref="AL79:AR79"/>
    <mergeCell ref="AS79:BB79"/>
    <mergeCell ref="T82:Y82"/>
    <mergeCell ref="AA82:AB82"/>
    <mergeCell ref="AF82:AK82"/>
    <mergeCell ref="AR82:AW82"/>
    <mergeCell ref="T89:BB90"/>
  </mergeCells>
  <pageMargins left="0.11811023622047245" right="0.31496062992125984" top="0.78740157480314965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S90"/>
  <sheetViews>
    <sheetView showGridLines="0" topLeftCell="A4" zoomScaleNormal="100" workbookViewId="0">
      <selection activeCell="U13" sqref="U13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308" t="str">
        <f>'Nasazení do skupin'!B2</f>
        <v>Pohár ČNS starší žáci trojice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10"/>
    </row>
    <row r="3" spans="1:18" ht="15.75" thickBot="1" x14ac:dyDescent="0.3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18" ht="32.25" customHeight="1" thickBot="1" x14ac:dyDescent="0.3">
      <c r="A4" s="323" t="s">
        <v>6</v>
      </c>
      <c r="B4" s="324"/>
      <c r="C4" s="334" t="str">
        <f>'Nasazení do skupin'!B3</f>
        <v>Nebušice 25.5.2019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6"/>
    </row>
    <row r="5" spans="1:18" x14ac:dyDescent="0.25">
      <c r="A5" s="325"/>
      <c r="B5" s="326"/>
      <c r="C5" s="308">
        <v>1</v>
      </c>
      <c r="D5" s="309"/>
      <c r="E5" s="310"/>
      <c r="F5" s="308">
        <v>2</v>
      </c>
      <c r="G5" s="309"/>
      <c r="H5" s="310"/>
      <c r="I5" s="308">
        <v>3</v>
      </c>
      <c r="J5" s="309"/>
      <c r="K5" s="310"/>
      <c r="L5" s="308">
        <v>4</v>
      </c>
      <c r="M5" s="309"/>
      <c r="N5" s="310"/>
      <c r="O5" s="317" t="s">
        <v>1</v>
      </c>
      <c r="P5" s="318"/>
      <c r="Q5" s="319"/>
      <c r="R5" s="176" t="s">
        <v>2</v>
      </c>
    </row>
    <row r="6" spans="1:18" ht="15.75" thickBot="1" x14ac:dyDescent="0.3">
      <c r="A6" s="327"/>
      <c r="B6" s="328"/>
      <c r="C6" s="314"/>
      <c r="D6" s="315"/>
      <c r="E6" s="316"/>
      <c r="F6" s="311"/>
      <c r="G6" s="312"/>
      <c r="H6" s="313"/>
      <c r="I6" s="311"/>
      <c r="J6" s="312"/>
      <c r="K6" s="313"/>
      <c r="L6" s="311"/>
      <c r="M6" s="312"/>
      <c r="N6" s="313"/>
      <c r="O6" s="320" t="s">
        <v>3</v>
      </c>
      <c r="P6" s="321"/>
      <c r="Q6" s="322"/>
      <c r="R6" s="61" t="s">
        <v>4</v>
      </c>
    </row>
    <row r="7" spans="1:18" ht="15" customHeight="1" x14ac:dyDescent="0.25">
      <c r="A7" s="348">
        <v>1</v>
      </c>
      <c r="B7" s="296" t="str">
        <f>'Nasazení do skupin'!B9</f>
        <v>Městský nohejbalový klub Modřice, z.s. "A"</v>
      </c>
      <c r="C7" s="287"/>
      <c r="D7" s="288"/>
      <c r="E7" s="289"/>
      <c r="F7" s="353">
        <f>O35</f>
        <v>2</v>
      </c>
      <c r="G7" s="353" t="s">
        <v>5</v>
      </c>
      <c r="H7" s="354">
        <f>Q35</f>
        <v>0</v>
      </c>
      <c r="I7" s="351">
        <f>Q29</f>
        <v>2</v>
      </c>
      <c r="J7" s="353" t="s">
        <v>5</v>
      </c>
      <c r="K7" s="354">
        <f>O29</f>
        <v>0</v>
      </c>
      <c r="L7" s="351">
        <f>O25</f>
        <v>2</v>
      </c>
      <c r="M7" s="353" t="s">
        <v>5</v>
      </c>
      <c r="N7" s="354">
        <f>Q25</f>
        <v>0</v>
      </c>
      <c r="O7" s="371">
        <f>F7+I7+L7</f>
        <v>6</v>
      </c>
      <c r="P7" s="356" t="s">
        <v>5</v>
      </c>
      <c r="Q7" s="358">
        <f>H7+K7+N7</f>
        <v>0</v>
      </c>
      <c r="R7" s="360">
        <v>6</v>
      </c>
    </row>
    <row r="8" spans="1:18" ht="15.75" customHeight="1" thickBot="1" x14ac:dyDescent="0.3">
      <c r="A8" s="349"/>
      <c r="B8" s="297"/>
      <c r="C8" s="290"/>
      <c r="D8" s="291"/>
      <c r="E8" s="292"/>
      <c r="F8" s="339"/>
      <c r="G8" s="339"/>
      <c r="H8" s="355"/>
      <c r="I8" s="352"/>
      <c r="J8" s="339"/>
      <c r="K8" s="355"/>
      <c r="L8" s="352"/>
      <c r="M8" s="339"/>
      <c r="N8" s="355"/>
      <c r="O8" s="372"/>
      <c r="P8" s="357"/>
      <c r="Q8" s="359"/>
      <c r="R8" s="361"/>
    </row>
    <row r="9" spans="1:18" ht="15" customHeight="1" x14ac:dyDescent="0.25">
      <c r="A9" s="349"/>
      <c r="B9" s="297"/>
      <c r="C9" s="290"/>
      <c r="D9" s="291"/>
      <c r="E9" s="292"/>
      <c r="F9" s="346">
        <f>O36</f>
        <v>20</v>
      </c>
      <c r="G9" s="346" t="s">
        <v>5</v>
      </c>
      <c r="H9" s="364">
        <f>Q36</f>
        <v>11</v>
      </c>
      <c r="I9" s="362">
        <f>Q30</f>
        <v>20</v>
      </c>
      <c r="J9" s="346" t="s">
        <v>5</v>
      </c>
      <c r="K9" s="364">
        <f>O30</f>
        <v>10</v>
      </c>
      <c r="L9" s="362">
        <f>O26</f>
        <v>20</v>
      </c>
      <c r="M9" s="346" t="s">
        <v>5</v>
      </c>
      <c r="N9" s="364">
        <f>Q26</f>
        <v>3</v>
      </c>
      <c r="O9" s="373">
        <f>F9+I9+L9</f>
        <v>60</v>
      </c>
      <c r="P9" s="375" t="s">
        <v>5</v>
      </c>
      <c r="Q9" s="379">
        <f>H9+K9+N9</f>
        <v>24</v>
      </c>
      <c r="R9" s="377">
        <v>1</v>
      </c>
    </row>
    <row r="10" spans="1:18" ht="15.75" customHeight="1" thickBot="1" x14ac:dyDescent="0.3">
      <c r="A10" s="350"/>
      <c r="B10" s="298"/>
      <c r="C10" s="293"/>
      <c r="D10" s="294"/>
      <c r="E10" s="295"/>
      <c r="F10" s="346"/>
      <c r="G10" s="346"/>
      <c r="H10" s="364"/>
      <c r="I10" s="363"/>
      <c r="J10" s="347"/>
      <c r="K10" s="365"/>
      <c r="L10" s="363"/>
      <c r="M10" s="347"/>
      <c r="N10" s="365"/>
      <c r="O10" s="374"/>
      <c r="P10" s="376"/>
      <c r="Q10" s="380"/>
      <c r="R10" s="378"/>
    </row>
    <row r="11" spans="1:18" ht="15" customHeight="1" x14ac:dyDescent="0.25">
      <c r="A11" s="348">
        <v>2</v>
      </c>
      <c r="B11" s="296" t="str">
        <f>'Nasazení do skupin'!B10</f>
        <v>TJ SLAVOJ Český Brod</v>
      </c>
      <c r="C11" s="366">
        <f>H7</f>
        <v>0</v>
      </c>
      <c r="D11" s="338" t="s">
        <v>5</v>
      </c>
      <c r="E11" s="338">
        <f>F7</f>
        <v>2</v>
      </c>
      <c r="F11" s="299" t="s">
        <v>109</v>
      </c>
      <c r="G11" s="300"/>
      <c r="H11" s="301"/>
      <c r="I11" s="353">
        <f>O27</f>
        <v>0</v>
      </c>
      <c r="J11" s="353" t="s">
        <v>5</v>
      </c>
      <c r="K11" s="354">
        <f>Q27</f>
        <v>2</v>
      </c>
      <c r="L11" s="351">
        <f>O31</f>
        <v>1</v>
      </c>
      <c r="M11" s="353" t="s">
        <v>5</v>
      </c>
      <c r="N11" s="354">
        <f>Q31</f>
        <v>1</v>
      </c>
      <c r="O11" s="371">
        <f>C11+I11+L11</f>
        <v>1</v>
      </c>
      <c r="P11" s="356" t="s">
        <v>5</v>
      </c>
      <c r="Q11" s="358">
        <f>E11+K11+N11</f>
        <v>5</v>
      </c>
      <c r="R11" s="360">
        <v>1</v>
      </c>
    </row>
    <row r="12" spans="1:18" ht="15.75" customHeight="1" thickBot="1" x14ac:dyDescent="0.3">
      <c r="A12" s="349"/>
      <c r="B12" s="297"/>
      <c r="C12" s="352"/>
      <c r="D12" s="339"/>
      <c r="E12" s="339"/>
      <c r="F12" s="302"/>
      <c r="G12" s="303"/>
      <c r="H12" s="304"/>
      <c r="I12" s="339"/>
      <c r="J12" s="339"/>
      <c r="K12" s="355"/>
      <c r="L12" s="352"/>
      <c r="M12" s="339"/>
      <c r="N12" s="355"/>
      <c r="O12" s="372"/>
      <c r="P12" s="357"/>
      <c r="Q12" s="359"/>
      <c r="R12" s="361"/>
    </row>
    <row r="13" spans="1:18" ht="15" customHeight="1" x14ac:dyDescent="0.25">
      <c r="A13" s="349"/>
      <c r="B13" s="297"/>
      <c r="C13" s="362">
        <f>H9</f>
        <v>11</v>
      </c>
      <c r="D13" s="346" t="s">
        <v>5</v>
      </c>
      <c r="E13" s="346">
        <f>F9</f>
        <v>20</v>
      </c>
      <c r="F13" s="302"/>
      <c r="G13" s="303"/>
      <c r="H13" s="304"/>
      <c r="I13" s="346">
        <f>O28</f>
        <v>7</v>
      </c>
      <c r="J13" s="346" t="s">
        <v>5</v>
      </c>
      <c r="K13" s="364">
        <f>Q28</f>
        <v>20</v>
      </c>
      <c r="L13" s="362">
        <f>O32</f>
        <v>17</v>
      </c>
      <c r="M13" s="346" t="s">
        <v>5</v>
      </c>
      <c r="N13" s="364">
        <f>Q32</f>
        <v>16</v>
      </c>
      <c r="O13" s="373">
        <f>C13+I13+L13</f>
        <v>35</v>
      </c>
      <c r="P13" s="375" t="s">
        <v>5</v>
      </c>
      <c r="Q13" s="379">
        <f>E13+K13+N13</f>
        <v>56</v>
      </c>
      <c r="R13" s="367">
        <v>3</v>
      </c>
    </row>
    <row r="14" spans="1:18" ht="15.75" customHeight="1" thickBot="1" x14ac:dyDescent="0.3">
      <c r="A14" s="350"/>
      <c r="B14" s="298"/>
      <c r="C14" s="363"/>
      <c r="D14" s="347"/>
      <c r="E14" s="347"/>
      <c r="F14" s="305"/>
      <c r="G14" s="306"/>
      <c r="H14" s="307"/>
      <c r="I14" s="346"/>
      <c r="J14" s="346"/>
      <c r="K14" s="364"/>
      <c r="L14" s="363"/>
      <c r="M14" s="347"/>
      <c r="N14" s="365"/>
      <c r="O14" s="374"/>
      <c r="P14" s="376"/>
      <c r="Q14" s="380"/>
      <c r="R14" s="368"/>
    </row>
    <row r="15" spans="1:18" ht="15" customHeight="1" x14ac:dyDescent="0.25">
      <c r="A15" s="348">
        <v>3</v>
      </c>
      <c r="B15" s="296" t="str">
        <f>'Nasazení do skupin'!B11</f>
        <v>Tělovýchovná jednota Radomyšl, z.s.</v>
      </c>
      <c r="C15" s="351">
        <f>K7</f>
        <v>0</v>
      </c>
      <c r="D15" s="353" t="s">
        <v>5</v>
      </c>
      <c r="E15" s="354">
        <f>I7</f>
        <v>2</v>
      </c>
      <c r="F15" s="366">
        <f>K11</f>
        <v>2</v>
      </c>
      <c r="G15" s="338" t="s">
        <v>5</v>
      </c>
      <c r="H15" s="338">
        <f>I11</f>
        <v>0</v>
      </c>
      <c r="I15" s="268"/>
      <c r="J15" s="269"/>
      <c r="K15" s="270"/>
      <c r="L15" s="340">
        <f>Q33</f>
        <v>2</v>
      </c>
      <c r="M15" s="340" t="s">
        <v>5</v>
      </c>
      <c r="N15" s="342">
        <f>O33</f>
        <v>0</v>
      </c>
      <c r="O15" s="371">
        <f>C15+F15+L15</f>
        <v>4</v>
      </c>
      <c r="P15" s="356" t="s">
        <v>5</v>
      </c>
      <c r="Q15" s="358">
        <f>E15+H15+N15</f>
        <v>2</v>
      </c>
      <c r="R15" s="360">
        <v>4</v>
      </c>
    </row>
    <row r="16" spans="1:18" ht="15.75" customHeight="1" thickBot="1" x14ac:dyDescent="0.3">
      <c r="A16" s="349"/>
      <c r="B16" s="297"/>
      <c r="C16" s="352"/>
      <c r="D16" s="339"/>
      <c r="E16" s="355"/>
      <c r="F16" s="352"/>
      <c r="G16" s="339"/>
      <c r="H16" s="339"/>
      <c r="I16" s="271"/>
      <c r="J16" s="272"/>
      <c r="K16" s="273"/>
      <c r="L16" s="341"/>
      <c r="M16" s="341"/>
      <c r="N16" s="343"/>
      <c r="O16" s="372"/>
      <c r="P16" s="357"/>
      <c r="Q16" s="359"/>
      <c r="R16" s="361"/>
    </row>
    <row r="17" spans="1:19" ht="15" customHeight="1" x14ac:dyDescent="0.25">
      <c r="A17" s="349"/>
      <c r="B17" s="297"/>
      <c r="C17" s="362">
        <f>K9</f>
        <v>10</v>
      </c>
      <c r="D17" s="346" t="s">
        <v>5</v>
      </c>
      <c r="E17" s="364">
        <f>I9</f>
        <v>20</v>
      </c>
      <c r="F17" s="362">
        <f>K13</f>
        <v>20</v>
      </c>
      <c r="G17" s="346" t="s">
        <v>5</v>
      </c>
      <c r="H17" s="346">
        <f>I13</f>
        <v>7</v>
      </c>
      <c r="I17" s="271"/>
      <c r="J17" s="272"/>
      <c r="K17" s="273"/>
      <c r="L17" s="344">
        <f>Q34</f>
        <v>20</v>
      </c>
      <c r="M17" s="344" t="s">
        <v>5</v>
      </c>
      <c r="N17" s="381">
        <f>O34</f>
        <v>9</v>
      </c>
      <c r="O17" s="373">
        <f>C17+F17+L17</f>
        <v>50</v>
      </c>
      <c r="P17" s="375" t="s">
        <v>5</v>
      </c>
      <c r="Q17" s="379">
        <f>E17+H17+N17</f>
        <v>36</v>
      </c>
      <c r="R17" s="367">
        <v>2</v>
      </c>
    </row>
    <row r="18" spans="1:19" ht="15.75" customHeight="1" thickBot="1" x14ac:dyDescent="0.3">
      <c r="A18" s="350"/>
      <c r="B18" s="298"/>
      <c r="C18" s="363"/>
      <c r="D18" s="347"/>
      <c r="E18" s="365"/>
      <c r="F18" s="363"/>
      <c r="G18" s="347"/>
      <c r="H18" s="347"/>
      <c r="I18" s="274"/>
      <c r="J18" s="275"/>
      <c r="K18" s="276"/>
      <c r="L18" s="345"/>
      <c r="M18" s="345"/>
      <c r="N18" s="382"/>
      <c r="O18" s="374"/>
      <c r="P18" s="376"/>
      <c r="Q18" s="380"/>
      <c r="R18" s="368"/>
    </row>
    <row r="19" spans="1:19" ht="15" customHeight="1" x14ac:dyDescent="0.25">
      <c r="A19" s="348">
        <v>4</v>
      </c>
      <c r="B19" s="296" t="str">
        <f>'Nasazení do skupin'!B12</f>
        <v>T.J. SOKOL Holice</v>
      </c>
      <c r="C19" s="351">
        <f>N7</f>
        <v>0</v>
      </c>
      <c r="D19" s="353" t="s">
        <v>5</v>
      </c>
      <c r="E19" s="354">
        <f>L7</f>
        <v>2</v>
      </c>
      <c r="F19" s="351">
        <f>N11</f>
        <v>1</v>
      </c>
      <c r="G19" s="353" t="s">
        <v>5</v>
      </c>
      <c r="H19" s="354">
        <f>L11</f>
        <v>1</v>
      </c>
      <c r="I19" s="366">
        <f>N15</f>
        <v>0</v>
      </c>
      <c r="J19" s="338" t="s">
        <v>5</v>
      </c>
      <c r="K19" s="338">
        <f>L15</f>
        <v>2</v>
      </c>
      <c r="L19" s="238">
        <v>2019</v>
      </c>
      <c r="M19" s="239"/>
      <c r="N19" s="240"/>
      <c r="O19" s="356">
        <f>C19+F19+I19</f>
        <v>1</v>
      </c>
      <c r="P19" s="356" t="s">
        <v>5</v>
      </c>
      <c r="Q19" s="358">
        <f>E19+H19+K19</f>
        <v>5</v>
      </c>
      <c r="R19" s="360">
        <v>1</v>
      </c>
    </row>
    <row r="20" spans="1:19" ht="15.75" customHeight="1" thickBot="1" x14ac:dyDescent="0.3">
      <c r="A20" s="349"/>
      <c r="B20" s="297"/>
      <c r="C20" s="352"/>
      <c r="D20" s="339"/>
      <c r="E20" s="355"/>
      <c r="F20" s="352"/>
      <c r="G20" s="339"/>
      <c r="H20" s="355"/>
      <c r="I20" s="352"/>
      <c r="J20" s="339"/>
      <c r="K20" s="339"/>
      <c r="L20" s="241"/>
      <c r="M20" s="242"/>
      <c r="N20" s="243"/>
      <c r="O20" s="357"/>
      <c r="P20" s="357"/>
      <c r="Q20" s="359"/>
      <c r="R20" s="361"/>
    </row>
    <row r="21" spans="1:19" ht="15" customHeight="1" x14ac:dyDescent="0.25">
      <c r="A21" s="349"/>
      <c r="B21" s="297"/>
      <c r="C21" s="362">
        <f>N9</f>
        <v>3</v>
      </c>
      <c r="D21" s="346" t="s">
        <v>5</v>
      </c>
      <c r="E21" s="364">
        <f>L9</f>
        <v>20</v>
      </c>
      <c r="F21" s="362">
        <f>N13</f>
        <v>16</v>
      </c>
      <c r="G21" s="346" t="s">
        <v>5</v>
      </c>
      <c r="H21" s="364">
        <f>L13</f>
        <v>17</v>
      </c>
      <c r="I21" s="362">
        <f>N17</f>
        <v>9</v>
      </c>
      <c r="J21" s="346" t="s">
        <v>5</v>
      </c>
      <c r="K21" s="346">
        <f>L17</f>
        <v>20</v>
      </c>
      <c r="L21" s="241"/>
      <c r="M21" s="242"/>
      <c r="N21" s="243"/>
      <c r="O21" s="369">
        <f>C21+F21+I21</f>
        <v>28</v>
      </c>
      <c r="P21" s="375" t="s">
        <v>5</v>
      </c>
      <c r="Q21" s="379">
        <f>E21+H21+K21</f>
        <v>57</v>
      </c>
      <c r="R21" s="367">
        <v>4</v>
      </c>
    </row>
    <row r="22" spans="1:19" ht="15.75" customHeight="1" thickBot="1" x14ac:dyDescent="0.3">
      <c r="A22" s="350"/>
      <c r="B22" s="298"/>
      <c r="C22" s="363"/>
      <c r="D22" s="347"/>
      <c r="E22" s="365"/>
      <c r="F22" s="363"/>
      <c r="G22" s="347"/>
      <c r="H22" s="365"/>
      <c r="I22" s="363"/>
      <c r="J22" s="347"/>
      <c r="K22" s="347"/>
      <c r="L22" s="244"/>
      <c r="M22" s="245"/>
      <c r="N22" s="246"/>
      <c r="O22" s="370"/>
      <c r="P22" s="376"/>
      <c r="Q22" s="380"/>
      <c r="R22" s="368"/>
    </row>
    <row r="24" spans="1:19" ht="24.95" customHeight="1" x14ac:dyDescent="0.35">
      <c r="A24" s="337" t="s">
        <v>12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</row>
    <row r="25" spans="1:19" ht="15" customHeight="1" x14ac:dyDescent="0.25">
      <c r="A25" s="332">
        <v>1</v>
      </c>
      <c r="B25" s="333" t="str">
        <f>B7</f>
        <v>Městský nohejbalový klub Modřice, z.s. "A"</v>
      </c>
      <c r="C25" s="333"/>
      <c r="D25" s="333" t="s">
        <v>5</v>
      </c>
      <c r="E25" s="333" t="str">
        <f>B19</f>
        <v>T.J. SOKOL Holice</v>
      </c>
      <c r="F25" s="333"/>
      <c r="G25" s="333"/>
      <c r="H25" s="333"/>
      <c r="I25" s="333"/>
      <c r="J25" s="333"/>
      <c r="K25" s="333"/>
      <c r="L25" s="333"/>
      <c r="M25" s="333"/>
      <c r="N25" s="333"/>
      <c r="O25" s="50">
        <v>2</v>
      </c>
      <c r="P25" s="51" t="s">
        <v>5</v>
      </c>
      <c r="Q25" s="51">
        <v>0</v>
      </c>
      <c r="R25" s="6" t="s">
        <v>11</v>
      </c>
      <c r="S25" s="3"/>
    </row>
    <row r="26" spans="1:19" ht="15" customHeight="1" x14ac:dyDescent="0.25">
      <c r="A26" s="332"/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49">
        <v>20</v>
      </c>
      <c r="P26" s="51" t="s">
        <v>5</v>
      </c>
      <c r="Q26" s="38">
        <v>3</v>
      </c>
      <c r="R26" s="6" t="s">
        <v>10</v>
      </c>
      <c r="S26" s="3"/>
    </row>
    <row r="27" spans="1:19" ht="15" customHeight="1" x14ac:dyDescent="0.25">
      <c r="A27" s="332">
        <v>2</v>
      </c>
      <c r="B27" s="333" t="str">
        <f>B11</f>
        <v>TJ SLAVOJ Český Brod</v>
      </c>
      <c r="C27" s="333"/>
      <c r="D27" s="333" t="s">
        <v>5</v>
      </c>
      <c r="E27" s="333" t="str">
        <f>B15</f>
        <v>Tělovýchovná jednota Radomyšl, z.s.</v>
      </c>
      <c r="F27" s="333"/>
      <c r="G27" s="333"/>
      <c r="H27" s="333"/>
      <c r="I27" s="333"/>
      <c r="J27" s="333"/>
      <c r="K27" s="333"/>
      <c r="L27" s="333"/>
      <c r="M27" s="333"/>
      <c r="N27" s="333"/>
      <c r="O27" s="50">
        <v>0</v>
      </c>
      <c r="P27" s="51" t="s">
        <v>5</v>
      </c>
      <c r="Q27" s="51">
        <v>2</v>
      </c>
      <c r="R27" s="6" t="s">
        <v>11</v>
      </c>
    </row>
    <row r="28" spans="1:19" ht="15" customHeight="1" x14ac:dyDescent="0.25">
      <c r="A28" s="332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49">
        <v>7</v>
      </c>
      <c r="P28" s="51" t="s">
        <v>5</v>
      </c>
      <c r="Q28" s="38">
        <v>20</v>
      </c>
      <c r="R28" s="6" t="s">
        <v>10</v>
      </c>
    </row>
    <row r="29" spans="1:19" ht="13.15" customHeight="1" x14ac:dyDescent="0.25">
      <c r="A29" s="332">
        <v>3</v>
      </c>
      <c r="B29" s="333" t="str">
        <f>B15</f>
        <v>Tělovýchovná jednota Radomyšl, z.s.</v>
      </c>
      <c r="C29" s="333"/>
      <c r="D29" s="333" t="s">
        <v>5</v>
      </c>
      <c r="E29" s="333" t="str">
        <f>B7</f>
        <v>Městský nohejbalový klub Modřice, z.s. "A"</v>
      </c>
      <c r="F29" s="333"/>
      <c r="G29" s="333"/>
      <c r="H29" s="333"/>
      <c r="I29" s="333"/>
      <c r="J29" s="333"/>
      <c r="K29" s="333"/>
      <c r="L29" s="333"/>
      <c r="M29" s="333"/>
      <c r="N29" s="333"/>
      <c r="O29" s="50">
        <v>0</v>
      </c>
      <c r="P29" s="51" t="s">
        <v>5</v>
      </c>
      <c r="Q29" s="51">
        <v>2</v>
      </c>
      <c r="R29" s="6" t="s">
        <v>11</v>
      </c>
    </row>
    <row r="30" spans="1:19" ht="13.15" customHeight="1" x14ac:dyDescent="0.25">
      <c r="A30" s="332"/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49">
        <v>10</v>
      </c>
      <c r="P30" s="51" t="s">
        <v>5</v>
      </c>
      <c r="Q30" s="38">
        <v>20</v>
      </c>
      <c r="R30" s="6" t="s">
        <v>10</v>
      </c>
    </row>
    <row r="31" spans="1:19" ht="15" customHeight="1" x14ac:dyDescent="0.25">
      <c r="A31" s="332">
        <v>4</v>
      </c>
      <c r="B31" s="333" t="str">
        <f>B11</f>
        <v>TJ SLAVOJ Český Brod</v>
      </c>
      <c r="C31" s="333"/>
      <c r="D31" s="333" t="s">
        <v>5</v>
      </c>
      <c r="E31" s="333" t="str">
        <f>B19</f>
        <v>T.J. SOKOL Holice</v>
      </c>
      <c r="F31" s="333"/>
      <c r="G31" s="333"/>
      <c r="H31" s="333"/>
      <c r="I31" s="333"/>
      <c r="J31" s="333"/>
      <c r="K31" s="333"/>
      <c r="L31" s="333"/>
      <c r="M31" s="333"/>
      <c r="N31" s="333"/>
      <c r="O31" s="50">
        <v>1</v>
      </c>
      <c r="P31" s="51" t="s">
        <v>5</v>
      </c>
      <c r="Q31" s="51">
        <v>1</v>
      </c>
      <c r="R31" s="6" t="s">
        <v>11</v>
      </c>
    </row>
    <row r="32" spans="1:19" ht="17.25" customHeight="1" x14ac:dyDescent="0.25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49">
        <v>17</v>
      </c>
      <c r="P32" s="51" t="s">
        <v>5</v>
      </c>
      <c r="Q32" s="38">
        <v>16</v>
      </c>
      <c r="R32" s="6" t="s">
        <v>10</v>
      </c>
    </row>
    <row r="33" spans="1:18" ht="15" customHeight="1" x14ac:dyDescent="0.25">
      <c r="A33" s="332">
        <v>5</v>
      </c>
      <c r="B33" s="333" t="str">
        <f>B19</f>
        <v>T.J. SOKOL Holice</v>
      </c>
      <c r="C33" s="333"/>
      <c r="D33" s="333" t="s">
        <v>5</v>
      </c>
      <c r="E33" s="333" t="str">
        <f>B15</f>
        <v>Tělovýchovná jednota Radomyšl, z.s.</v>
      </c>
      <c r="F33" s="333"/>
      <c r="G33" s="333"/>
      <c r="H33" s="333"/>
      <c r="I33" s="333"/>
      <c r="J33" s="333"/>
      <c r="K33" s="333"/>
      <c r="L33" s="333"/>
      <c r="M33" s="333"/>
      <c r="N33" s="333"/>
      <c r="O33" s="50">
        <v>0</v>
      </c>
      <c r="P33" s="51" t="s">
        <v>5</v>
      </c>
      <c r="Q33" s="51">
        <v>2</v>
      </c>
      <c r="R33" s="6" t="s">
        <v>11</v>
      </c>
    </row>
    <row r="34" spans="1:18" ht="15" customHeight="1" x14ac:dyDescent="0.25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49">
        <v>9</v>
      </c>
      <c r="P34" s="51" t="s">
        <v>5</v>
      </c>
      <c r="Q34" s="38">
        <v>20</v>
      </c>
      <c r="R34" s="6" t="s">
        <v>10</v>
      </c>
    </row>
    <row r="35" spans="1:18" ht="15" customHeight="1" x14ac:dyDescent="0.25">
      <c r="A35" s="332">
        <v>6</v>
      </c>
      <c r="B35" s="333" t="str">
        <f>B7</f>
        <v>Městský nohejbalový klub Modřice, z.s. "A"</v>
      </c>
      <c r="C35" s="333"/>
      <c r="D35" s="333" t="s">
        <v>5</v>
      </c>
      <c r="E35" s="333" t="str">
        <f>B11</f>
        <v>TJ SLAVOJ Český Brod</v>
      </c>
      <c r="F35" s="333"/>
      <c r="G35" s="333"/>
      <c r="H35" s="333"/>
      <c r="I35" s="333"/>
      <c r="J35" s="333"/>
      <c r="K35" s="333"/>
      <c r="L35" s="333"/>
      <c r="M35" s="333"/>
      <c r="N35" s="333"/>
      <c r="O35" s="50">
        <v>2</v>
      </c>
      <c r="P35" s="51" t="s">
        <v>5</v>
      </c>
      <c r="Q35" s="51">
        <v>0</v>
      </c>
      <c r="R35" s="6" t="s">
        <v>11</v>
      </c>
    </row>
    <row r="36" spans="1:18" ht="15" customHeight="1" x14ac:dyDescent="0.25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49">
        <v>20</v>
      </c>
      <c r="P36" s="51" t="s">
        <v>5</v>
      </c>
      <c r="Q36" s="38">
        <v>11</v>
      </c>
      <c r="R36" s="6" t="s">
        <v>10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A2:R3"/>
    <mergeCell ref="C4:R4"/>
    <mergeCell ref="O5:Q5"/>
    <mergeCell ref="O6:Q6"/>
    <mergeCell ref="A24:R24"/>
    <mergeCell ref="A25:A26"/>
    <mergeCell ref="B25:C26"/>
    <mergeCell ref="E25:N26"/>
    <mergeCell ref="A27:A28"/>
    <mergeCell ref="B27:C28"/>
    <mergeCell ref="D27:D28"/>
    <mergeCell ref="E27:N28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O9:O10"/>
    <mergeCell ref="A7:A10"/>
    <mergeCell ref="B7:B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F9:F10"/>
    <mergeCell ref="G9:G10"/>
    <mergeCell ref="H9:H10"/>
    <mergeCell ref="I9:I10"/>
    <mergeCell ref="O7:O8"/>
    <mergeCell ref="P7:P8"/>
    <mergeCell ref="Q7:Q8"/>
    <mergeCell ref="R7:R8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P19:P20"/>
    <mergeCell ref="D25:D26"/>
    <mergeCell ref="A19:A22"/>
    <mergeCell ref="C19:C20"/>
    <mergeCell ref="D19:D20"/>
    <mergeCell ref="E19:E20"/>
    <mergeCell ref="F19:F20"/>
    <mergeCell ref="O19:O20"/>
    <mergeCell ref="I19:I20"/>
    <mergeCell ref="J19:J20"/>
    <mergeCell ref="K19:K20"/>
    <mergeCell ref="I21:I22"/>
    <mergeCell ref="J21:J22"/>
    <mergeCell ref="K21:K22"/>
    <mergeCell ref="A29:A30"/>
    <mergeCell ref="B29:C30"/>
    <mergeCell ref="D29:D30"/>
    <mergeCell ref="E29:N3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</mergeCells>
  <pageMargins left="0.11811023622047245" right="0.31496062992125984" top="0.78740157480314965" bottom="0.78740157480314965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BB90"/>
  <sheetViews>
    <sheetView showGridLines="0" zoomScaleNormal="100" workbookViewId="0">
      <selection activeCell="AA6" sqref="AA6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308" t="str">
        <f>'Nasazení do skupin'!B2</f>
        <v>Pohár ČNS starší žáci trojice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10"/>
    </row>
    <row r="3" spans="1:26" ht="15.75" thickBot="1" x14ac:dyDescent="0.3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26" ht="32.25" customHeight="1" thickBot="1" x14ac:dyDescent="0.3">
      <c r="A4" s="323" t="s">
        <v>9</v>
      </c>
      <c r="B4" s="324"/>
      <c r="C4" s="329" t="str">
        <f>'Nasazení do skupin'!B3</f>
        <v>Nebušice 25.5.2019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1"/>
    </row>
    <row r="5" spans="1:26" x14ac:dyDescent="0.25">
      <c r="A5" s="325"/>
      <c r="B5" s="326"/>
      <c r="C5" s="308">
        <v>1</v>
      </c>
      <c r="D5" s="309"/>
      <c r="E5" s="310"/>
      <c r="F5" s="308">
        <v>2</v>
      </c>
      <c r="G5" s="309"/>
      <c r="H5" s="310"/>
      <c r="I5" s="308">
        <v>3</v>
      </c>
      <c r="J5" s="309"/>
      <c r="K5" s="310"/>
      <c r="L5" s="308">
        <v>4</v>
      </c>
      <c r="M5" s="309"/>
      <c r="N5" s="310"/>
      <c r="O5" s="317" t="s">
        <v>1</v>
      </c>
      <c r="P5" s="318"/>
      <c r="Q5" s="319"/>
      <c r="R5" s="149" t="s">
        <v>2</v>
      </c>
    </row>
    <row r="6" spans="1:26" ht="15.75" thickBot="1" x14ac:dyDescent="0.3">
      <c r="A6" s="327"/>
      <c r="B6" s="328"/>
      <c r="C6" s="314"/>
      <c r="D6" s="315"/>
      <c r="E6" s="316"/>
      <c r="F6" s="311"/>
      <c r="G6" s="312"/>
      <c r="H6" s="313"/>
      <c r="I6" s="311"/>
      <c r="J6" s="312"/>
      <c r="K6" s="313"/>
      <c r="L6" s="311"/>
      <c r="M6" s="312"/>
      <c r="N6" s="313"/>
      <c r="O6" s="320" t="s">
        <v>3</v>
      </c>
      <c r="P6" s="321"/>
      <c r="Q6" s="322"/>
      <c r="R6" s="150" t="s">
        <v>4</v>
      </c>
    </row>
    <row r="7" spans="1:26" ht="15" customHeight="1" x14ac:dyDescent="0.25">
      <c r="A7" s="248">
        <v>1</v>
      </c>
      <c r="B7" s="296" t="str">
        <f>'Nasazení do skupin'!B13</f>
        <v>TJ Peklo nad Zdobnicí "A"</v>
      </c>
      <c r="C7" s="287"/>
      <c r="D7" s="288"/>
      <c r="E7" s="289"/>
      <c r="F7" s="231"/>
      <c r="G7" s="231"/>
      <c r="H7" s="233"/>
      <c r="I7" s="251"/>
      <c r="J7" s="231"/>
      <c r="K7" s="233"/>
      <c r="L7" s="251"/>
      <c r="M7" s="231"/>
      <c r="N7" s="233"/>
      <c r="O7" s="277"/>
      <c r="P7" s="254"/>
      <c r="Q7" s="256"/>
      <c r="R7" s="258"/>
      <c r="Y7" s="43"/>
    </row>
    <row r="8" spans="1:26" ht="15.75" customHeight="1" thickBot="1" x14ac:dyDescent="0.3">
      <c r="A8" s="249"/>
      <c r="B8" s="297"/>
      <c r="C8" s="290"/>
      <c r="D8" s="291"/>
      <c r="E8" s="292"/>
      <c r="F8" s="232"/>
      <c r="G8" s="232"/>
      <c r="H8" s="234"/>
      <c r="I8" s="236"/>
      <c r="J8" s="232"/>
      <c r="K8" s="234"/>
      <c r="L8" s="236"/>
      <c r="M8" s="232"/>
      <c r="N8" s="234"/>
      <c r="O8" s="278"/>
      <c r="P8" s="255"/>
      <c r="Q8" s="257"/>
      <c r="R8" s="259"/>
    </row>
    <row r="9" spans="1:26" ht="15" customHeight="1" x14ac:dyDescent="0.25">
      <c r="A9" s="249"/>
      <c r="B9" s="297"/>
      <c r="C9" s="290"/>
      <c r="D9" s="291"/>
      <c r="E9" s="292"/>
      <c r="F9" s="262"/>
      <c r="G9" s="262"/>
      <c r="H9" s="264"/>
      <c r="I9" s="260"/>
      <c r="J9" s="262"/>
      <c r="K9" s="264"/>
      <c r="L9" s="260"/>
      <c r="M9" s="262"/>
      <c r="N9" s="264"/>
      <c r="O9" s="285"/>
      <c r="P9" s="252"/>
      <c r="Q9" s="227"/>
      <c r="R9" s="229"/>
      <c r="X9" s="43"/>
      <c r="Y9" s="43"/>
      <c r="Z9" s="43"/>
    </row>
    <row r="10" spans="1:26" ht="15.75" customHeight="1" thickBot="1" x14ac:dyDescent="0.3">
      <c r="A10" s="250"/>
      <c r="B10" s="298"/>
      <c r="C10" s="293"/>
      <c r="D10" s="294"/>
      <c r="E10" s="295"/>
      <c r="F10" s="262"/>
      <c r="G10" s="262"/>
      <c r="H10" s="264"/>
      <c r="I10" s="261"/>
      <c r="J10" s="263"/>
      <c r="K10" s="265"/>
      <c r="L10" s="261"/>
      <c r="M10" s="263"/>
      <c r="N10" s="265"/>
      <c r="O10" s="286"/>
      <c r="P10" s="253"/>
      <c r="Q10" s="228"/>
      <c r="R10" s="230"/>
      <c r="X10" s="43"/>
      <c r="Y10" s="43"/>
      <c r="Z10" s="43"/>
    </row>
    <row r="11" spans="1:26" ht="15" customHeight="1" x14ac:dyDescent="0.25">
      <c r="A11" s="248">
        <v>2</v>
      </c>
      <c r="B11" s="296" t="str">
        <f>'Nasazení do skupin'!B14</f>
        <v>Městský nohejbalový klub Modřice, z.s. "B"</v>
      </c>
      <c r="C11" s="235"/>
      <c r="D11" s="237"/>
      <c r="E11" s="237"/>
      <c r="F11" s="299" t="s">
        <v>109</v>
      </c>
      <c r="G11" s="300"/>
      <c r="H11" s="301"/>
      <c r="I11" s="231"/>
      <c r="J11" s="231"/>
      <c r="K11" s="233"/>
      <c r="L11" s="251"/>
      <c r="M11" s="231"/>
      <c r="N11" s="233"/>
      <c r="O11" s="277"/>
      <c r="P11" s="254"/>
      <c r="Q11" s="256"/>
      <c r="R11" s="258"/>
    </row>
    <row r="12" spans="1:26" ht="15.75" customHeight="1" thickBot="1" x14ac:dyDescent="0.3">
      <c r="A12" s="249"/>
      <c r="B12" s="297"/>
      <c r="C12" s="236"/>
      <c r="D12" s="232"/>
      <c r="E12" s="232"/>
      <c r="F12" s="302"/>
      <c r="G12" s="303"/>
      <c r="H12" s="304"/>
      <c r="I12" s="232"/>
      <c r="J12" s="232"/>
      <c r="K12" s="234"/>
      <c r="L12" s="236"/>
      <c r="M12" s="232"/>
      <c r="N12" s="234"/>
      <c r="O12" s="278"/>
      <c r="P12" s="255"/>
      <c r="Q12" s="257"/>
      <c r="R12" s="259"/>
    </row>
    <row r="13" spans="1:26" ht="15" customHeight="1" x14ac:dyDescent="0.25">
      <c r="A13" s="249"/>
      <c r="B13" s="297"/>
      <c r="C13" s="260"/>
      <c r="D13" s="262"/>
      <c r="E13" s="262"/>
      <c r="F13" s="302"/>
      <c r="G13" s="303"/>
      <c r="H13" s="304"/>
      <c r="I13" s="262"/>
      <c r="J13" s="262"/>
      <c r="K13" s="264"/>
      <c r="L13" s="260"/>
      <c r="M13" s="262"/>
      <c r="N13" s="264"/>
      <c r="O13" s="285"/>
      <c r="P13" s="252"/>
      <c r="Q13" s="227"/>
      <c r="R13" s="229"/>
    </row>
    <row r="14" spans="1:26" ht="15.75" customHeight="1" thickBot="1" x14ac:dyDescent="0.3">
      <c r="A14" s="250"/>
      <c r="B14" s="298"/>
      <c r="C14" s="261"/>
      <c r="D14" s="263"/>
      <c r="E14" s="263"/>
      <c r="F14" s="305"/>
      <c r="G14" s="306"/>
      <c r="H14" s="307"/>
      <c r="I14" s="262"/>
      <c r="J14" s="262"/>
      <c r="K14" s="264"/>
      <c r="L14" s="261"/>
      <c r="M14" s="263"/>
      <c r="N14" s="265"/>
      <c r="O14" s="286"/>
      <c r="P14" s="253"/>
      <c r="Q14" s="228"/>
      <c r="R14" s="230"/>
    </row>
    <row r="15" spans="1:26" ht="15" customHeight="1" x14ac:dyDescent="0.25">
      <c r="A15" s="248">
        <v>3</v>
      </c>
      <c r="B15" s="296" t="str">
        <f>'Nasazení do skupin'!B15</f>
        <v>PKS okna Žďár nad Sázavou</v>
      </c>
      <c r="C15" s="251"/>
      <c r="D15" s="231"/>
      <c r="E15" s="233"/>
      <c r="F15" s="235"/>
      <c r="G15" s="237"/>
      <c r="H15" s="237"/>
      <c r="I15" s="268"/>
      <c r="J15" s="269"/>
      <c r="K15" s="270"/>
      <c r="L15" s="279"/>
      <c r="M15" s="279"/>
      <c r="N15" s="281"/>
      <c r="O15" s="277"/>
      <c r="P15" s="254"/>
      <c r="Q15" s="256"/>
      <c r="R15" s="258"/>
    </row>
    <row r="16" spans="1:26" ht="15.75" customHeight="1" thickBot="1" x14ac:dyDescent="0.3">
      <c r="A16" s="249"/>
      <c r="B16" s="297"/>
      <c r="C16" s="236"/>
      <c r="D16" s="232"/>
      <c r="E16" s="234"/>
      <c r="F16" s="236"/>
      <c r="G16" s="232"/>
      <c r="H16" s="232"/>
      <c r="I16" s="271"/>
      <c r="J16" s="272"/>
      <c r="K16" s="273"/>
      <c r="L16" s="280"/>
      <c r="M16" s="280"/>
      <c r="N16" s="282"/>
      <c r="O16" s="278"/>
      <c r="P16" s="255"/>
      <c r="Q16" s="257"/>
      <c r="R16" s="259"/>
    </row>
    <row r="17" spans="1:28" ht="15" customHeight="1" x14ac:dyDescent="0.25">
      <c r="A17" s="249"/>
      <c r="B17" s="297"/>
      <c r="C17" s="260"/>
      <c r="D17" s="262"/>
      <c r="E17" s="264"/>
      <c r="F17" s="260"/>
      <c r="G17" s="262"/>
      <c r="H17" s="262"/>
      <c r="I17" s="271"/>
      <c r="J17" s="272"/>
      <c r="K17" s="273"/>
      <c r="L17" s="225"/>
      <c r="M17" s="225"/>
      <c r="N17" s="283"/>
      <c r="O17" s="285"/>
      <c r="P17" s="252"/>
      <c r="Q17" s="227"/>
      <c r="R17" s="229"/>
    </row>
    <row r="18" spans="1:28" ht="15.75" customHeight="1" thickBot="1" x14ac:dyDescent="0.3">
      <c r="A18" s="250"/>
      <c r="B18" s="298"/>
      <c r="C18" s="261"/>
      <c r="D18" s="263"/>
      <c r="E18" s="265"/>
      <c r="F18" s="261"/>
      <c r="G18" s="263"/>
      <c r="H18" s="263"/>
      <c r="I18" s="274"/>
      <c r="J18" s="275"/>
      <c r="K18" s="276"/>
      <c r="L18" s="226"/>
      <c r="M18" s="226"/>
      <c r="N18" s="284"/>
      <c r="O18" s="286"/>
      <c r="P18" s="253"/>
      <c r="Q18" s="228"/>
      <c r="R18" s="230"/>
    </row>
    <row r="19" spans="1:28" ht="15" customHeight="1" x14ac:dyDescent="0.25">
      <c r="A19" s="248">
        <v>4</v>
      </c>
      <c r="B19" s="296" t="str">
        <f>'Nasazení do skupin'!B16</f>
        <v>TJ SLAVOJ Český Brod MIX</v>
      </c>
      <c r="C19" s="251"/>
      <c r="D19" s="231"/>
      <c r="E19" s="233"/>
      <c r="F19" s="251"/>
      <c r="G19" s="231"/>
      <c r="H19" s="233"/>
      <c r="I19" s="235"/>
      <c r="J19" s="237"/>
      <c r="K19" s="237"/>
      <c r="L19" s="238">
        <v>2019</v>
      </c>
      <c r="M19" s="239"/>
      <c r="N19" s="240"/>
      <c r="O19" s="254"/>
      <c r="P19" s="254"/>
      <c r="Q19" s="256"/>
      <c r="R19" s="258"/>
    </row>
    <row r="20" spans="1:28" ht="15.75" customHeight="1" thickBot="1" x14ac:dyDescent="0.3">
      <c r="A20" s="249"/>
      <c r="B20" s="297"/>
      <c r="C20" s="236"/>
      <c r="D20" s="232"/>
      <c r="E20" s="234"/>
      <c r="F20" s="236"/>
      <c r="G20" s="232"/>
      <c r="H20" s="234"/>
      <c r="I20" s="236"/>
      <c r="J20" s="232"/>
      <c r="K20" s="232"/>
      <c r="L20" s="241"/>
      <c r="M20" s="242"/>
      <c r="N20" s="243"/>
      <c r="O20" s="255"/>
      <c r="P20" s="255"/>
      <c r="Q20" s="257"/>
      <c r="R20" s="259"/>
    </row>
    <row r="21" spans="1:28" ht="15" customHeight="1" x14ac:dyDescent="0.25">
      <c r="A21" s="249"/>
      <c r="B21" s="297"/>
      <c r="C21" s="260"/>
      <c r="D21" s="262"/>
      <c r="E21" s="264"/>
      <c r="F21" s="260"/>
      <c r="G21" s="262"/>
      <c r="H21" s="264"/>
      <c r="I21" s="260"/>
      <c r="J21" s="262"/>
      <c r="K21" s="262"/>
      <c r="L21" s="241"/>
      <c r="M21" s="242"/>
      <c r="N21" s="243"/>
      <c r="O21" s="266"/>
      <c r="P21" s="252"/>
      <c r="Q21" s="227"/>
      <c r="R21" s="229"/>
    </row>
    <row r="22" spans="1:28" ht="15.75" customHeight="1" thickBot="1" x14ac:dyDescent="0.3">
      <c r="A22" s="250"/>
      <c r="B22" s="298"/>
      <c r="C22" s="261"/>
      <c r="D22" s="263"/>
      <c r="E22" s="265"/>
      <c r="F22" s="261"/>
      <c r="G22" s="263"/>
      <c r="H22" s="265"/>
      <c r="I22" s="261"/>
      <c r="J22" s="263"/>
      <c r="K22" s="263"/>
      <c r="L22" s="244"/>
      <c r="M22" s="245"/>
      <c r="N22" s="246"/>
      <c r="O22" s="267"/>
      <c r="P22" s="253"/>
      <c r="Q22" s="228"/>
      <c r="R22" s="230"/>
    </row>
    <row r="24" spans="1:28" ht="24.95" customHeight="1" x14ac:dyDescent="0.35">
      <c r="A24" s="247"/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1:28" ht="15" customHeight="1" x14ac:dyDescent="0.25">
      <c r="A25" s="217"/>
      <c r="B25" s="218"/>
      <c r="C25" s="218"/>
      <c r="D25" s="219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44"/>
      <c r="P25" s="45"/>
      <c r="Q25" s="45"/>
      <c r="R25" s="46"/>
      <c r="S25" s="47"/>
      <c r="T25" s="43"/>
      <c r="U25" s="43"/>
      <c r="V25" s="43"/>
      <c r="W25" s="43"/>
      <c r="X25" s="43"/>
      <c r="Y25" s="43"/>
      <c r="Z25" s="43"/>
      <c r="AA25" s="43"/>
      <c r="AB25" s="43"/>
    </row>
    <row r="26" spans="1:28" ht="15" customHeight="1" x14ac:dyDescent="0.25">
      <c r="A26" s="217"/>
      <c r="B26" s="218"/>
      <c r="C26" s="218"/>
      <c r="D26" s="219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48"/>
      <c r="P26" s="45"/>
      <c r="Q26" s="43"/>
      <c r="R26" s="46"/>
      <c r="S26" s="47"/>
      <c r="T26" s="43"/>
      <c r="U26" s="43"/>
      <c r="V26" s="43"/>
      <c r="W26" s="43"/>
      <c r="X26" s="43"/>
      <c r="Y26" s="43"/>
      <c r="Z26" s="43"/>
      <c r="AA26" s="43"/>
      <c r="AB26" s="43"/>
    </row>
    <row r="27" spans="1:28" ht="15" customHeight="1" x14ac:dyDescent="0.25">
      <c r="A27" s="217"/>
      <c r="B27" s="218"/>
      <c r="C27" s="218"/>
      <c r="D27" s="219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44"/>
      <c r="P27" s="45"/>
      <c r="Q27" s="45"/>
      <c r="R27" s="46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1:28" ht="15" customHeight="1" x14ac:dyDescent="0.25">
      <c r="A28" s="217"/>
      <c r="B28" s="218"/>
      <c r="C28" s="218"/>
      <c r="D28" s="219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48"/>
      <c r="P28" s="45"/>
      <c r="Q28" s="43"/>
      <c r="R28" s="46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1:28" ht="13.15" customHeight="1" x14ac:dyDescent="0.25">
      <c r="A29" s="217"/>
      <c r="B29" s="218"/>
      <c r="C29" s="218"/>
      <c r="D29" s="219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44"/>
      <c r="P29" s="45"/>
      <c r="Q29" s="45"/>
      <c r="R29" s="46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1:28" ht="13.15" customHeight="1" x14ac:dyDescent="0.25">
      <c r="A30" s="217"/>
      <c r="B30" s="218"/>
      <c r="C30" s="218"/>
      <c r="D30" s="219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48"/>
      <c r="P30" s="45"/>
      <c r="Q30" s="43"/>
      <c r="R30" s="46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1:28" ht="15" customHeight="1" x14ac:dyDescent="0.25">
      <c r="A31" s="217"/>
      <c r="B31" s="218"/>
      <c r="C31" s="218"/>
      <c r="D31" s="219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44"/>
      <c r="P31" s="45"/>
      <c r="Q31" s="45"/>
      <c r="R31" s="46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 ht="21.75" customHeight="1" x14ac:dyDescent="0.25">
      <c r="A32" s="217"/>
      <c r="B32" s="218"/>
      <c r="C32" s="218"/>
      <c r="D32" s="219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48"/>
      <c r="P32" s="45"/>
      <c r="Q32" s="43"/>
      <c r="R32" s="46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1:54" ht="15" customHeight="1" x14ac:dyDescent="0.25">
      <c r="A33" s="217"/>
      <c r="B33" s="218"/>
      <c r="C33" s="218"/>
      <c r="D33" s="219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44"/>
      <c r="P33" s="45"/>
      <c r="Q33" s="45"/>
      <c r="R33" s="46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1:54" ht="15" customHeight="1" x14ac:dyDescent="0.25">
      <c r="A34" s="217"/>
      <c r="B34" s="218"/>
      <c r="C34" s="218"/>
      <c r="D34" s="219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48"/>
      <c r="P34" s="45"/>
      <c r="Q34" s="43"/>
      <c r="R34" s="46"/>
      <c r="S34" s="43"/>
      <c r="T34" s="43"/>
      <c r="U34" s="43"/>
      <c r="V34" s="43"/>
      <c r="W34" s="43"/>
      <c r="X34" s="43"/>
      <c r="Y34" s="43"/>
      <c r="Z34" s="43"/>
      <c r="AA34" s="43"/>
      <c r="AB34" s="43"/>
    </row>
    <row r="35" spans="1:54" ht="15" customHeight="1" x14ac:dyDescent="0.25">
      <c r="A35" s="217"/>
      <c r="B35" s="218"/>
      <c r="C35" s="218"/>
      <c r="D35" s="219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44"/>
      <c r="P35" s="45"/>
      <c r="Q35" s="45"/>
      <c r="R35" s="46"/>
      <c r="S35" s="43"/>
      <c r="T35" s="43"/>
      <c r="U35" s="43"/>
      <c r="V35" s="43"/>
      <c r="W35" s="43"/>
      <c r="X35" s="43"/>
      <c r="Y35" s="43"/>
      <c r="Z35" s="43"/>
      <c r="AA35" s="43"/>
      <c r="AB35" s="43"/>
    </row>
    <row r="36" spans="1:54" ht="15" customHeight="1" x14ac:dyDescent="0.25">
      <c r="A36" s="217"/>
      <c r="B36" s="218"/>
      <c r="C36" s="218"/>
      <c r="D36" s="219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48"/>
      <c r="P36" s="45"/>
      <c r="Q36" s="43"/>
      <c r="R36" s="46"/>
      <c r="S36" s="43"/>
      <c r="T36" s="43"/>
      <c r="U36" s="43"/>
      <c r="V36" s="43"/>
      <c r="W36" s="43"/>
      <c r="X36" s="43"/>
      <c r="Y36" s="43"/>
      <c r="Z36" s="43"/>
      <c r="AA36" s="43"/>
      <c r="AB36" s="43"/>
    </row>
    <row r="37" spans="1:54" x14ac:dyDescent="0.25"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</row>
    <row r="38" spans="1:54" x14ac:dyDescent="0.25"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</row>
    <row r="39" spans="1:54" ht="20.25" x14ac:dyDescent="0.3">
      <c r="T39" s="222"/>
      <c r="U39" s="222"/>
      <c r="V39" s="222"/>
      <c r="W39" s="222"/>
      <c r="X39" s="222"/>
      <c r="Y39" s="222"/>
      <c r="Z39" s="222"/>
      <c r="AA39" s="223"/>
      <c r="AB39" s="223"/>
      <c r="AC39" s="223"/>
      <c r="AD39" s="223"/>
      <c r="AE39" s="223"/>
      <c r="AF39" s="223"/>
      <c r="AG39" s="1"/>
      <c r="AH39" s="1"/>
      <c r="AI39" s="222"/>
      <c r="AJ39" s="222"/>
      <c r="AK39" s="222"/>
      <c r="AL39" s="222"/>
      <c r="AM39" s="222"/>
      <c r="AN39" s="222"/>
      <c r="AO39" s="5"/>
      <c r="AP39" s="4"/>
      <c r="AQ39" s="4"/>
      <c r="AR39" s="4"/>
      <c r="AS39" s="4"/>
      <c r="AT39" s="4"/>
      <c r="AU39" s="222"/>
      <c r="AV39" s="222"/>
      <c r="AW39" s="222"/>
      <c r="AX39" s="222"/>
      <c r="AY39" s="1"/>
      <c r="AZ39" s="1"/>
      <c r="BA39" s="1"/>
      <c r="BB39" s="1"/>
    </row>
    <row r="41" spans="1:54" ht="20.25" x14ac:dyDescent="0.3">
      <c r="T41" s="223"/>
      <c r="U41" s="223"/>
      <c r="V41" s="223"/>
      <c r="W41" s="223"/>
      <c r="X41" s="223"/>
      <c r="Y41" s="223"/>
      <c r="Z41" s="223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1"/>
      <c r="AL41" s="223"/>
      <c r="AM41" s="223"/>
      <c r="AN41" s="223"/>
      <c r="AO41" s="223"/>
      <c r="AP41" s="223"/>
      <c r="AQ41" s="223"/>
      <c r="AR41" s="223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</row>
    <row r="44" spans="1:54" ht="15.75" x14ac:dyDescent="0.25">
      <c r="T44" s="221"/>
      <c r="U44" s="221"/>
      <c r="V44" s="221"/>
      <c r="W44" s="221"/>
      <c r="X44" s="221"/>
      <c r="Y44" s="221"/>
      <c r="Z44" s="2"/>
      <c r="AA44" s="221"/>
      <c r="AB44" s="221"/>
      <c r="AC44" s="2"/>
      <c r="AD44" s="2"/>
      <c r="AE44" s="2"/>
      <c r="AF44" s="221"/>
      <c r="AG44" s="221"/>
      <c r="AH44" s="221"/>
      <c r="AI44" s="221"/>
      <c r="AJ44" s="221"/>
      <c r="AK44" s="221"/>
      <c r="AL44" s="2"/>
      <c r="AM44" s="2"/>
      <c r="AN44" s="2"/>
      <c r="AO44" s="2"/>
      <c r="AP44" s="2"/>
      <c r="AQ44" s="2"/>
      <c r="AR44" s="221"/>
      <c r="AS44" s="221"/>
      <c r="AT44" s="221"/>
      <c r="AU44" s="221"/>
      <c r="AV44" s="221"/>
      <c r="AW44" s="221"/>
      <c r="AX44" s="2"/>
      <c r="AY44" s="2"/>
      <c r="AZ44" s="2"/>
      <c r="BA44" s="2"/>
      <c r="BB44" s="2"/>
    </row>
    <row r="47" spans="1:54" ht="15" customHeight="1" x14ac:dyDescent="0.25"/>
    <row r="51" spans="20:54" x14ac:dyDescent="0.25"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</row>
    <row r="52" spans="20:54" x14ac:dyDescent="0.25"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</row>
    <row r="56" spans="20:54" ht="23.25" x14ac:dyDescent="0.35"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</row>
    <row r="57" spans="20:54" ht="20.25" x14ac:dyDescent="0.3">
      <c r="T57" s="222"/>
      <c r="U57" s="222"/>
      <c r="V57" s="222"/>
      <c r="W57" s="222"/>
      <c r="X57" s="222"/>
      <c r="Y57" s="222"/>
      <c r="Z57" s="222"/>
      <c r="AA57" s="223"/>
      <c r="AB57" s="223"/>
      <c r="AC57" s="223"/>
      <c r="AD57" s="223"/>
      <c r="AE57" s="223"/>
      <c r="AF57" s="223"/>
      <c r="AG57" s="1"/>
      <c r="AH57" s="1"/>
      <c r="AI57" s="222"/>
      <c r="AJ57" s="222"/>
      <c r="AK57" s="222"/>
      <c r="AL57" s="222"/>
      <c r="AM57" s="222"/>
      <c r="AN57" s="222"/>
      <c r="AO57" s="5"/>
      <c r="AP57" s="4"/>
      <c r="AQ57" s="4"/>
      <c r="AR57" s="4"/>
      <c r="AS57" s="4"/>
      <c r="AT57" s="4"/>
      <c r="AU57" s="222"/>
      <c r="AV57" s="222"/>
      <c r="AW57" s="222"/>
      <c r="AX57" s="222"/>
      <c r="AY57" s="1"/>
      <c r="AZ57" s="1"/>
      <c r="BA57" s="1"/>
      <c r="BB57" s="1"/>
    </row>
    <row r="59" spans="20:54" ht="20.25" x14ac:dyDescent="0.3">
      <c r="T59" s="223"/>
      <c r="U59" s="223"/>
      <c r="V59" s="223"/>
      <c r="W59" s="223"/>
      <c r="X59" s="223"/>
      <c r="Y59" s="223"/>
      <c r="Z59" s="223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1"/>
      <c r="AL59" s="223"/>
      <c r="AM59" s="223"/>
      <c r="AN59" s="223"/>
      <c r="AO59" s="223"/>
      <c r="AP59" s="223"/>
      <c r="AQ59" s="223"/>
      <c r="AR59" s="223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</row>
    <row r="62" spans="20:54" ht="15.75" x14ac:dyDescent="0.25">
      <c r="T62" s="221"/>
      <c r="U62" s="221"/>
      <c r="V62" s="221"/>
      <c r="W62" s="221"/>
      <c r="X62" s="221"/>
      <c r="Y62" s="221"/>
      <c r="Z62" s="2"/>
      <c r="AA62" s="221"/>
      <c r="AB62" s="221"/>
      <c r="AC62" s="2"/>
      <c r="AD62" s="2"/>
      <c r="AE62" s="2"/>
      <c r="AF62" s="221"/>
      <c r="AG62" s="221"/>
      <c r="AH62" s="221"/>
      <c r="AI62" s="221"/>
      <c r="AJ62" s="221"/>
      <c r="AK62" s="221"/>
      <c r="AL62" s="2"/>
      <c r="AM62" s="2"/>
      <c r="AN62" s="2"/>
      <c r="AO62" s="2"/>
      <c r="AP62" s="2"/>
      <c r="AQ62" s="2"/>
      <c r="AR62" s="221"/>
      <c r="AS62" s="221"/>
      <c r="AT62" s="221"/>
      <c r="AU62" s="221"/>
      <c r="AV62" s="221"/>
      <c r="AW62" s="221"/>
      <c r="AX62" s="2"/>
      <c r="AY62" s="2"/>
      <c r="AZ62" s="2"/>
      <c r="BA62" s="2"/>
      <c r="BB62" s="2"/>
    </row>
    <row r="65" spans="20:54" ht="15" customHeight="1" x14ac:dyDescent="0.25"/>
    <row r="69" spans="20:54" x14ac:dyDescent="0.25"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</row>
    <row r="70" spans="20:54" x14ac:dyDescent="0.25"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</row>
    <row r="76" spans="20:54" ht="23.25" x14ac:dyDescent="0.35"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0"/>
      <c r="AK76" s="220"/>
      <c r="AL76" s="220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</row>
    <row r="77" spans="20:54" ht="20.25" x14ac:dyDescent="0.3">
      <c r="T77" s="222"/>
      <c r="U77" s="222"/>
      <c r="V77" s="222"/>
      <c r="W77" s="222"/>
      <c r="X77" s="222"/>
      <c r="Y77" s="222"/>
      <c r="Z77" s="222"/>
      <c r="AA77" s="223"/>
      <c r="AB77" s="223"/>
      <c r="AC77" s="223"/>
      <c r="AD77" s="223"/>
      <c r="AE77" s="223"/>
      <c r="AF77" s="223"/>
      <c r="AG77" s="1"/>
      <c r="AH77" s="1"/>
      <c r="AI77" s="222"/>
      <c r="AJ77" s="222"/>
      <c r="AK77" s="222"/>
      <c r="AL77" s="222"/>
      <c r="AM77" s="222"/>
      <c r="AN77" s="222"/>
      <c r="AO77" s="5"/>
      <c r="AP77" s="4"/>
      <c r="AQ77" s="4"/>
      <c r="AR77" s="4"/>
      <c r="AS77" s="4"/>
      <c r="AT77" s="4"/>
      <c r="AU77" s="222"/>
      <c r="AV77" s="222"/>
      <c r="AW77" s="222"/>
      <c r="AX77" s="222"/>
      <c r="AY77" s="1"/>
      <c r="AZ77" s="1"/>
      <c r="BA77" s="1"/>
      <c r="BB77" s="1"/>
    </row>
    <row r="79" spans="20:54" ht="20.25" x14ac:dyDescent="0.3">
      <c r="T79" s="223"/>
      <c r="U79" s="223"/>
      <c r="V79" s="223"/>
      <c r="W79" s="223"/>
      <c r="X79" s="223"/>
      <c r="Y79" s="223"/>
      <c r="Z79" s="223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1"/>
      <c r="AL79" s="223"/>
      <c r="AM79" s="223"/>
      <c r="AN79" s="223"/>
      <c r="AO79" s="223"/>
      <c r="AP79" s="223"/>
      <c r="AQ79" s="223"/>
      <c r="AR79" s="223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</row>
    <row r="82" spans="20:54" ht="15.75" x14ac:dyDescent="0.25">
      <c r="T82" s="221"/>
      <c r="U82" s="221"/>
      <c r="V82" s="221"/>
      <c r="W82" s="221"/>
      <c r="X82" s="221"/>
      <c r="Y82" s="221"/>
      <c r="Z82" s="2"/>
      <c r="AA82" s="221"/>
      <c r="AB82" s="221"/>
      <c r="AC82" s="2"/>
      <c r="AD82" s="2"/>
      <c r="AE82" s="2"/>
      <c r="AF82" s="221"/>
      <c r="AG82" s="221"/>
      <c r="AH82" s="221"/>
      <c r="AI82" s="221"/>
      <c r="AJ82" s="221"/>
      <c r="AK82" s="221"/>
      <c r="AL82" s="2"/>
      <c r="AM82" s="2"/>
      <c r="AN82" s="2"/>
      <c r="AO82" s="2"/>
      <c r="AP82" s="2"/>
      <c r="AQ82" s="2"/>
      <c r="AR82" s="221"/>
      <c r="AS82" s="221"/>
      <c r="AT82" s="221"/>
      <c r="AU82" s="221"/>
      <c r="AV82" s="221"/>
      <c r="AW82" s="221"/>
      <c r="AX82" s="2"/>
      <c r="AY82" s="2"/>
      <c r="AZ82" s="2"/>
      <c r="BA82" s="2"/>
      <c r="BB82" s="2"/>
    </row>
    <row r="89" spans="20:54" x14ac:dyDescent="0.25"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</row>
    <row r="90" spans="20:54" x14ac:dyDescent="0.25"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</row>
  </sheetData>
  <mergeCells count="192">
    <mergeCell ref="B7:B10"/>
    <mergeCell ref="Q9:Q10"/>
    <mergeCell ref="T44:Y44"/>
    <mergeCell ref="AA44:AB44"/>
    <mergeCell ref="AF44:AK44"/>
    <mergeCell ref="AR44:AW44"/>
    <mergeCell ref="T51:BB52"/>
    <mergeCell ref="T56:BB56"/>
    <mergeCell ref="T57:Z57"/>
    <mergeCell ref="AA57:AF57"/>
    <mergeCell ref="AI57:AN57"/>
    <mergeCell ref="AU57:AX57"/>
    <mergeCell ref="L11:L12"/>
    <mergeCell ref="M11:M12"/>
    <mergeCell ref="N11:N12"/>
    <mergeCell ref="L13:L14"/>
    <mergeCell ref="M13:M14"/>
    <mergeCell ref="N13:N14"/>
    <mergeCell ref="P11:P12"/>
    <mergeCell ref="O13:O14"/>
    <mergeCell ref="J9:J10"/>
    <mergeCell ref="K9:K10"/>
    <mergeCell ref="I7:I8"/>
    <mergeCell ref="J7:J8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A4:B6"/>
    <mergeCell ref="G9:G10"/>
    <mergeCell ref="F7:F8"/>
    <mergeCell ref="G7:G8"/>
    <mergeCell ref="H7:H8"/>
    <mergeCell ref="R9:R10"/>
    <mergeCell ref="C5:E6"/>
    <mergeCell ref="F5:H6"/>
    <mergeCell ref="I5:K6"/>
    <mergeCell ref="L5:N6"/>
    <mergeCell ref="O9:O10"/>
    <mergeCell ref="P9:P10"/>
    <mergeCell ref="H9:H10"/>
    <mergeCell ref="I9:I10"/>
    <mergeCell ref="K7:K8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Q21:Q22"/>
    <mergeCell ref="R21:R22"/>
    <mergeCell ref="P21:P22"/>
    <mergeCell ref="P13:P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B11:B14"/>
    <mergeCell ref="B15:B18"/>
    <mergeCell ref="O15:O16"/>
    <mergeCell ref="P15:P16"/>
    <mergeCell ref="A7:A10"/>
    <mergeCell ref="C7:E10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G15:G16"/>
    <mergeCell ref="H15:H16"/>
    <mergeCell ref="O7:O8"/>
    <mergeCell ref="P7:P8"/>
    <mergeCell ref="Q7:Q8"/>
    <mergeCell ref="R7:R8"/>
    <mergeCell ref="F9:F10"/>
    <mergeCell ref="A11:A14"/>
    <mergeCell ref="A27:A28"/>
    <mergeCell ref="B27:C2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A24:R24"/>
    <mergeCell ref="A25:A26"/>
    <mergeCell ref="B25:C26"/>
    <mergeCell ref="E25:N26"/>
    <mergeCell ref="E27:N28"/>
    <mergeCell ref="E29:N30"/>
    <mergeCell ref="E31:N32"/>
    <mergeCell ref="O21:O22"/>
    <mergeCell ref="B19:B22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33:N34"/>
    <mergeCell ref="E35:N36"/>
    <mergeCell ref="E19:E20"/>
    <mergeCell ref="F19:F20"/>
    <mergeCell ref="O19:O20"/>
    <mergeCell ref="E21:E22"/>
    <mergeCell ref="F21:F22"/>
    <mergeCell ref="G21:G22"/>
    <mergeCell ref="H21:H22"/>
    <mergeCell ref="K21:K22"/>
    <mergeCell ref="T37:BB38"/>
    <mergeCell ref="T39:Z39"/>
    <mergeCell ref="AA39:AF39"/>
    <mergeCell ref="AI39:AN39"/>
    <mergeCell ref="AU39:AX39"/>
    <mergeCell ref="T41:Z41"/>
    <mergeCell ref="AA41:AJ41"/>
    <mergeCell ref="AL41:AR41"/>
    <mergeCell ref="AS41:BB41"/>
    <mergeCell ref="T89:BB90"/>
    <mergeCell ref="T59:Z59"/>
    <mergeCell ref="AA59:AJ59"/>
    <mergeCell ref="AL59:AR59"/>
    <mergeCell ref="AS59:BB59"/>
    <mergeCell ref="T79:Z79"/>
    <mergeCell ref="AA79:AJ79"/>
    <mergeCell ref="AL79:AR79"/>
    <mergeCell ref="AS79:BB79"/>
    <mergeCell ref="T82:Y82"/>
    <mergeCell ref="AA82:AB82"/>
    <mergeCell ref="AF82:AK82"/>
    <mergeCell ref="AR82:AW82"/>
    <mergeCell ref="T62:Y62"/>
    <mergeCell ref="AA62:AB62"/>
    <mergeCell ref="AF62:AK62"/>
    <mergeCell ref="AR62:AW62"/>
    <mergeCell ref="T69:BB70"/>
    <mergeCell ref="T76:BB76"/>
    <mergeCell ref="T77:Z77"/>
    <mergeCell ref="AA77:AF77"/>
    <mergeCell ref="AI77:AN77"/>
    <mergeCell ref="AU77:AX77"/>
  </mergeCells>
  <pageMargins left="0.11811023622047245" right="0.31496062992125984" top="0.78740157480314965" bottom="0.78740157480314965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S90"/>
  <sheetViews>
    <sheetView showGridLines="0" topLeftCell="A4" zoomScaleNormal="100" workbookViewId="0">
      <selection activeCell="V12" sqref="V12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308" t="str">
        <f>'Nasazení do skupin'!B2</f>
        <v>Pohár ČNS starší žáci trojice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10"/>
    </row>
    <row r="3" spans="1:18" ht="15.75" thickBot="1" x14ac:dyDescent="0.3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</row>
    <row r="4" spans="1:18" ht="32.25" customHeight="1" thickBot="1" x14ac:dyDescent="0.3">
      <c r="A4" s="323" t="s">
        <v>9</v>
      </c>
      <c r="B4" s="324"/>
      <c r="C4" s="334" t="str">
        <f>'Nasazení do skupin'!B3</f>
        <v>Nebušice 25.5.2019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6"/>
    </row>
    <row r="5" spans="1:18" x14ac:dyDescent="0.25">
      <c r="A5" s="325"/>
      <c r="B5" s="326"/>
      <c r="C5" s="308">
        <v>1</v>
      </c>
      <c r="D5" s="309"/>
      <c r="E5" s="310"/>
      <c r="F5" s="308">
        <v>2</v>
      </c>
      <c r="G5" s="309"/>
      <c r="H5" s="310"/>
      <c r="I5" s="308">
        <v>3</v>
      </c>
      <c r="J5" s="309"/>
      <c r="K5" s="310"/>
      <c r="L5" s="308">
        <v>4</v>
      </c>
      <c r="M5" s="309"/>
      <c r="N5" s="310"/>
      <c r="O5" s="317" t="s">
        <v>1</v>
      </c>
      <c r="P5" s="318"/>
      <c r="Q5" s="319"/>
      <c r="R5" s="149" t="s">
        <v>2</v>
      </c>
    </row>
    <row r="6" spans="1:18" ht="15.75" thickBot="1" x14ac:dyDescent="0.3">
      <c r="A6" s="327"/>
      <c r="B6" s="328"/>
      <c r="C6" s="314"/>
      <c r="D6" s="315"/>
      <c r="E6" s="316"/>
      <c r="F6" s="311"/>
      <c r="G6" s="312"/>
      <c r="H6" s="313"/>
      <c r="I6" s="311"/>
      <c r="J6" s="312"/>
      <c r="K6" s="313"/>
      <c r="L6" s="311"/>
      <c r="M6" s="312"/>
      <c r="N6" s="313"/>
      <c r="O6" s="320" t="s">
        <v>3</v>
      </c>
      <c r="P6" s="321"/>
      <c r="Q6" s="322"/>
      <c r="R6" s="61" t="s">
        <v>4</v>
      </c>
    </row>
    <row r="7" spans="1:18" ht="15" customHeight="1" x14ac:dyDescent="0.25">
      <c r="A7" s="348">
        <v>1</v>
      </c>
      <c r="B7" s="296" t="str">
        <f>'Nasazení do skupin'!B13</f>
        <v>TJ Peklo nad Zdobnicí "A"</v>
      </c>
      <c r="C7" s="287"/>
      <c r="D7" s="288"/>
      <c r="E7" s="289"/>
      <c r="F7" s="353">
        <f>O35</f>
        <v>2</v>
      </c>
      <c r="G7" s="353" t="s">
        <v>5</v>
      </c>
      <c r="H7" s="354">
        <f>Q35</f>
        <v>0</v>
      </c>
      <c r="I7" s="351">
        <f>Q29</f>
        <v>2</v>
      </c>
      <c r="J7" s="353" t="s">
        <v>5</v>
      </c>
      <c r="K7" s="354">
        <f>O29</f>
        <v>0</v>
      </c>
      <c r="L7" s="351">
        <f>O25</f>
        <v>1</v>
      </c>
      <c r="M7" s="353" t="s">
        <v>5</v>
      </c>
      <c r="N7" s="354">
        <f>Q25</f>
        <v>1</v>
      </c>
      <c r="O7" s="371">
        <f>F7+I7+L7</f>
        <v>5</v>
      </c>
      <c r="P7" s="356" t="s">
        <v>5</v>
      </c>
      <c r="Q7" s="358">
        <f>H7+K7+N7</f>
        <v>1</v>
      </c>
      <c r="R7" s="360">
        <v>5</v>
      </c>
    </row>
    <row r="8" spans="1:18" ht="15.75" customHeight="1" thickBot="1" x14ac:dyDescent="0.3">
      <c r="A8" s="349"/>
      <c r="B8" s="297"/>
      <c r="C8" s="290"/>
      <c r="D8" s="291"/>
      <c r="E8" s="292"/>
      <c r="F8" s="339"/>
      <c r="G8" s="339"/>
      <c r="H8" s="355"/>
      <c r="I8" s="352"/>
      <c r="J8" s="339"/>
      <c r="K8" s="355"/>
      <c r="L8" s="352"/>
      <c r="M8" s="339"/>
      <c r="N8" s="355"/>
      <c r="O8" s="372"/>
      <c r="P8" s="357"/>
      <c r="Q8" s="359"/>
      <c r="R8" s="361"/>
    </row>
    <row r="9" spans="1:18" ht="15" customHeight="1" x14ac:dyDescent="0.25">
      <c r="A9" s="349"/>
      <c r="B9" s="297"/>
      <c r="C9" s="290"/>
      <c r="D9" s="291"/>
      <c r="E9" s="292"/>
      <c r="F9" s="346">
        <f>O36</f>
        <v>20</v>
      </c>
      <c r="G9" s="346" t="s">
        <v>5</v>
      </c>
      <c r="H9" s="364">
        <f>Q36</f>
        <v>13</v>
      </c>
      <c r="I9" s="362">
        <f>Q30</f>
        <v>20</v>
      </c>
      <c r="J9" s="346" t="s">
        <v>5</v>
      </c>
      <c r="K9" s="364">
        <f>O30</f>
        <v>14</v>
      </c>
      <c r="L9" s="362">
        <f>O26</f>
        <v>19</v>
      </c>
      <c r="M9" s="346" t="s">
        <v>5</v>
      </c>
      <c r="N9" s="364">
        <f>Q26</f>
        <v>16</v>
      </c>
      <c r="O9" s="373">
        <f>F9+I9+L9</f>
        <v>59</v>
      </c>
      <c r="P9" s="375" t="s">
        <v>5</v>
      </c>
      <c r="Q9" s="379">
        <f>H9+K9+N9</f>
        <v>43</v>
      </c>
      <c r="R9" s="377">
        <v>1</v>
      </c>
    </row>
    <row r="10" spans="1:18" ht="15.75" customHeight="1" thickBot="1" x14ac:dyDescent="0.3">
      <c r="A10" s="350"/>
      <c r="B10" s="298"/>
      <c r="C10" s="293"/>
      <c r="D10" s="294"/>
      <c r="E10" s="295"/>
      <c r="F10" s="346"/>
      <c r="G10" s="346"/>
      <c r="H10" s="364"/>
      <c r="I10" s="363"/>
      <c r="J10" s="347"/>
      <c r="K10" s="365"/>
      <c r="L10" s="363"/>
      <c r="M10" s="347"/>
      <c r="N10" s="365"/>
      <c r="O10" s="374"/>
      <c r="P10" s="376"/>
      <c r="Q10" s="380"/>
      <c r="R10" s="378"/>
    </row>
    <row r="11" spans="1:18" ht="15" customHeight="1" x14ac:dyDescent="0.25">
      <c r="A11" s="348">
        <v>2</v>
      </c>
      <c r="B11" s="296" t="str">
        <f>'Nasazení do skupin'!B14</f>
        <v>Městský nohejbalový klub Modřice, z.s. "B"</v>
      </c>
      <c r="C11" s="366">
        <f>H7</f>
        <v>0</v>
      </c>
      <c r="D11" s="338" t="s">
        <v>5</v>
      </c>
      <c r="E11" s="338">
        <f>F7</f>
        <v>2</v>
      </c>
      <c r="F11" s="299" t="s">
        <v>109</v>
      </c>
      <c r="G11" s="300"/>
      <c r="H11" s="301"/>
      <c r="I11" s="353">
        <f>O27</f>
        <v>1</v>
      </c>
      <c r="J11" s="353" t="s">
        <v>5</v>
      </c>
      <c r="K11" s="354">
        <f>Q27</f>
        <v>1</v>
      </c>
      <c r="L11" s="351">
        <f>O31</f>
        <v>0</v>
      </c>
      <c r="M11" s="353" t="s">
        <v>5</v>
      </c>
      <c r="N11" s="354">
        <f>Q31</f>
        <v>2</v>
      </c>
      <c r="O11" s="371">
        <f>C11+I11+L11</f>
        <v>1</v>
      </c>
      <c r="P11" s="356" t="s">
        <v>5</v>
      </c>
      <c r="Q11" s="358">
        <f>E11+K11+N11</f>
        <v>5</v>
      </c>
      <c r="R11" s="360">
        <v>1</v>
      </c>
    </row>
    <row r="12" spans="1:18" ht="15.75" customHeight="1" thickBot="1" x14ac:dyDescent="0.3">
      <c r="A12" s="349"/>
      <c r="B12" s="297"/>
      <c r="C12" s="352"/>
      <c r="D12" s="339"/>
      <c r="E12" s="339"/>
      <c r="F12" s="302"/>
      <c r="G12" s="303"/>
      <c r="H12" s="304"/>
      <c r="I12" s="339"/>
      <c r="J12" s="339"/>
      <c r="K12" s="355"/>
      <c r="L12" s="352"/>
      <c r="M12" s="339"/>
      <c r="N12" s="355"/>
      <c r="O12" s="372"/>
      <c r="P12" s="357"/>
      <c r="Q12" s="359"/>
      <c r="R12" s="361"/>
    </row>
    <row r="13" spans="1:18" ht="15" customHeight="1" x14ac:dyDescent="0.25">
      <c r="A13" s="349"/>
      <c r="B13" s="297"/>
      <c r="C13" s="362">
        <f>H9</f>
        <v>13</v>
      </c>
      <c r="D13" s="346" t="s">
        <v>5</v>
      </c>
      <c r="E13" s="346">
        <f>F9</f>
        <v>20</v>
      </c>
      <c r="F13" s="302"/>
      <c r="G13" s="303"/>
      <c r="H13" s="304"/>
      <c r="I13" s="346">
        <f>O28</f>
        <v>18</v>
      </c>
      <c r="J13" s="346" t="s">
        <v>5</v>
      </c>
      <c r="K13" s="364">
        <f>Q28</f>
        <v>15</v>
      </c>
      <c r="L13" s="362">
        <f>O32</f>
        <v>14</v>
      </c>
      <c r="M13" s="346" t="s">
        <v>5</v>
      </c>
      <c r="N13" s="364">
        <f>Q32</f>
        <v>20</v>
      </c>
      <c r="O13" s="373">
        <f>C13+I13+L13</f>
        <v>45</v>
      </c>
      <c r="P13" s="375" t="s">
        <v>5</v>
      </c>
      <c r="Q13" s="379">
        <f>E13+K13+N13</f>
        <v>55</v>
      </c>
      <c r="R13" s="367">
        <v>3</v>
      </c>
    </row>
    <row r="14" spans="1:18" ht="15.75" customHeight="1" thickBot="1" x14ac:dyDescent="0.3">
      <c r="A14" s="350"/>
      <c r="B14" s="298"/>
      <c r="C14" s="363"/>
      <c r="D14" s="347"/>
      <c r="E14" s="347"/>
      <c r="F14" s="305"/>
      <c r="G14" s="306"/>
      <c r="H14" s="307"/>
      <c r="I14" s="346"/>
      <c r="J14" s="346"/>
      <c r="K14" s="364"/>
      <c r="L14" s="363"/>
      <c r="M14" s="347"/>
      <c r="N14" s="365"/>
      <c r="O14" s="374"/>
      <c r="P14" s="376"/>
      <c r="Q14" s="380"/>
      <c r="R14" s="368"/>
    </row>
    <row r="15" spans="1:18" ht="15" customHeight="1" x14ac:dyDescent="0.25">
      <c r="A15" s="348">
        <v>3</v>
      </c>
      <c r="B15" s="296" t="str">
        <f>'Nasazení do skupin'!B15</f>
        <v>PKS okna Žďár nad Sázavou</v>
      </c>
      <c r="C15" s="351">
        <f>K7</f>
        <v>0</v>
      </c>
      <c r="D15" s="353" t="s">
        <v>5</v>
      </c>
      <c r="E15" s="354">
        <f>I7</f>
        <v>2</v>
      </c>
      <c r="F15" s="366">
        <f>K11</f>
        <v>1</v>
      </c>
      <c r="G15" s="338" t="s">
        <v>5</v>
      </c>
      <c r="H15" s="338">
        <f>I11</f>
        <v>1</v>
      </c>
      <c r="I15" s="268"/>
      <c r="J15" s="269"/>
      <c r="K15" s="270"/>
      <c r="L15" s="340">
        <f>Q33</f>
        <v>0</v>
      </c>
      <c r="M15" s="340" t="s">
        <v>5</v>
      </c>
      <c r="N15" s="342">
        <f>O33</f>
        <v>2</v>
      </c>
      <c r="O15" s="371">
        <f>C15+F15+L15</f>
        <v>1</v>
      </c>
      <c r="P15" s="356" t="s">
        <v>5</v>
      </c>
      <c r="Q15" s="358">
        <f>E15+H15+N15</f>
        <v>5</v>
      </c>
      <c r="R15" s="360">
        <v>1</v>
      </c>
    </row>
    <row r="16" spans="1:18" ht="15.75" customHeight="1" thickBot="1" x14ac:dyDescent="0.3">
      <c r="A16" s="349"/>
      <c r="B16" s="297"/>
      <c r="C16" s="352"/>
      <c r="D16" s="339"/>
      <c r="E16" s="355"/>
      <c r="F16" s="352"/>
      <c r="G16" s="339"/>
      <c r="H16" s="339"/>
      <c r="I16" s="271"/>
      <c r="J16" s="272"/>
      <c r="K16" s="273"/>
      <c r="L16" s="341"/>
      <c r="M16" s="341"/>
      <c r="N16" s="343"/>
      <c r="O16" s="372"/>
      <c r="P16" s="357"/>
      <c r="Q16" s="359"/>
      <c r="R16" s="361"/>
    </row>
    <row r="17" spans="1:19" ht="15" customHeight="1" x14ac:dyDescent="0.25">
      <c r="A17" s="349"/>
      <c r="B17" s="297"/>
      <c r="C17" s="362">
        <f>K9</f>
        <v>14</v>
      </c>
      <c r="D17" s="346" t="s">
        <v>5</v>
      </c>
      <c r="E17" s="364">
        <f>I9</f>
        <v>20</v>
      </c>
      <c r="F17" s="362">
        <f>K13</f>
        <v>15</v>
      </c>
      <c r="G17" s="346" t="s">
        <v>5</v>
      </c>
      <c r="H17" s="346">
        <f>I13</f>
        <v>18</v>
      </c>
      <c r="I17" s="271"/>
      <c r="J17" s="272"/>
      <c r="K17" s="273"/>
      <c r="L17" s="344">
        <f>Q34</f>
        <v>11</v>
      </c>
      <c r="M17" s="344" t="s">
        <v>5</v>
      </c>
      <c r="N17" s="381">
        <f>O34</f>
        <v>20</v>
      </c>
      <c r="O17" s="373">
        <f>C17+F17+L17</f>
        <v>40</v>
      </c>
      <c r="P17" s="375" t="s">
        <v>5</v>
      </c>
      <c r="Q17" s="379">
        <f>E17+H17+N17</f>
        <v>58</v>
      </c>
      <c r="R17" s="367">
        <v>4</v>
      </c>
    </row>
    <row r="18" spans="1:19" ht="15.75" customHeight="1" thickBot="1" x14ac:dyDescent="0.3">
      <c r="A18" s="350"/>
      <c r="B18" s="298"/>
      <c r="C18" s="363"/>
      <c r="D18" s="347"/>
      <c r="E18" s="365"/>
      <c r="F18" s="363"/>
      <c r="G18" s="347"/>
      <c r="H18" s="347"/>
      <c r="I18" s="274"/>
      <c r="J18" s="275"/>
      <c r="K18" s="276"/>
      <c r="L18" s="345"/>
      <c r="M18" s="345"/>
      <c r="N18" s="382"/>
      <c r="O18" s="374"/>
      <c r="P18" s="376"/>
      <c r="Q18" s="380"/>
      <c r="R18" s="368"/>
    </row>
    <row r="19" spans="1:19" ht="15" customHeight="1" x14ac:dyDescent="0.25">
      <c r="A19" s="348">
        <v>4</v>
      </c>
      <c r="B19" s="296" t="str">
        <f>'Nasazení do skupin'!B16</f>
        <v>TJ SLAVOJ Český Brod MIX</v>
      </c>
      <c r="C19" s="351">
        <f>N7</f>
        <v>1</v>
      </c>
      <c r="D19" s="353" t="s">
        <v>5</v>
      </c>
      <c r="E19" s="354">
        <f>L7</f>
        <v>1</v>
      </c>
      <c r="F19" s="351">
        <f>N11</f>
        <v>2</v>
      </c>
      <c r="G19" s="353" t="s">
        <v>5</v>
      </c>
      <c r="H19" s="354">
        <f>L11</f>
        <v>0</v>
      </c>
      <c r="I19" s="366">
        <f>N15</f>
        <v>2</v>
      </c>
      <c r="J19" s="338" t="s">
        <v>5</v>
      </c>
      <c r="K19" s="338">
        <f>L15</f>
        <v>0</v>
      </c>
      <c r="L19" s="238">
        <v>2019</v>
      </c>
      <c r="M19" s="239"/>
      <c r="N19" s="240"/>
      <c r="O19" s="356">
        <f>C19+F19+I19</f>
        <v>5</v>
      </c>
      <c r="P19" s="356" t="s">
        <v>5</v>
      </c>
      <c r="Q19" s="358">
        <f>E19+H19+K19</f>
        <v>1</v>
      </c>
      <c r="R19" s="360">
        <v>5</v>
      </c>
    </row>
    <row r="20" spans="1:19" ht="15.75" customHeight="1" thickBot="1" x14ac:dyDescent="0.3">
      <c r="A20" s="349"/>
      <c r="B20" s="297"/>
      <c r="C20" s="352"/>
      <c r="D20" s="339"/>
      <c r="E20" s="355"/>
      <c r="F20" s="352"/>
      <c r="G20" s="339"/>
      <c r="H20" s="355"/>
      <c r="I20" s="352"/>
      <c r="J20" s="339"/>
      <c r="K20" s="339"/>
      <c r="L20" s="241"/>
      <c r="M20" s="242"/>
      <c r="N20" s="243"/>
      <c r="O20" s="357"/>
      <c r="P20" s="357"/>
      <c r="Q20" s="359"/>
      <c r="R20" s="361"/>
    </row>
    <row r="21" spans="1:19" ht="15" customHeight="1" x14ac:dyDescent="0.25">
      <c r="A21" s="349"/>
      <c r="B21" s="297"/>
      <c r="C21" s="362">
        <f>N9</f>
        <v>16</v>
      </c>
      <c r="D21" s="346" t="s">
        <v>5</v>
      </c>
      <c r="E21" s="364">
        <f>L9</f>
        <v>19</v>
      </c>
      <c r="F21" s="362">
        <f>N13</f>
        <v>20</v>
      </c>
      <c r="G21" s="346" t="s">
        <v>5</v>
      </c>
      <c r="H21" s="364">
        <f>L13</f>
        <v>14</v>
      </c>
      <c r="I21" s="362">
        <f>N17</f>
        <v>20</v>
      </c>
      <c r="J21" s="346" t="s">
        <v>5</v>
      </c>
      <c r="K21" s="346">
        <f>L17</f>
        <v>11</v>
      </c>
      <c r="L21" s="241"/>
      <c r="M21" s="242"/>
      <c r="N21" s="243"/>
      <c r="O21" s="369">
        <f>C21+F21+I21</f>
        <v>56</v>
      </c>
      <c r="P21" s="375" t="s">
        <v>5</v>
      </c>
      <c r="Q21" s="379">
        <f>E21+H21+K21</f>
        <v>44</v>
      </c>
      <c r="R21" s="367">
        <v>2</v>
      </c>
    </row>
    <row r="22" spans="1:19" ht="15.75" customHeight="1" thickBot="1" x14ac:dyDescent="0.3">
      <c r="A22" s="350"/>
      <c r="B22" s="298"/>
      <c r="C22" s="363"/>
      <c r="D22" s="347"/>
      <c r="E22" s="365"/>
      <c r="F22" s="363"/>
      <c r="G22" s="347"/>
      <c r="H22" s="365"/>
      <c r="I22" s="363"/>
      <c r="J22" s="347"/>
      <c r="K22" s="347"/>
      <c r="L22" s="244"/>
      <c r="M22" s="245"/>
      <c r="N22" s="246"/>
      <c r="O22" s="370"/>
      <c r="P22" s="376"/>
      <c r="Q22" s="380"/>
      <c r="R22" s="368"/>
    </row>
    <row r="24" spans="1:19" ht="24.95" customHeight="1" x14ac:dyDescent="0.35">
      <c r="A24" s="337" t="s">
        <v>12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</row>
    <row r="25" spans="1:19" ht="15" customHeight="1" x14ac:dyDescent="0.25">
      <c r="A25" s="332">
        <v>1</v>
      </c>
      <c r="B25" s="333" t="str">
        <f>B7</f>
        <v>TJ Peklo nad Zdobnicí "A"</v>
      </c>
      <c r="C25" s="333"/>
      <c r="D25" s="333" t="s">
        <v>5</v>
      </c>
      <c r="E25" s="333" t="str">
        <f>B19</f>
        <v>TJ SLAVOJ Český Brod MIX</v>
      </c>
      <c r="F25" s="333"/>
      <c r="G25" s="333"/>
      <c r="H25" s="333"/>
      <c r="I25" s="333"/>
      <c r="J25" s="333"/>
      <c r="K25" s="333"/>
      <c r="L25" s="333"/>
      <c r="M25" s="333"/>
      <c r="N25" s="333"/>
      <c r="O25" s="50">
        <v>1</v>
      </c>
      <c r="P25" s="51" t="s">
        <v>5</v>
      </c>
      <c r="Q25" s="51">
        <v>1</v>
      </c>
      <c r="R25" s="6" t="s">
        <v>11</v>
      </c>
      <c r="S25" s="3"/>
    </row>
    <row r="26" spans="1:19" ht="15" customHeight="1" x14ac:dyDescent="0.25">
      <c r="A26" s="332"/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49">
        <v>19</v>
      </c>
      <c r="P26" s="51" t="s">
        <v>5</v>
      </c>
      <c r="Q26" s="38">
        <v>16</v>
      </c>
      <c r="R26" s="6" t="s">
        <v>10</v>
      </c>
      <c r="S26" s="3"/>
    </row>
    <row r="27" spans="1:19" ht="15" customHeight="1" x14ac:dyDescent="0.25">
      <c r="A27" s="332">
        <v>2</v>
      </c>
      <c r="B27" s="333" t="str">
        <f>B11</f>
        <v>Městský nohejbalový klub Modřice, z.s. "B"</v>
      </c>
      <c r="C27" s="333"/>
      <c r="D27" s="333" t="s">
        <v>5</v>
      </c>
      <c r="E27" s="333" t="str">
        <f>B15</f>
        <v>PKS okna Žďár nad Sázavou</v>
      </c>
      <c r="F27" s="333"/>
      <c r="G27" s="333"/>
      <c r="H27" s="333"/>
      <c r="I27" s="333"/>
      <c r="J27" s="333"/>
      <c r="K27" s="333"/>
      <c r="L27" s="333"/>
      <c r="M27" s="333"/>
      <c r="N27" s="333"/>
      <c r="O27" s="50">
        <v>1</v>
      </c>
      <c r="P27" s="51" t="s">
        <v>5</v>
      </c>
      <c r="Q27" s="51">
        <v>1</v>
      </c>
      <c r="R27" s="6" t="s">
        <v>11</v>
      </c>
    </row>
    <row r="28" spans="1:19" ht="15" customHeight="1" x14ac:dyDescent="0.25">
      <c r="A28" s="332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49">
        <v>18</v>
      </c>
      <c r="P28" s="51" t="s">
        <v>5</v>
      </c>
      <c r="Q28" s="38">
        <v>15</v>
      </c>
      <c r="R28" s="6" t="s">
        <v>10</v>
      </c>
    </row>
    <row r="29" spans="1:19" ht="13.15" customHeight="1" x14ac:dyDescent="0.25">
      <c r="A29" s="332">
        <v>3</v>
      </c>
      <c r="B29" s="333" t="str">
        <f>B15</f>
        <v>PKS okna Žďár nad Sázavou</v>
      </c>
      <c r="C29" s="333"/>
      <c r="D29" s="333" t="s">
        <v>5</v>
      </c>
      <c r="E29" s="333" t="str">
        <f>B7</f>
        <v>TJ Peklo nad Zdobnicí "A"</v>
      </c>
      <c r="F29" s="333"/>
      <c r="G29" s="333"/>
      <c r="H29" s="333"/>
      <c r="I29" s="333"/>
      <c r="J29" s="333"/>
      <c r="K29" s="333"/>
      <c r="L29" s="333"/>
      <c r="M29" s="333"/>
      <c r="N29" s="333"/>
      <c r="O29" s="50">
        <v>0</v>
      </c>
      <c r="P29" s="51" t="s">
        <v>5</v>
      </c>
      <c r="Q29" s="51">
        <v>2</v>
      </c>
      <c r="R29" s="6" t="s">
        <v>11</v>
      </c>
    </row>
    <row r="30" spans="1:19" ht="13.15" customHeight="1" x14ac:dyDescent="0.25">
      <c r="A30" s="332"/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49">
        <v>14</v>
      </c>
      <c r="P30" s="51" t="s">
        <v>5</v>
      </c>
      <c r="Q30" s="38">
        <v>20</v>
      </c>
      <c r="R30" s="6" t="s">
        <v>10</v>
      </c>
    </row>
    <row r="31" spans="1:19" ht="15" customHeight="1" x14ac:dyDescent="0.25">
      <c r="A31" s="332">
        <v>4</v>
      </c>
      <c r="B31" s="333" t="str">
        <f>B11</f>
        <v>Městský nohejbalový klub Modřice, z.s. "B"</v>
      </c>
      <c r="C31" s="333"/>
      <c r="D31" s="333" t="s">
        <v>5</v>
      </c>
      <c r="E31" s="333" t="str">
        <f>B19</f>
        <v>TJ SLAVOJ Český Brod MIX</v>
      </c>
      <c r="F31" s="333"/>
      <c r="G31" s="333"/>
      <c r="H31" s="333"/>
      <c r="I31" s="333"/>
      <c r="J31" s="333"/>
      <c r="K31" s="333"/>
      <c r="L31" s="333"/>
      <c r="M31" s="333"/>
      <c r="N31" s="333"/>
      <c r="O31" s="50">
        <v>0</v>
      </c>
      <c r="P31" s="51" t="s">
        <v>5</v>
      </c>
      <c r="Q31" s="51">
        <v>2</v>
      </c>
      <c r="R31" s="6" t="s">
        <v>11</v>
      </c>
    </row>
    <row r="32" spans="1:19" ht="17.25" customHeight="1" x14ac:dyDescent="0.25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49">
        <v>14</v>
      </c>
      <c r="P32" s="51" t="s">
        <v>5</v>
      </c>
      <c r="Q32" s="38">
        <v>20</v>
      </c>
      <c r="R32" s="6" t="s">
        <v>10</v>
      </c>
    </row>
    <row r="33" spans="1:18" ht="15" customHeight="1" x14ac:dyDescent="0.25">
      <c r="A33" s="332">
        <v>5</v>
      </c>
      <c r="B33" s="333" t="str">
        <f>B19</f>
        <v>TJ SLAVOJ Český Brod MIX</v>
      </c>
      <c r="C33" s="333"/>
      <c r="D33" s="333" t="s">
        <v>5</v>
      </c>
      <c r="E33" s="333" t="str">
        <f>B15</f>
        <v>PKS okna Žďár nad Sázavou</v>
      </c>
      <c r="F33" s="333"/>
      <c r="G33" s="333"/>
      <c r="H33" s="333"/>
      <c r="I33" s="333"/>
      <c r="J33" s="333"/>
      <c r="K33" s="333"/>
      <c r="L33" s="333"/>
      <c r="M33" s="333"/>
      <c r="N33" s="333"/>
      <c r="O33" s="50">
        <v>2</v>
      </c>
      <c r="P33" s="51" t="s">
        <v>5</v>
      </c>
      <c r="Q33" s="51">
        <v>0</v>
      </c>
      <c r="R33" s="6" t="s">
        <v>11</v>
      </c>
    </row>
    <row r="34" spans="1:18" ht="15" customHeight="1" x14ac:dyDescent="0.25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49">
        <v>20</v>
      </c>
      <c r="P34" s="51" t="s">
        <v>5</v>
      </c>
      <c r="Q34" s="38">
        <v>11</v>
      </c>
      <c r="R34" s="6" t="s">
        <v>10</v>
      </c>
    </row>
    <row r="35" spans="1:18" ht="15" customHeight="1" x14ac:dyDescent="0.25">
      <c r="A35" s="332">
        <v>6</v>
      </c>
      <c r="B35" s="333" t="str">
        <f>B7</f>
        <v>TJ Peklo nad Zdobnicí "A"</v>
      </c>
      <c r="C35" s="333"/>
      <c r="D35" s="333" t="s">
        <v>5</v>
      </c>
      <c r="E35" s="333" t="str">
        <f>B11</f>
        <v>Městský nohejbalový klub Modřice, z.s. "B"</v>
      </c>
      <c r="F35" s="333"/>
      <c r="G35" s="333"/>
      <c r="H35" s="333"/>
      <c r="I35" s="333"/>
      <c r="J35" s="333"/>
      <c r="K35" s="333"/>
      <c r="L35" s="333"/>
      <c r="M35" s="333"/>
      <c r="N35" s="333"/>
      <c r="O35" s="50">
        <v>2</v>
      </c>
      <c r="P35" s="51" t="s">
        <v>5</v>
      </c>
      <c r="Q35" s="51">
        <v>0</v>
      </c>
      <c r="R35" s="6" t="s">
        <v>11</v>
      </c>
    </row>
    <row r="36" spans="1:18" ht="15" customHeight="1" x14ac:dyDescent="0.25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49">
        <v>20</v>
      </c>
      <c r="P36" s="51" t="s">
        <v>5</v>
      </c>
      <c r="Q36" s="38">
        <v>13</v>
      </c>
      <c r="R36" s="6" t="s">
        <v>10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F11:H14"/>
    <mergeCell ref="I11:I12"/>
    <mergeCell ref="G19:G20"/>
    <mergeCell ref="O13:O14"/>
    <mergeCell ref="O9:O10"/>
    <mergeCell ref="L9:L10"/>
    <mergeCell ref="M9:M10"/>
    <mergeCell ref="N9:N10"/>
    <mergeCell ref="Q13:Q14"/>
    <mergeCell ref="Q11:Q12"/>
    <mergeCell ref="A7:A10"/>
    <mergeCell ref="B7:B10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R9:R10"/>
    <mergeCell ref="P9:P10"/>
    <mergeCell ref="Q9:Q10"/>
    <mergeCell ref="C7:E10"/>
    <mergeCell ref="A4:B6"/>
    <mergeCell ref="A2:R3"/>
    <mergeCell ref="C4:R4"/>
    <mergeCell ref="O5:Q5"/>
    <mergeCell ref="O6:Q6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F9:F10"/>
    <mergeCell ref="G9:G10"/>
    <mergeCell ref="H9:H10"/>
    <mergeCell ref="I9:I10"/>
    <mergeCell ref="O7:O8"/>
    <mergeCell ref="P7:P8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N13:N14"/>
    <mergeCell ref="H19:H20"/>
    <mergeCell ref="Q21:Q22"/>
    <mergeCell ref="O21:O22"/>
    <mergeCell ref="P21:P22"/>
    <mergeCell ref="L19:N22"/>
    <mergeCell ref="I19:I20"/>
    <mergeCell ref="J19:J20"/>
    <mergeCell ref="K19:K20"/>
    <mergeCell ref="I21:I22"/>
    <mergeCell ref="J21:J22"/>
    <mergeCell ref="K21:K22"/>
    <mergeCell ref="A29:A30"/>
    <mergeCell ref="B29:C30"/>
    <mergeCell ref="D29:D30"/>
    <mergeCell ref="E29:N30"/>
    <mergeCell ref="C21:C22"/>
    <mergeCell ref="D21:D22"/>
    <mergeCell ref="E21:E22"/>
    <mergeCell ref="F21:F22"/>
    <mergeCell ref="G21:G22"/>
    <mergeCell ref="H21:H22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R7:R8"/>
    <mergeCell ref="D25:D26"/>
    <mergeCell ref="A27:A28"/>
    <mergeCell ref="B27:C28"/>
    <mergeCell ref="D27:D28"/>
    <mergeCell ref="E27:N28"/>
    <mergeCell ref="A19:A22"/>
    <mergeCell ref="C19:C20"/>
    <mergeCell ref="D19:D20"/>
    <mergeCell ref="E19:E20"/>
    <mergeCell ref="F19:F20"/>
    <mergeCell ref="O19:O20"/>
    <mergeCell ref="P19:P20"/>
    <mergeCell ref="A24:R24"/>
    <mergeCell ref="A25:A26"/>
    <mergeCell ref="B25:C26"/>
    <mergeCell ref="E25:N26"/>
    <mergeCell ref="R11:R12"/>
    <mergeCell ref="Q19:Q20"/>
    <mergeCell ref="R19:R20"/>
    <mergeCell ref="R21:R22"/>
    <mergeCell ref="R17:R18"/>
    <mergeCell ref="I15:K18"/>
    <mergeCell ref="P13:P14"/>
  </mergeCells>
  <pageMargins left="0.11811023622047245" right="0.31496062992125984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7</vt:i4>
      </vt:variant>
    </vt:vector>
  </HeadingPairs>
  <TitlesOfParts>
    <vt:vector size="19" baseType="lpstr">
      <vt:lpstr>Přihlášky SŽ3</vt:lpstr>
      <vt:lpstr>Prezence 25.5..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'sk A'!Oblast_tisku</vt:lpstr>
      <vt:lpstr>'sk B'!Oblast_tisku</vt:lpstr>
      <vt:lpstr>'sk C'!Oblast_tisku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Uživatel systému Windows</cp:lastModifiedBy>
  <cp:lastPrinted>2019-05-25T13:44:27Z</cp:lastPrinted>
  <dcterms:created xsi:type="dcterms:W3CDTF">2014-08-25T11:10:33Z</dcterms:created>
  <dcterms:modified xsi:type="dcterms:W3CDTF">2019-05-25T14:41:35Z</dcterms:modified>
</cp:coreProperties>
</file>