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6" windowHeight="8988" tabRatio="908" activeTab="14"/>
  </bookViews>
  <sheets>
    <sheet name="Přihlášky M3" sheetId="48" r:id="rId1"/>
    <sheet name="Nasazení - body" sheetId="49" r:id="rId2"/>
    <sheet name="Prezence 26.8." sheetId="24" r:id="rId3"/>
    <sheet name="Nasazení do skupin" sheetId="4" r:id="rId4"/>
    <sheet name="sk A" sheetId="5" r:id="rId5"/>
    <sheet name="A - výsledky" sheetId="15" r:id="rId6"/>
    <sheet name="sk B" sheetId="7" r:id="rId7"/>
    <sheet name="B - výsledky" sheetId="16" r:id="rId8"/>
    <sheet name="sk C" sheetId="8" r:id="rId9"/>
    <sheet name="C - výsledky" sheetId="17" r:id="rId10"/>
    <sheet name="sk D" sheetId="9" r:id="rId11"/>
    <sheet name="D - výsledky" sheetId="18" r:id="rId12"/>
    <sheet name="Zápasy" sheetId="20" r:id="rId13"/>
    <sheet name="KO" sheetId="21" r:id="rId14"/>
    <sheet name="Zápisy" sheetId="25" r:id="rId15"/>
  </sheets>
  <externalReferences>
    <externalReference r:id="rId16"/>
  </externalReferences>
  <definedNames>
    <definedName name="_xlnm._FilterDatabase" localSheetId="12" hidden="1">Zápasy!$B$3:$G$43</definedName>
    <definedName name="contacted">[1]Pomucky!$C$2:$C$3</definedName>
    <definedName name="_xlnm.Print_Area" localSheetId="5">'A - výsledky'!$A$2:$U$26</definedName>
    <definedName name="_xlnm.Print_Area" localSheetId="7">'B - výsledky'!$A$2:$W$26</definedName>
    <definedName name="_xlnm.Print_Area" localSheetId="9">'C - výsledky'!$A$2:$W$26</definedName>
    <definedName name="_xlnm.Print_Area" localSheetId="11">'D - výsledky'!$A$2:$U$26</definedName>
    <definedName name="_xlnm.Print_Area" localSheetId="4">'sk A'!$A$2:$X$30</definedName>
    <definedName name="_xlnm.Print_Area" localSheetId="6">'sk B'!$A$2:$U$26</definedName>
    <definedName name="_xlnm.Print_Area" localSheetId="8">'sk C'!$A$2:$U$26</definedName>
    <definedName name="_xlnm.Print_Area" localSheetId="10">'sk D'!$A$2:$U$26</definedName>
    <definedName name="_xlnm.Print_Area" localSheetId="14">Zápisy!$A$2:$S$38</definedName>
    <definedName name="Ucast">[1]Pomucky!$A$2:$A$3</definedName>
    <definedName name="volba" localSheetId="2">#REF!</definedName>
    <definedName name="volba" localSheetId="14">#REF!</definedName>
    <definedName name="volba">#REF!</definedName>
  </definedNames>
  <calcPr calcId="145621"/>
</workbook>
</file>

<file path=xl/calcChain.xml><?xml version="1.0" encoding="utf-8"?>
<calcChain xmlns="http://schemas.openxmlformats.org/spreadsheetml/2006/main">
  <c r="E18" i="21" l="1"/>
  <c r="E33" i="21"/>
  <c r="D35" i="21"/>
  <c r="D26" i="21"/>
  <c r="D31" i="21"/>
  <c r="D10" i="21"/>
  <c r="C22" i="21"/>
  <c r="C30" i="21"/>
  <c r="C14" i="21"/>
  <c r="C6" i="21"/>
  <c r="B28" i="21"/>
  <c r="B16" i="21"/>
  <c r="B8" i="21"/>
  <c r="B24" i="21"/>
  <c r="B32" i="21"/>
  <c r="B12" i="21"/>
  <c r="B20" i="21"/>
  <c r="B4" i="21" l="1"/>
  <c r="C24" i="4" l="1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B19" i="4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3" i="49"/>
  <c r="E2" i="49"/>
  <c r="C20" i="4" l="1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B23" i="4"/>
  <c r="B22" i="4"/>
  <c r="B21" i="4"/>
  <c r="B20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B18" i="4"/>
  <c r="B17" i="4"/>
  <c r="B16" i="4"/>
  <c r="B15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B14" i="4"/>
  <c r="B13" i="4"/>
  <c r="B12" i="4"/>
  <c r="B11" i="4"/>
  <c r="B10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B9" i="4"/>
  <c r="B8" i="4"/>
  <c r="B7" i="4"/>
  <c r="B6" i="4"/>
  <c r="B5" i="4"/>
  <c r="B23" i="15" l="1"/>
  <c r="E29" i="15" s="1"/>
  <c r="G4" i="20" s="1"/>
  <c r="B19" i="15"/>
  <c r="B37" i="15" s="1"/>
  <c r="E20" i="20" s="1"/>
  <c r="B15" i="15"/>
  <c r="B11" i="15"/>
  <c r="B39" i="15" s="1"/>
  <c r="E24" i="20" s="1"/>
  <c r="B7" i="15"/>
  <c r="E47" i="15" s="1"/>
  <c r="G40" i="20" s="1"/>
  <c r="B23" i="5"/>
  <c r="B19" i="5"/>
  <c r="B15" i="5"/>
  <c r="B11" i="5"/>
  <c r="B7" i="5"/>
  <c r="B47" i="15"/>
  <c r="E40" i="20" s="1"/>
  <c r="B41" i="15"/>
  <c r="E28" i="20" s="1"/>
  <c r="B35" i="15"/>
  <c r="E16" i="20" s="1"/>
  <c r="N25" i="15"/>
  <c r="O21" i="15" s="1"/>
  <c r="L25" i="15"/>
  <c r="Q21" i="15" s="1"/>
  <c r="K25" i="15"/>
  <c r="O17" i="15" s="1"/>
  <c r="I25" i="15"/>
  <c r="Q17" i="15" s="1"/>
  <c r="E25" i="15"/>
  <c r="O9" i="15" s="1"/>
  <c r="C25" i="15"/>
  <c r="Q9" i="15" s="1"/>
  <c r="N23" i="15"/>
  <c r="O19" i="15" s="1"/>
  <c r="L23" i="15"/>
  <c r="Q19" i="15" s="1"/>
  <c r="K23" i="15"/>
  <c r="I23" i="15"/>
  <c r="Q15" i="15" s="1"/>
  <c r="E23" i="15"/>
  <c r="O7" i="15" s="1"/>
  <c r="C23" i="15"/>
  <c r="Q7" i="15" s="1"/>
  <c r="H21" i="15"/>
  <c r="L13" i="15" s="1"/>
  <c r="F21" i="15"/>
  <c r="E21" i="15"/>
  <c r="L9" i="15" s="1"/>
  <c r="C21" i="15"/>
  <c r="N9" i="15" s="1"/>
  <c r="K19" i="15"/>
  <c r="H19" i="15"/>
  <c r="L11" i="15" s="1"/>
  <c r="F19" i="15"/>
  <c r="E19" i="15"/>
  <c r="L7" i="15" s="1"/>
  <c r="C19" i="15"/>
  <c r="N7" i="15" s="1"/>
  <c r="N17" i="15"/>
  <c r="I21" i="15" s="1"/>
  <c r="R21" i="15" s="1"/>
  <c r="L17" i="15"/>
  <c r="K21" i="15" s="1"/>
  <c r="C17" i="15"/>
  <c r="O15" i="15"/>
  <c r="N15" i="15"/>
  <c r="I19" i="15" s="1"/>
  <c r="L15" i="15"/>
  <c r="C15" i="15"/>
  <c r="E43" i="15"/>
  <c r="G32" i="20" s="1"/>
  <c r="Q13" i="15"/>
  <c r="F25" i="15" s="1"/>
  <c r="O13" i="15"/>
  <c r="H25" i="15" s="1"/>
  <c r="N13" i="15"/>
  <c r="K13" i="15"/>
  <c r="F17" i="15" s="1"/>
  <c r="I13" i="15"/>
  <c r="H17" i="15" s="1"/>
  <c r="Q11" i="15"/>
  <c r="F23" i="15" s="1"/>
  <c r="O11" i="15"/>
  <c r="H23" i="15" s="1"/>
  <c r="K11" i="15"/>
  <c r="F15" i="15" s="1"/>
  <c r="I11" i="15"/>
  <c r="H15" i="15" s="1"/>
  <c r="K9" i="15"/>
  <c r="I9" i="15"/>
  <c r="E17" i="15" s="1"/>
  <c r="H9" i="15"/>
  <c r="C13" i="15" s="1"/>
  <c r="F9" i="15"/>
  <c r="K7" i="15"/>
  <c r="I7" i="15"/>
  <c r="E15" i="15" s="1"/>
  <c r="H7" i="15"/>
  <c r="C11" i="15" s="1"/>
  <c r="F7" i="15"/>
  <c r="E11" i="15" s="1"/>
  <c r="C4" i="15"/>
  <c r="A2" i="15"/>
  <c r="C4" i="5"/>
  <c r="A2" i="5"/>
  <c r="D15" i="48"/>
  <c r="C15" i="48"/>
  <c r="T25" i="15" l="1"/>
  <c r="R23" i="15"/>
  <c r="T19" i="15"/>
  <c r="R9" i="15"/>
  <c r="R17" i="15"/>
  <c r="R25" i="15"/>
  <c r="T17" i="15"/>
  <c r="T23" i="15"/>
  <c r="E13" i="15"/>
  <c r="T13" i="15"/>
  <c r="R13" i="15"/>
  <c r="R11" i="15"/>
  <c r="E41" i="15"/>
  <c r="G28" i="20" s="1"/>
  <c r="E31" i="15"/>
  <c r="G8" i="20" s="1"/>
  <c r="B45" i="15"/>
  <c r="E36" i="20" s="1"/>
  <c r="B33" i="15"/>
  <c r="E12" i="20" s="1"/>
  <c r="B43" i="15"/>
  <c r="E32" i="20" s="1"/>
  <c r="E37" i="15"/>
  <c r="G20" i="20" s="1"/>
  <c r="R15" i="15"/>
  <c r="R19" i="15"/>
  <c r="T15" i="15"/>
  <c r="R7" i="15"/>
  <c r="T7" i="15"/>
  <c r="B29" i="15"/>
  <c r="E4" i="20" s="1"/>
  <c r="E33" i="15"/>
  <c r="G12" i="20" s="1"/>
  <c r="E45" i="15"/>
  <c r="G36" i="20" s="1"/>
  <c r="N11" i="15"/>
  <c r="T11" i="15" s="1"/>
  <c r="T21" i="15"/>
  <c r="B31" i="15"/>
  <c r="E8" i="20" s="1"/>
  <c r="T9" i="15"/>
  <c r="E35" i="15"/>
  <c r="G16" i="20" s="1"/>
  <c r="E39" i="15"/>
  <c r="G24" i="20" s="1"/>
  <c r="B23" i="18" l="1"/>
  <c r="B19" i="18"/>
  <c r="B15" i="18"/>
  <c r="B11" i="18"/>
  <c r="B7" i="18"/>
  <c r="B23" i="9"/>
  <c r="B19" i="9"/>
  <c r="B15" i="9"/>
  <c r="B11" i="9"/>
  <c r="B7" i="9"/>
  <c r="B23" i="17"/>
  <c r="B19" i="17"/>
  <c r="B15" i="17"/>
  <c r="B11" i="17"/>
  <c r="B7" i="17"/>
  <c r="B23" i="8"/>
  <c r="B19" i="8"/>
  <c r="B15" i="8"/>
  <c r="B11" i="8"/>
  <c r="B7" i="8"/>
  <c r="C4" i="8"/>
  <c r="A2" i="8"/>
  <c r="C4" i="9"/>
  <c r="A2" i="9"/>
  <c r="N25" i="18"/>
  <c r="O21" i="18" s="1"/>
  <c r="L25" i="18"/>
  <c r="K25" i="18"/>
  <c r="O17" i="18" s="1"/>
  <c r="I25" i="18"/>
  <c r="Q17" i="18" s="1"/>
  <c r="E25" i="18"/>
  <c r="O9" i="18" s="1"/>
  <c r="C25" i="18"/>
  <c r="Q9" i="18" s="1"/>
  <c r="N23" i="18"/>
  <c r="O19" i="18" s="1"/>
  <c r="L23" i="18"/>
  <c r="Q19" i="18" s="1"/>
  <c r="K23" i="18"/>
  <c r="O15" i="18" s="1"/>
  <c r="I23" i="18"/>
  <c r="Q15" i="18" s="1"/>
  <c r="E23" i="18"/>
  <c r="O7" i="18" s="1"/>
  <c r="C23" i="18"/>
  <c r="Q7" i="18" s="1"/>
  <c r="Q21" i="18"/>
  <c r="H21" i="18"/>
  <c r="L13" i="18" s="1"/>
  <c r="F21" i="18"/>
  <c r="N13" i="18" s="1"/>
  <c r="E21" i="18"/>
  <c r="L9" i="18" s="1"/>
  <c r="C21" i="18"/>
  <c r="N9" i="18" s="1"/>
  <c r="H19" i="18"/>
  <c r="F19" i="18"/>
  <c r="E19" i="18"/>
  <c r="L7" i="18" s="1"/>
  <c r="C19" i="18"/>
  <c r="N17" i="18"/>
  <c r="I21" i="18" s="1"/>
  <c r="L17" i="18"/>
  <c r="K21" i="18" s="1"/>
  <c r="N15" i="18"/>
  <c r="I19" i="18" s="1"/>
  <c r="L15" i="18"/>
  <c r="K19" i="18" s="1"/>
  <c r="Q13" i="18"/>
  <c r="F25" i="18" s="1"/>
  <c r="O13" i="18"/>
  <c r="H25" i="18" s="1"/>
  <c r="K13" i="18"/>
  <c r="F17" i="18" s="1"/>
  <c r="I13" i="18"/>
  <c r="H17" i="18" s="1"/>
  <c r="Q11" i="18"/>
  <c r="F23" i="18" s="1"/>
  <c r="O11" i="18"/>
  <c r="H23" i="18" s="1"/>
  <c r="L11" i="18"/>
  <c r="K11" i="18"/>
  <c r="F15" i="18" s="1"/>
  <c r="I11" i="18"/>
  <c r="H15" i="18" s="1"/>
  <c r="T15" i="18" s="1"/>
  <c r="K9" i="18"/>
  <c r="C17" i="18" s="1"/>
  <c r="I9" i="18"/>
  <c r="E17" i="18" s="1"/>
  <c r="H9" i="18"/>
  <c r="C13" i="18" s="1"/>
  <c r="F9" i="18"/>
  <c r="N7" i="18"/>
  <c r="K7" i="18"/>
  <c r="C15" i="18" s="1"/>
  <c r="I7" i="18"/>
  <c r="E15" i="18" s="1"/>
  <c r="H7" i="18"/>
  <c r="F7" i="18"/>
  <c r="E11" i="18" s="1"/>
  <c r="C4" i="18"/>
  <c r="A2" i="18"/>
  <c r="N25" i="17"/>
  <c r="L25" i="17"/>
  <c r="Q21" i="17" s="1"/>
  <c r="K25" i="17"/>
  <c r="O17" i="17" s="1"/>
  <c r="I25" i="17"/>
  <c r="Q17" i="17" s="1"/>
  <c r="E25" i="17"/>
  <c r="O9" i="17" s="1"/>
  <c r="C25" i="17"/>
  <c r="Q9" i="17" s="1"/>
  <c r="N23" i="17"/>
  <c r="O19" i="17" s="1"/>
  <c r="L23" i="17"/>
  <c r="Q19" i="17" s="1"/>
  <c r="K23" i="17"/>
  <c r="I23" i="17"/>
  <c r="Q15" i="17" s="1"/>
  <c r="E23" i="17"/>
  <c r="O7" i="17" s="1"/>
  <c r="C23" i="17"/>
  <c r="O21" i="17"/>
  <c r="H21" i="17"/>
  <c r="L13" i="17" s="1"/>
  <c r="F21" i="17"/>
  <c r="E21" i="17"/>
  <c r="L9" i="17" s="1"/>
  <c r="C21" i="17"/>
  <c r="H19" i="17"/>
  <c r="F19" i="17"/>
  <c r="N11" i="17" s="1"/>
  <c r="E19" i="17"/>
  <c r="L7" i="17" s="1"/>
  <c r="C19" i="17"/>
  <c r="N7" i="17" s="1"/>
  <c r="N17" i="17"/>
  <c r="I21" i="17" s="1"/>
  <c r="L17" i="17"/>
  <c r="K21" i="17" s="1"/>
  <c r="O15" i="17"/>
  <c r="N15" i="17"/>
  <c r="I19" i="17" s="1"/>
  <c r="L15" i="17"/>
  <c r="K19" i="17" s="1"/>
  <c r="Q13" i="17"/>
  <c r="F25" i="17" s="1"/>
  <c r="O13" i="17"/>
  <c r="H25" i="17" s="1"/>
  <c r="K13" i="17"/>
  <c r="F17" i="17" s="1"/>
  <c r="I13" i="17"/>
  <c r="H17" i="17" s="1"/>
  <c r="Q11" i="17"/>
  <c r="F23" i="17" s="1"/>
  <c r="O11" i="17"/>
  <c r="H23" i="17" s="1"/>
  <c r="L11" i="17"/>
  <c r="K11" i="17"/>
  <c r="F15" i="17" s="1"/>
  <c r="I11" i="17"/>
  <c r="H15" i="17" s="1"/>
  <c r="N9" i="17"/>
  <c r="K9" i="17"/>
  <c r="C17" i="17" s="1"/>
  <c r="I9" i="17"/>
  <c r="E17" i="17" s="1"/>
  <c r="H9" i="17"/>
  <c r="C13" i="17" s="1"/>
  <c r="F9" i="17"/>
  <c r="Q7" i="17"/>
  <c r="K7" i="17"/>
  <c r="C15" i="17" s="1"/>
  <c r="I7" i="17"/>
  <c r="E15" i="17" s="1"/>
  <c r="H7" i="17"/>
  <c r="C11" i="17" s="1"/>
  <c r="F7" i="17"/>
  <c r="E11" i="17" s="1"/>
  <c r="C4" i="17"/>
  <c r="A2" i="17"/>
  <c r="R23" i="18" l="1"/>
  <c r="T19" i="18"/>
  <c r="R11" i="17"/>
  <c r="T23" i="17"/>
  <c r="R13" i="17"/>
  <c r="R15" i="18"/>
  <c r="R13" i="18"/>
  <c r="R17" i="18"/>
  <c r="T23" i="18"/>
  <c r="T25" i="18"/>
  <c r="R9" i="18"/>
  <c r="E13" i="18"/>
  <c r="T13" i="18" s="1"/>
  <c r="R25" i="18"/>
  <c r="R17" i="17"/>
  <c r="R15" i="17"/>
  <c r="T25" i="17"/>
  <c r="T19" i="17"/>
  <c r="T11" i="17"/>
  <c r="T15" i="17"/>
  <c r="R23" i="17"/>
  <c r="R25" i="17"/>
  <c r="R9" i="17"/>
  <c r="E13" i="17"/>
  <c r="R19" i="17"/>
  <c r="T21" i="17"/>
  <c r="R19" i="18"/>
  <c r="T17" i="18"/>
  <c r="T7" i="18"/>
  <c r="R21" i="18"/>
  <c r="R7" i="18"/>
  <c r="C11" i="18"/>
  <c r="R11" i="18" s="1"/>
  <c r="N11" i="18"/>
  <c r="T11" i="18" s="1"/>
  <c r="T21" i="18"/>
  <c r="T9" i="18"/>
  <c r="T17" i="17"/>
  <c r="R21" i="17"/>
  <c r="T9" i="17"/>
  <c r="R7" i="17"/>
  <c r="T7" i="17"/>
  <c r="N13" i="17"/>
  <c r="T13" i="17" l="1"/>
  <c r="G53" i="20"/>
  <c r="E53" i="20"/>
  <c r="G52" i="20"/>
  <c r="E52" i="20"/>
  <c r="G51" i="20"/>
  <c r="E51" i="20"/>
  <c r="G50" i="20"/>
  <c r="E50" i="20"/>
  <c r="G49" i="20"/>
  <c r="E49" i="20"/>
  <c r="G48" i="20"/>
  <c r="E48" i="20"/>
  <c r="G47" i="20"/>
  <c r="E47" i="20"/>
  <c r="G46" i="20"/>
  <c r="E46" i="20"/>
  <c r="E31" i="18" l="1"/>
  <c r="G11" i="20" s="1"/>
  <c r="E41" i="18"/>
  <c r="G31" i="20" s="1"/>
  <c r="B45" i="18"/>
  <c r="E39" i="20" s="1"/>
  <c r="B37" i="18"/>
  <c r="E23" i="20" s="1"/>
  <c r="B47" i="17"/>
  <c r="E42" i="20" s="1"/>
  <c r="E29" i="17"/>
  <c r="G6" i="20" s="1"/>
  <c r="B35" i="17"/>
  <c r="E18" i="20" s="1"/>
  <c r="B41" i="17"/>
  <c r="E30" i="20" s="1"/>
  <c r="E43" i="18"/>
  <c r="G35" i="20" s="1"/>
  <c r="E39" i="18"/>
  <c r="G27" i="20" s="1"/>
  <c r="B31" i="18"/>
  <c r="E11" i="20" s="1"/>
  <c r="E35" i="18"/>
  <c r="G19" i="20" s="1"/>
  <c r="B47" i="18"/>
  <c r="E43" i="20" s="1"/>
  <c r="B41" i="18"/>
  <c r="E31" i="20" s="1"/>
  <c r="E29" i="18"/>
  <c r="G7" i="20" s="1"/>
  <c r="B35" i="18"/>
  <c r="E19" i="20" s="1"/>
  <c r="B31" i="17"/>
  <c r="E10" i="20" s="1"/>
  <c r="E43" i="17"/>
  <c r="G34" i="20" s="1"/>
  <c r="E35" i="17"/>
  <c r="G18" i="20" s="1"/>
  <c r="E39" i="17"/>
  <c r="G26" i="20" s="1"/>
  <c r="E41" i="17"/>
  <c r="G30" i="20" s="1"/>
  <c r="E31" i="17"/>
  <c r="G10" i="20" s="1"/>
  <c r="B45" i="17"/>
  <c r="E38" i="20" s="1"/>
  <c r="B37" i="17"/>
  <c r="E22" i="20" s="1"/>
  <c r="B39" i="17" l="1"/>
  <c r="E26" i="20" s="1"/>
  <c r="B29" i="17"/>
  <c r="E6" i="20" s="1"/>
  <c r="E33" i="17"/>
  <c r="G14" i="20" s="1"/>
  <c r="E45" i="17"/>
  <c r="G38" i="20" s="1"/>
  <c r="B29" i="18"/>
  <c r="E7" i="20" s="1"/>
  <c r="B39" i="18"/>
  <c r="E27" i="20" s="1"/>
  <c r="E33" i="18"/>
  <c r="G15" i="20" s="1"/>
  <c r="E45" i="18"/>
  <c r="G39" i="20" s="1"/>
  <c r="B43" i="17"/>
  <c r="E34" i="20" s="1"/>
  <c r="E47" i="17"/>
  <c r="G42" i="20" s="1"/>
  <c r="B33" i="17"/>
  <c r="E14" i="20" s="1"/>
  <c r="E37" i="17"/>
  <c r="G22" i="20" s="1"/>
  <c r="E47" i="18"/>
  <c r="G43" i="20" s="1"/>
  <c r="E37" i="18"/>
  <c r="G23" i="20" s="1"/>
  <c r="B33" i="18"/>
  <c r="E15" i="20" s="1"/>
  <c r="B43" i="18"/>
  <c r="E35" i="20" s="1"/>
  <c r="S23" i="25"/>
  <c r="S4" i="25"/>
  <c r="B19" i="7" l="1"/>
  <c r="B15" i="16"/>
  <c r="C43" i="20"/>
  <c r="B23" i="16"/>
  <c r="B47" i="16" s="1"/>
  <c r="E41" i="20" s="1"/>
  <c r="B19" i="16"/>
  <c r="E41" i="16" s="1"/>
  <c r="G29" i="20" s="1"/>
  <c r="B11" i="16"/>
  <c r="B39" i="16" s="1"/>
  <c r="E25" i="20" s="1"/>
  <c r="B7" i="16"/>
  <c r="E47" i="16" s="1"/>
  <c r="G41" i="20" s="1"/>
  <c r="N25" i="16"/>
  <c r="O21" i="16" s="1"/>
  <c r="L25" i="16"/>
  <c r="Q21" i="16" s="1"/>
  <c r="K25" i="16"/>
  <c r="O17" i="16" s="1"/>
  <c r="I25" i="16"/>
  <c r="Q17" i="16" s="1"/>
  <c r="E25" i="16"/>
  <c r="O9" i="16" s="1"/>
  <c r="C25" i="16"/>
  <c r="Q9" i="16" s="1"/>
  <c r="N23" i="16"/>
  <c r="O19" i="16" s="1"/>
  <c r="L23" i="16"/>
  <c r="Q19" i="16" s="1"/>
  <c r="K23" i="16"/>
  <c r="O15" i="16" s="1"/>
  <c r="I23" i="16"/>
  <c r="Q15" i="16" s="1"/>
  <c r="E23" i="16"/>
  <c r="O7" i="16" s="1"/>
  <c r="C23" i="16"/>
  <c r="H21" i="16"/>
  <c r="L13" i="16" s="1"/>
  <c r="F21" i="16"/>
  <c r="N13" i="16" s="1"/>
  <c r="E21" i="16"/>
  <c r="L9" i="16" s="1"/>
  <c r="C21" i="16"/>
  <c r="N9" i="16" s="1"/>
  <c r="H19" i="16"/>
  <c r="L11" i="16" s="1"/>
  <c r="F19" i="16"/>
  <c r="N11" i="16" s="1"/>
  <c r="E19" i="16"/>
  <c r="L7" i="16" s="1"/>
  <c r="C19" i="16"/>
  <c r="N7" i="16" s="1"/>
  <c r="N17" i="16"/>
  <c r="I21" i="16" s="1"/>
  <c r="L17" i="16"/>
  <c r="K21" i="16" s="1"/>
  <c r="N15" i="16"/>
  <c r="I19" i="16" s="1"/>
  <c r="L15" i="16"/>
  <c r="K19" i="16" s="1"/>
  <c r="Q13" i="16"/>
  <c r="F25" i="16" s="1"/>
  <c r="O13" i="16"/>
  <c r="H25" i="16" s="1"/>
  <c r="K13" i="16"/>
  <c r="F17" i="16" s="1"/>
  <c r="I13" i="16"/>
  <c r="H17" i="16" s="1"/>
  <c r="Q11" i="16"/>
  <c r="F23" i="16" s="1"/>
  <c r="O11" i="16"/>
  <c r="H23" i="16" s="1"/>
  <c r="K11" i="16"/>
  <c r="F15" i="16" s="1"/>
  <c r="I11" i="16"/>
  <c r="H15" i="16" s="1"/>
  <c r="K9" i="16"/>
  <c r="C17" i="16" s="1"/>
  <c r="I9" i="16"/>
  <c r="E17" i="16" s="1"/>
  <c r="H9" i="16"/>
  <c r="C13" i="16" s="1"/>
  <c r="F9" i="16"/>
  <c r="E13" i="16" s="1"/>
  <c r="Q7" i="16"/>
  <c r="K7" i="16"/>
  <c r="C15" i="16" s="1"/>
  <c r="I7" i="16"/>
  <c r="E15" i="16" s="1"/>
  <c r="H7" i="16"/>
  <c r="C11" i="16" s="1"/>
  <c r="F7" i="16"/>
  <c r="E11" i="16" s="1"/>
  <c r="C4" i="16"/>
  <c r="A2" i="16"/>
  <c r="B23" i="7"/>
  <c r="B11" i="7"/>
  <c r="B7" i="7"/>
  <c r="C4" i="7"/>
  <c r="A2" i="7"/>
  <c r="T19" i="16" l="1"/>
  <c r="R23" i="16"/>
  <c r="R25" i="16"/>
  <c r="T23" i="16"/>
  <c r="R19" i="16"/>
  <c r="T11" i="16"/>
  <c r="T15" i="16"/>
  <c r="R15" i="16"/>
  <c r="R17" i="16"/>
  <c r="R13" i="16"/>
  <c r="T25" i="16"/>
  <c r="R11" i="16"/>
  <c r="E39" i="16"/>
  <c r="G25" i="20" s="1"/>
  <c r="E43" i="16"/>
  <c r="G33" i="20" s="1"/>
  <c r="B15" i="7"/>
  <c r="E31" i="16"/>
  <c r="G9" i="20" s="1"/>
  <c r="B37" i="16"/>
  <c r="E21" i="20" s="1"/>
  <c r="B45" i="16"/>
  <c r="E37" i="20" s="1"/>
  <c r="E35" i="16"/>
  <c r="G17" i="20" s="1"/>
  <c r="B31" i="16"/>
  <c r="E9" i="20" s="1"/>
  <c r="R9" i="16"/>
  <c r="T21" i="16"/>
  <c r="T13" i="16"/>
  <c r="T17" i="16"/>
  <c r="T9" i="16"/>
  <c r="B29" i="16"/>
  <c r="E5" i="20" s="1"/>
  <c r="T7" i="16"/>
  <c r="R21" i="16"/>
  <c r="E29" i="16"/>
  <c r="G5" i="20" s="1"/>
  <c r="E33" i="16"/>
  <c r="G13" i="20" s="1"/>
  <c r="E37" i="16"/>
  <c r="G21" i="20" s="1"/>
  <c r="E45" i="16"/>
  <c r="G37" i="20" s="1"/>
  <c r="R7" i="16"/>
  <c r="B33" i="16"/>
  <c r="E13" i="20" s="1"/>
  <c r="B41" i="16"/>
  <c r="E29" i="20" s="1"/>
  <c r="B35" i="16"/>
  <c r="E17" i="20" s="1"/>
  <c r="B43" i="16"/>
  <c r="E33" i="20" s="1"/>
  <c r="J23" i="25" l="1"/>
  <c r="J4" i="25"/>
  <c r="B25" i="25" l="1"/>
  <c r="B6" i="25"/>
  <c r="H13" i="25" l="1"/>
  <c r="P10" i="25" l="1"/>
  <c r="K19" i="25"/>
  <c r="J18" i="25"/>
  <c r="I17" i="25"/>
  <c r="L19" i="25"/>
  <c r="K18" i="25"/>
  <c r="J17" i="25"/>
  <c r="H19" i="25"/>
  <c r="L17" i="25"/>
  <c r="J19" i="25"/>
  <c r="I18" i="25"/>
  <c r="H17" i="25"/>
  <c r="L18" i="25"/>
  <c r="K17" i="25"/>
  <c r="I19" i="25"/>
  <c r="H18" i="25"/>
  <c r="I10" i="25"/>
  <c r="B32" i="25" l="1"/>
  <c r="H32" i="25"/>
  <c r="I37" i="25" s="1"/>
  <c r="B13" i="25"/>
  <c r="J36" i="25" l="1"/>
  <c r="H36" i="25"/>
  <c r="H38" i="25"/>
  <c r="K38" i="25"/>
  <c r="L38" i="25"/>
  <c r="K36" i="25"/>
  <c r="J38" i="25"/>
  <c r="I38" i="25"/>
  <c r="P29" i="25"/>
  <c r="H37" i="25"/>
  <c r="I29" i="25"/>
  <c r="L37" i="25"/>
  <c r="L36" i="25"/>
  <c r="J37" i="25"/>
  <c r="I36" i="25"/>
  <c r="K37" i="25"/>
  <c r="B18" i="25"/>
  <c r="C19" i="25"/>
  <c r="C18" i="25"/>
  <c r="F19" i="25"/>
  <c r="E19" i="25"/>
  <c r="E17" i="25"/>
  <c r="D19" i="25"/>
  <c r="B19" i="25"/>
  <c r="P8" i="25"/>
  <c r="F17" i="25"/>
  <c r="D17" i="25"/>
  <c r="C17" i="25"/>
  <c r="B17" i="25"/>
  <c r="E18" i="25"/>
  <c r="F18" i="25"/>
  <c r="I8" i="25"/>
  <c r="D18" i="25"/>
  <c r="I27" i="25"/>
  <c r="C36" i="25"/>
  <c r="F38" i="25"/>
  <c r="C37" i="25"/>
  <c r="E37" i="25"/>
  <c r="E36" i="25"/>
  <c r="B36" i="25"/>
  <c r="D37" i="25"/>
  <c r="D38" i="25"/>
  <c r="F37" i="25"/>
  <c r="D36" i="25"/>
  <c r="E38" i="25"/>
  <c r="F36" i="25"/>
  <c r="B37" i="25"/>
  <c r="B38" i="25"/>
  <c r="C38" i="25"/>
  <c r="P27" i="25"/>
</calcChain>
</file>

<file path=xl/sharedStrings.xml><?xml version="1.0" encoding="utf-8"?>
<sst xmlns="http://schemas.openxmlformats.org/spreadsheetml/2006/main" count="1009" uniqueCount="254">
  <si>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</si>
  <si>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</si>
  <si>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</si>
  <si>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</si>
  <si>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</si>
  <si>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</si>
  <si>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</si>
  <si>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</si>
  <si>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</si>
  <si>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</si>
  <si>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</si>
  <si>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</si>
  <si>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</si>
  <si>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</si>
  <si>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</si>
  <si>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</si>
  <si>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</si>
  <si>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</si>
  <si>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</si>
  <si>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</si>
  <si>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</si>
  <si>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</si>
  <si>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</si>
  <si>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</si>
  <si>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</si>
  <si>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</si>
  <si>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</si>
  <si>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</si>
  <si>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</si>
  <si>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</si>
  <si>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</si>
  <si>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</si>
  <si>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</si>
  <si>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</si>
  <si>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</si>
  <si>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</si>
  <si>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</si>
  <si>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</si>
  <si>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</si>
  <si>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</si>
  <si>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VI.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</si>
  <si>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</si>
  <si>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</si>
  <si>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</si>
  <si>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</si>
  <si>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</si>
  <si>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</si>
  <si>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</si>
  <si>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</si>
  <si>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</si>
  <si>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</si>
  <si>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</si>
  <si>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</si>
  <si>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</si>
  <si>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</si>
  <si>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</si>
  <si>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</si>
  <si>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</si>
  <si>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</si>
  <si>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</si>
  <si>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</si>
  <si>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</si>
  <si>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</si>
  <si>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</si>
  <si>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</si>
  <si>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</si>
  <si>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</si>
  <si>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</si>
  <si>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</si>
  <si>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</si>
  <si>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</si>
  <si>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</si>
  <si>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</si>
  <si>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</si>
  <si>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</si>
  <si>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</si>
  <si>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</si>
  <si>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</si>
  <si>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</si>
  <si>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</si>
  <si>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</si>
  <si>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</si>
  <si>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</si>
  <si>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</si>
  <si>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</si>
  <si>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</si>
  <si>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SKUPINA:</t>
  </si>
  <si>
    <t>SK Liapor - Witte Karlovy Vary z.s.</t>
  </si>
  <si>
    <t>TJ SLAVOJ Český Brod "A"</t>
  </si>
  <si>
    <t>SK Liapor - Witte Karlovy Vary z.s. "A"</t>
  </si>
  <si>
    <t>SK Liapor - Witte Karlovy Vary z.s. "B"</t>
  </si>
  <si>
    <t>TJ Avia Čakovice "A"</t>
  </si>
  <si>
    <t>TJ Avia Čakovice "B"</t>
  </si>
  <si>
    <t>Městský nohejbalový klub Modřice, z.s. "A"</t>
  </si>
  <si>
    <t>Městský nohejbalový klub Modřice, z.s. "B"</t>
  </si>
  <si>
    <t>A1</t>
  </si>
  <si>
    <t>B1</t>
  </si>
  <si>
    <t>C1</t>
  </si>
  <si>
    <t>D1</t>
  </si>
  <si>
    <t>los ( A2, B2)</t>
  </si>
  <si>
    <t>los ( C2, D2)</t>
  </si>
  <si>
    <t>Sýkora</t>
  </si>
  <si>
    <t>Gulda</t>
  </si>
  <si>
    <t>Kop</t>
  </si>
  <si>
    <t>NK CLIMAX Vsetín "A"</t>
  </si>
  <si>
    <t>NK CLIMAX Vsetín "B"</t>
  </si>
  <si>
    <t>Perun</t>
  </si>
  <si>
    <t>TJ Dynamo České Budějovice "A"</t>
  </si>
  <si>
    <t>TJ Dynamo České Budějovice "B"</t>
  </si>
  <si>
    <t>SK Šacung ČNES Benešov 1947 "A"</t>
  </si>
  <si>
    <t>SK Šacung ČNES Benešov 1947 "B"</t>
  </si>
  <si>
    <t>Matějka</t>
  </si>
  <si>
    <t>TJ Spartak Čelákovice - oddíl nohejbalu "A"</t>
  </si>
  <si>
    <t>TJ Spartak Čelákovice - oddíl nohejbalu "B"</t>
  </si>
  <si>
    <t>T.J. SOKOL Holice</t>
  </si>
  <si>
    <t>Pavel Kop</t>
  </si>
  <si>
    <t>František Veselý</t>
  </si>
  <si>
    <t>TJ Dynamo České Budějovice</t>
  </si>
  <si>
    <t>SK Šacung ČNES Benešov 1947</t>
  </si>
  <si>
    <t>Patrik Perun</t>
  </si>
  <si>
    <t>TJ Spartak Čelákovice - oddíl nohejbalu</t>
  </si>
  <si>
    <t>Martin Flekač</t>
  </si>
  <si>
    <t>M3</t>
  </si>
  <si>
    <t>49. MČR mužů trojice</t>
  </si>
  <si>
    <t>MČR muži trojice Český Brod 26.8.2017</t>
  </si>
  <si>
    <t>Matějka Ondřej</t>
  </si>
  <si>
    <t>TJ Avia Čakovice</t>
  </si>
  <si>
    <t>Jan Kntner</t>
  </si>
  <si>
    <t>SK START Praha - oddíl nohejbalu</t>
  </si>
  <si>
    <t>David Tůma</t>
  </si>
  <si>
    <t>TJ SLAVOJ Český Brod "C"</t>
  </si>
  <si>
    <t>Jan Sýkora - divoká karta</t>
  </si>
  <si>
    <t>TJ Spartak Čelákovice "C"</t>
  </si>
  <si>
    <t>Martin Flekač - divoká karta</t>
  </si>
  <si>
    <t>Jan Sýkora</t>
  </si>
  <si>
    <t>Kamil Kanda</t>
  </si>
  <si>
    <t xml:space="preserve">Přihlášky do 11.8.2017 dle Termínového kalendáře </t>
  </si>
  <si>
    <t>Kritéria pro přijetí sestav</t>
  </si>
  <si>
    <t>Přijaty všechny přihlášené sestavy.</t>
  </si>
  <si>
    <t>Kamil Kleník, v.r.</t>
  </si>
  <si>
    <t>Předseda STK - ČNS</t>
  </si>
  <si>
    <t>V Praze dne 16.8.2017</t>
  </si>
  <si>
    <t>TJ SLAVOJ Český Brod "B"</t>
  </si>
  <si>
    <t>Tůma</t>
  </si>
  <si>
    <t>TJ Spartak Čelákovice - oddíl nohejbalu "C"</t>
  </si>
  <si>
    <t>1. kritérium - Extraliga</t>
  </si>
  <si>
    <t>2. kritérium - 1. liga</t>
  </si>
  <si>
    <t>3. kritérium - MČR</t>
  </si>
  <si>
    <t>Celkem bodů</t>
  </si>
  <si>
    <t>Zaokrouhleno</t>
  </si>
  <si>
    <t>Nasazení</t>
  </si>
  <si>
    <t>C2</t>
  </si>
  <si>
    <t>B2</t>
  </si>
  <si>
    <t>D2</t>
  </si>
  <si>
    <t>A2</t>
  </si>
  <si>
    <t>C3</t>
  </si>
  <si>
    <t>B3</t>
  </si>
  <si>
    <t>D3</t>
  </si>
  <si>
    <t>A3</t>
  </si>
  <si>
    <t>C4</t>
  </si>
  <si>
    <t>B4</t>
  </si>
  <si>
    <t>D4</t>
  </si>
  <si>
    <t>A4</t>
  </si>
  <si>
    <t>C5</t>
  </si>
  <si>
    <t>B5</t>
  </si>
  <si>
    <t>jinam nemůžou, byli by spolu</t>
  </si>
  <si>
    <t>D5</t>
  </si>
  <si>
    <t>A5</t>
  </si>
  <si>
    <t>Prezence MČR muži trojice Český Brod 26.8.2017</t>
  </si>
  <si>
    <t>Český Brod 26.8.2017</t>
  </si>
  <si>
    <t>Martin Krátký</t>
  </si>
  <si>
    <t>Dušan Oříšek</t>
  </si>
  <si>
    <t>Milan Paul</t>
  </si>
  <si>
    <t>Matěj Medek</t>
  </si>
  <si>
    <t>Jakub Medek</t>
  </si>
  <si>
    <t>Karel Hron</t>
  </si>
  <si>
    <t>Tomáš Bíbr</t>
  </si>
  <si>
    <t>Jan Vanke</t>
  </si>
  <si>
    <t>Michal Kokštein</t>
  </si>
  <si>
    <t>Tomáš Zrzavecký</t>
  </si>
  <si>
    <t>Ondřej Matějka</t>
  </si>
  <si>
    <t>Pavel Ryneš</t>
  </si>
  <si>
    <t>David Žikeš</t>
  </si>
  <si>
    <t>Karel Tůma</t>
  </si>
  <si>
    <t>Jakub Šafránek</t>
  </si>
  <si>
    <t>Jiří Doubrava</t>
  </si>
  <si>
    <t>František Kalas</t>
  </si>
  <si>
    <t>Libor Chytra</t>
  </si>
  <si>
    <t>Lukáš Flaks</t>
  </si>
  <si>
    <t>Petr Chejn</t>
  </si>
  <si>
    <t>Stanislav Voltr</t>
  </si>
  <si>
    <t>Jakub Pospíšil</t>
  </si>
  <si>
    <t>Lukáš Rosenberk</t>
  </si>
  <si>
    <t>Tomáš Gulda</t>
  </si>
  <si>
    <t>David Burian</t>
  </si>
  <si>
    <t>Jakub Spousta</t>
  </si>
  <si>
    <t xml:space="preserve">Filip Halva </t>
  </si>
  <si>
    <t>Zdeněk Kalous</t>
  </si>
  <si>
    <t>Tomáš Macurek</t>
  </si>
  <si>
    <t>Tomáš Chadim</t>
  </si>
  <si>
    <t>Ondřej Cibulka</t>
  </si>
  <si>
    <t>Jiří Kalous</t>
  </si>
  <si>
    <t>Milan Kučera</t>
  </si>
  <si>
    <t>Jakub Chadim</t>
  </si>
  <si>
    <t>Pavel Šimáček</t>
  </si>
  <si>
    <t>Michal Kolenský</t>
  </si>
  <si>
    <t>Ján Kilík</t>
  </si>
  <si>
    <t>Vojtěch Holas</t>
  </si>
  <si>
    <t xml:space="preserve">Martin Spilka </t>
  </si>
  <si>
    <t>Radek Šafr</t>
  </si>
  <si>
    <t xml:space="preserve">Michal Doucek </t>
  </si>
  <si>
    <t>Michal Bareš</t>
  </si>
  <si>
    <t>Lukáš Souček</t>
  </si>
  <si>
    <t>Milan Kaděra</t>
  </si>
  <si>
    <t>Ladislav Štěpař</t>
  </si>
  <si>
    <t xml:space="preserve">Marek Vedral </t>
  </si>
  <si>
    <t>Martin Janík</t>
  </si>
  <si>
    <t>Tomáš Cibulka</t>
  </si>
  <si>
    <t xml:space="preserve">František Bálek </t>
  </si>
  <si>
    <t>Milan Majer</t>
  </si>
  <si>
    <t>Roman Chuchla</t>
  </si>
  <si>
    <t>František Bálek</t>
  </si>
  <si>
    <t>Jan Chalupa</t>
  </si>
  <si>
    <t>Michal Plachý</t>
  </si>
  <si>
    <t>Petr Gargulák</t>
  </si>
  <si>
    <t>Michal Gargulák</t>
  </si>
  <si>
    <t>Ján Brutovský</t>
  </si>
  <si>
    <t>Ladislav Stupák</t>
  </si>
  <si>
    <t>Miroslav Tomek</t>
  </si>
  <si>
    <t>Stanislav Klabík</t>
  </si>
  <si>
    <t xml:space="preserve">Ondřej Bálek </t>
  </si>
  <si>
    <t>Jan Čech</t>
  </si>
  <si>
    <t>0:2</t>
  </si>
  <si>
    <t>2:1</t>
  </si>
  <si>
    <t>2:0</t>
  </si>
  <si>
    <t>1:2</t>
  </si>
  <si>
    <t>Vanke</t>
  </si>
  <si>
    <t>Fritz</t>
  </si>
  <si>
    <t>Voltr</t>
  </si>
  <si>
    <t>Doucek</t>
  </si>
  <si>
    <t>3:2</t>
  </si>
  <si>
    <t>2:3</t>
  </si>
  <si>
    <t>2:2</t>
  </si>
  <si>
    <t>0:2 ( 6:10, 8:10 )</t>
  </si>
  <si>
    <t>2:1 ( 10:6, 7:10, 10:8 )</t>
  </si>
  <si>
    <t>2:1 ( 9:10, 10:7, 10:7 )</t>
  </si>
  <si>
    <t>1:2 ( 10:7, 8:10, 9:10 )</t>
  </si>
  <si>
    <t>2:0 ( 10:9, 10:3 )</t>
  </si>
  <si>
    <t>0:2 ( 9:10, 5:10 )</t>
  </si>
  <si>
    <t>Martin Müller</t>
  </si>
  <si>
    <t>0:2 ( 9:10, 8:10 )</t>
  </si>
  <si>
    <t>0:2 ( 5:10, 5:10 )</t>
  </si>
  <si>
    <t>Daniel Fík</t>
  </si>
  <si>
    <t>David Višváder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</si>
</sst>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</font>
    <font>
      <b/>
      <sz val="11"/>
      <name val="Arial"/>
    </font>
    <font>
      <b/>
      <sz val="1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21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3" fillId="2" borderId="39" xfId="1" applyFont="1" applyFill="1" applyBorder="1"/>
    <xf numFmtId="0" fontId="43" fillId="2" borderId="31" xfId="1" applyFont="1" applyFill="1" applyBorder="1" applyAlignment="1"/>
    <xf numFmtId="0" fontId="43" fillId="2" borderId="28" xfId="1" applyFont="1" applyFill="1" applyBorder="1" applyAlignment="1">
      <alignment horizontal="center"/>
    </xf>
    <xf numFmtId="0" fontId="43" fillId="2" borderId="42" xfId="1" applyFont="1" applyFill="1" applyBorder="1" applyAlignment="1">
      <alignment horizontal="center"/>
    </xf>
    <xf numFmtId="0" fontId="43" fillId="2" borderId="30" xfId="1" applyFont="1" applyFill="1" applyBorder="1" applyAlignment="1">
      <alignment horizontal="center"/>
    </xf>
    <xf numFmtId="0" fontId="43" fillId="2" borderId="43" xfId="1" applyFont="1" applyFill="1" applyBorder="1" applyAlignment="1">
      <alignment horizontal="center"/>
    </xf>
    <xf numFmtId="0" fontId="43" fillId="2" borderId="34" xfId="1" applyFont="1" applyFill="1" applyBorder="1" applyAlignment="1">
      <alignment horizontal="center"/>
    </xf>
    <xf numFmtId="0" fontId="44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44" fillId="2" borderId="42" xfId="1" applyFont="1" applyFill="1" applyBorder="1" applyAlignment="1">
      <alignment horizontal="center"/>
    </xf>
    <xf numFmtId="0" fontId="44" fillId="2" borderId="30" xfId="1" applyFont="1" applyFill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2" fillId="0" borderId="43" xfId="3" applyBorder="1"/>
    <xf numFmtId="0" fontId="45" fillId="2" borderId="0" xfId="1" applyFont="1" applyFill="1"/>
    <xf numFmtId="0" fontId="2" fillId="0" borderId="47" xfId="3" applyBorder="1"/>
    <xf numFmtId="0" fontId="2" fillId="0" borderId="48" xfId="3" applyBorder="1" applyAlignment="1">
      <alignment horizontal="right"/>
    </xf>
    <xf numFmtId="0" fontId="2" fillId="0" borderId="49" xfId="3" applyBorder="1"/>
    <xf numFmtId="0" fontId="2" fillId="0" borderId="42" xfId="3" applyBorder="1" applyAlignment="1">
      <alignment horizontal="right"/>
    </xf>
    <xf numFmtId="0" fontId="2" fillId="0" borderId="44" xfId="3" applyBorder="1"/>
    <xf numFmtId="0" fontId="2" fillId="0" borderId="50" xfId="3" applyBorder="1" applyAlignment="1">
      <alignment horizontal="right"/>
    </xf>
    <xf numFmtId="0" fontId="2" fillId="0" borderId="51" xfId="3" applyBorder="1"/>
    <xf numFmtId="0" fontId="2" fillId="0" borderId="34" xfId="3" applyBorder="1"/>
    <xf numFmtId="0" fontId="2" fillId="0" borderId="52" xfId="3" applyBorder="1" applyAlignment="1">
      <alignment horizontal="right"/>
    </xf>
    <xf numFmtId="0" fontId="2" fillId="0" borderId="53" xfId="3" applyBorder="1"/>
    <xf numFmtId="0" fontId="2" fillId="0" borderId="33" xfId="3" applyBorder="1"/>
    <xf numFmtId="0" fontId="2" fillId="0" borderId="45" xfId="3" applyBorder="1" applyAlignment="1">
      <alignment horizontal="right"/>
    </xf>
    <xf numFmtId="0" fontId="2" fillId="0" borderId="46" xfId="3" applyBorder="1"/>
    <xf numFmtId="0" fontId="2" fillId="0" borderId="26" xfId="3" applyBorder="1"/>
    <xf numFmtId="0" fontId="44" fillId="2" borderId="26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6" fillId="0" borderId="55" xfId="0" applyFont="1" applyBorder="1" applyAlignment="1">
      <alignment horizontal="left" wrapText="1"/>
    </xf>
    <xf numFmtId="49" fontId="46" fillId="0" borderId="55" xfId="0" applyNumberFormat="1" applyFont="1" applyBorder="1" applyAlignment="1">
      <alignment horizontal="left" wrapText="1"/>
    </xf>
    <xf numFmtId="0" fontId="2" fillId="0" borderId="56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8" fillId="0" borderId="0" xfId="0" applyFont="1"/>
    <xf numFmtId="0" fontId="48" fillId="0" borderId="59" xfId="0" applyFont="1" applyBorder="1"/>
    <xf numFmtId="0" fontId="9" fillId="0" borderId="57" xfId="0" applyFont="1" applyBorder="1"/>
    <xf numFmtId="0" fontId="49" fillId="0" borderId="8" xfId="0" applyFont="1" applyBorder="1" applyAlignment="1">
      <alignment horizontal="center"/>
    </xf>
    <xf numFmtId="0" fontId="50" fillId="0" borderId="46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0" xfId="0" applyFont="1"/>
    <xf numFmtId="0" fontId="48" fillId="0" borderId="19" xfId="0" applyFont="1" applyBorder="1" applyAlignment="1">
      <alignment horizontal="center" vertical="center"/>
    </xf>
    <xf numFmtId="0" fontId="50" fillId="0" borderId="49" xfId="0" applyFont="1" applyBorder="1"/>
    <xf numFmtId="0" fontId="50" fillId="0" borderId="47" xfId="0" applyFont="1" applyBorder="1"/>
    <xf numFmtId="0" fontId="51" fillId="0" borderId="48" xfId="0" applyFont="1" applyBorder="1"/>
    <xf numFmtId="0" fontId="50" fillId="3" borderId="20" xfId="0" applyFont="1" applyFill="1" applyBorder="1"/>
    <xf numFmtId="0" fontId="50" fillId="0" borderId="48" xfId="0" applyFont="1" applyBorder="1"/>
    <xf numFmtId="0" fontId="50" fillId="3" borderId="60" xfId="0" applyFont="1" applyFill="1" applyBorder="1"/>
    <xf numFmtId="0" fontId="50" fillId="0" borderId="61" xfId="0" applyFont="1" applyBorder="1"/>
    <xf numFmtId="0" fontId="50" fillId="0" borderId="62" xfId="0" applyFont="1" applyBorder="1"/>
    <xf numFmtId="0" fontId="48" fillId="0" borderId="65" xfId="0" applyFont="1" applyBorder="1" applyAlignment="1">
      <alignment horizontal="center" vertical="center"/>
    </xf>
    <xf numFmtId="0" fontId="50" fillId="0" borderId="43" xfId="0" applyFont="1" applyBorder="1"/>
    <xf numFmtId="0" fontId="50" fillId="0" borderId="28" xfId="0" applyFont="1" applyBorder="1"/>
    <xf numFmtId="0" fontId="50" fillId="0" borderId="42" xfId="0" applyFont="1" applyBorder="1"/>
    <xf numFmtId="0" fontId="50" fillId="3" borderId="24" xfId="0" applyFont="1" applyFill="1" applyBorder="1"/>
    <xf numFmtId="0" fontId="50" fillId="3" borderId="66" xfId="0" applyFont="1" applyFill="1" applyBorder="1"/>
    <xf numFmtId="0" fontId="50" fillId="0" borderId="30" xfId="0" applyFont="1" applyBorder="1"/>
    <xf numFmtId="0" fontId="48" fillId="0" borderId="69" xfId="0" applyFont="1" applyBorder="1" applyAlignment="1">
      <alignment horizontal="center" vertical="center"/>
    </xf>
    <xf numFmtId="0" fontId="50" fillId="0" borderId="46" xfId="0" applyFont="1" applyBorder="1"/>
    <xf numFmtId="0" fontId="50" fillId="0" borderId="33" xfId="0" applyFont="1" applyBorder="1"/>
    <xf numFmtId="0" fontId="50" fillId="0" borderId="45" xfId="0" applyFont="1" applyBorder="1"/>
    <xf numFmtId="0" fontId="50" fillId="3" borderId="26" xfId="0" applyFont="1" applyFill="1" applyBorder="1"/>
    <xf numFmtId="0" fontId="50" fillId="3" borderId="70" xfId="0" applyFont="1" applyFill="1" applyBorder="1"/>
    <xf numFmtId="0" fontId="50" fillId="0" borderId="71" xfId="0" applyFont="1" applyBorder="1"/>
    <xf numFmtId="0" fontId="50" fillId="0" borderId="50" xfId="0" applyFont="1" applyBorder="1"/>
    <xf numFmtId="0" fontId="48" fillId="0" borderId="22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0" fillId="0" borderId="47" xfId="0" applyFont="1" applyBorder="1" applyAlignment="1">
      <alignment horizontal="center" vertical="center" textRotation="90"/>
    </xf>
    <xf numFmtId="0" fontId="48" fillId="0" borderId="0" xfId="0" applyFont="1" applyBorder="1" applyAlignment="1">
      <alignment horizontal="left" vertical="top" indent="1"/>
    </xf>
    <xf numFmtId="0" fontId="50" fillId="0" borderId="0" xfId="0" applyFont="1" applyBorder="1"/>
    <xf numFmtId="0" fontId="50" fillId="0" borderId="4" xfId="0" applyFont="1" applyBorder="1"/>
    <xf numFmtId="0" fontId="50" fillId="0" borderId="53" xfId="0" applyFont="1" applyBorder="1" applyAlignment="1">
      <alignment horizontal="center" vertical="center" textRotation="90"/>
    </xf>
    <xf numFmtId="0" fontId="50" fillId="0" borderId="33" xfId="0" applyFont="1" applyBorder="1" applyAlignment="1">
      <alignment horizontal="center" vertical="center" textRotation="90"/>
    </xf>
    <xf numFmtId="0" fontId="50" fillId="3" borderId="75" xfId="0" applyFont="1" applyFill="1" applyBorder="1"/>
    <xf numFmtId="0" fontId="48" fillId="0" borderId="76" xfId="0" applyFont="1" applyBorder="1"/>
    <xf numFmtId="0" fontId="50" fillId="0" borderId="77" xfId="0" applyFont="1" applyBorder="1" applyAlignment="1">
      <alignment horizontal="center" vertical="center" textRotation="90"/>
    </xf>
    <xf numFmtId="0" fontId="50" fillId="0" borderId="78" xfId="0" applyFont="1" applyBorder="1" applyAlignment="1">
      <alignment horizontal="center" vertical="center" textRotation="90"/>
    </xf>
    <xf numFmtId="0" fontId="50" fillId="3" borderId="76" xfId="0" applyFont="1" applyFill="1" applyBorder="1" applyAlignment="1">
      <alignment horizontal="center" vertical="center"/>
    </xf>
    <xf numFmtId="0" fontId="50" fillId="3" borderId="76" xfId="0" applyFont="1" applyFill="1" applyBorder="1"/>
    <xf numFmtId="0" fontId="50" fillId="0" borderId="9" xfId="0" applyFont="1" applyBorder="1"/>
    <xf numFmtId="0" fontId="50" fillId="0" borderId="13" xfId="0" applyFont="1" applyBorder="1"/>
    <xf numFmtId="0" fontId="50" fillId="0" borderId="74" xfId="0" applyFont="1" applyBorder="1"/>
    <xf numFmtId="0" fontId="51" fillId="0" borderId="62" xfId="0" applyFont="1" applyBorder="1"/>
    <xf numFmtId="0" fontId="50" fillId="0" borderId="79" xfId="0" applyFont="1" applyBorder="1"/>
    <xf numFmtId="0" fontId="48" fillId="0" borderId="0" xfId="0" applyFont="1" applyBorder="1"/>
    <xf numFmtId="0" fontId="50" fillId="0" borderId="0" xfId="0" applyFont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0" xfId="0" applyFont="1" applyFill="1" applyBorder="1"/>
    <xf numFmtId="0" fontId="50" fillId="0" borderId="82" xfId="0" applyFont="1" applyBorder="1" applyAlignment="1">
      <alignment horizontal="center" vertical="center" textRotation="90"/>
    </xf>
    <xf numFmtId="0" fontId="50" fillId="0" borderId="83" xfId="0" applyFont="1" applyBorder="1" applyAlignment="1">
      <alignment horizontal="center" vertical="center" textRotation="90"/>
    </xf>
    <xf numFmtId="0" fontId="50" fillId="0" borderId="31" xfId="0" applyFont="1" applyBorder="1" applyAlignment="1">
      <alignment horizontal="center" vertical="center" textRotation="90"/>
    </xf>
    <xf numFmtId="0" fontId="50" fillId="3" borderId="60" xfId="0" applyFont="1" applyFill="1" applyBorder="1" applyAlignment="1">
      <alignment horizontal="center" vertical="center"/>
    </xf>
    <xf numFmtId="0" fontId="50" fillId="3" borderId="7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28" xfId="0" applyFill="1" applyBorder="1"/>
    <xf numFmtId="0" fontId="32" fillId="0" borderId="57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0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85" xfId="3" applyBorder="1"/>
    <xf numFmtId="0" fontId="2" fillId="0" borderId="29" xfId="3" applyBorder="1"/>
    <xf numFmtId="0" fontId="2" fillId="0" borderId="31" xfId="3" applyBorder="1"/>
    <xf numFmtId="0" fontId="2" fillId="0" borderId="86" xfId="3" applyBorder="1"/>
    <xf numFmtId="0" fontId="2" fillId="0" borderId="32" xfId="3" applyBorder="1"/>
    <xf numFmtId="0" fontId="2" fillId="0" borderId="87" xfId="3" applyBorder="1"/>
    <xf numFmtId="20" fontId="5" fillId="0" borderId="88" xfId="1" applyNumberFormat="1" applyFont="1" applyBorder="1" applyAlignment="1">
      <alignment horizontal="left" shrinkToFit="1"/>
    </xf>
    <xf numFmtId="0" fontId="5" fillId="0" borderId="89" xfId="1" applyBorder="1" applyAlignment="1">
      <alignment shrinkToFit="1"/>
    </xf>
    <xf numFmtId="0" fontId="5" fillId="0" borderId="88" xfId="1" applyFont="1" applyBorder="1" applyAlignment="1">
      <alignment horizontal="left" shrinkToFit="1"/>
    </xf>
    <xf numFmtId="0" fontId="1" fillId="0" borderId="90" xfId="1" applyFont="1" applyBorder="1" applyAlignment="1">
      <alignment horizontal="left" shrinkToFit="1"/>
    </xf>
    <xf numFmtId="49" fontId="39" fillId="0" borderId="38" xfId="1" applyNumberFormat="1" applyFont="1" applyBorder="1" applyAlignment="1">
      <alignment horizontal="center" vertical="center"/>
    </xf>
    <xf numFmtId="49" fontId="39" fillId="0" borderId="0" xfId="1" applyNumberFormat="1" applyFont="1"/>
    <xf numFmtId="49" fontId="39" fillId="3" borderId="30" xfId="1" applyNumberFormat="1" applyFont="1" applyFill="1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3" fillId="2" borderId="42" xfId="1" applyFont="1" applyFill="1" applyBorder="1" applyAlignment="1">
      <alignment horizontal="right"/>
    </xf>
    <xf numFmtId="0" fontId="43" fillId="2" borderId="43" xfId="1" applyFont="1" applyFill="1" applyBorder="1" applyAlignment="1">
      <alignment horizontal="right"/>
    </xf>
    <xf numFmtId="0" fontId="2" fillId="0" borderId="85" xfId="3" applyBorder="1" applyAlignment="1">
      <alignment horizontal="left"/>
    </xf>
    <xf numFmtId="0" fontId="2" fillId="0" borderId="29" xfId="3" applyBorder="1" applyAlignment="1">
      <alignment horizontal="left"/>
    </xf>
    <xf numFmtId="0" fontId="2" fillId="0" borderId="32" xfId="3" applyBorder="1" applyAlignment="1">
      <alignment horizontal="left"/>
    </xf>
    <xf numFmtId="0" fontId="2" fillId="0" borderId="31" xfId="3" applyBorder="1" applyAlignment="1">
      <alignment horizontal="left"/>
    </xf>
    <xf numFmtId="0" fontId="2" fillId="0" borderId="28" xfId="3" applyFont="1" applyBorder="1" applyAlignment="1">
      <alignment horizontal="left"/>
    </xf>
    <xf numFmtId="0" fontId="54" fillId="0" borderId="29" xfId="0" applyFont="1" applyFill="1" applyBorder="1"/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55" fillId="7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0" fillId="0" borderId="92" xfId="0" applyFont="1" applyBorder="1" applyAlignment="1"/>
    <xf numFmtId="0" fontId="2" fillId="0" borderId="20" xfId="0" applyFont="1" applyFill="1" applyBorder="1" applyAlignment="1"/>
    <xf numFmtId="0" fontId="0" fillId="0" borderId="20" xfId="0" applyFont="1" applyBorder="1" applyAlignment="1"/>
    <xf numFmtId="0" fontId="0" fillId="0" borderId="38" xfId="0" applyFont="1" applyBorder="1" applyAlignment="1"/>
    <xf numFmtId="0" fontId="2" fillId="0" borderId="94" xfId="3" applyBorder="1"/>
    <xf numFmtId="0" fontId="2" fillId="0" borderId="86" xfId="3" applyBorder="1" applyAlignment="1">
      <alignment horizontal="left"/>
    </xf>
    <xf numFmtId="0" fontId="2" fillId="0" borderId="43" xfId="3" applyFont="1" applyBorder="1" applyAlignment="1">
      <alignment horizontal="left"/>
    </xf>
    <xf numFmtId="0" fontId="2" fillId="0" borderId="42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2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56" fillId="0" borderId="0" xfId="0" applyFont="1" applyAlignment="1"/>
    <xf numFmtId="0" fontId="57" fillId="0" borderId="0" xfId="0" applyFont="1" applyAlignment="1"/>
    <xf numFmtId="0" fontId="58" fillId="0" borderId="0" xfId="0" applyFont="1" applyAlignment="1"/>
    <xf numFmtId="0" fontId="59" fillId="0" borderId="0" xfId="0" applyFont="1" applyFill="1" applyAlignment="1"/>
    <xf numFmtId="0" fontId="59" fillId="0" borderId="0" xfId="0" applyFont="1" applyAlignment="1"/>
    <xf numFmtId="0" fontId="59" fillId="0" borderId="91" xfId="0" applyFont="1" applyBorder="1"/>
    <xf numFmtId="0" fontId="58" fillId="0" borderId="0" xfId="0" applyFont="1" applyAlignment="1">
      <alignment horizontal="center"/>
    </xf>
    <xf numFmtId="0" fontId="59" fillId="0" borderId="92" xfId="0" applyFont="1" applyFill="1" applyBorder="1" applyAlignment="1"/>
    <xf numFmtId="0" fontId="59" fillId="0" borderId="92" xfId="0" applyFont="1" applyBorder="1" applyAlignment="1"/>
    <xf numFmtId="0" fontId="59" fillId="0" borderId="92" xfId="0" applyFont="1" applyBorder="1"/>
    <xf numFmtId="0" fontId="59" fillId="0" borderId="93" xfId="0" applyFont="1" applyBorder="1"/>
    <xf numFmtId="0" fontId="58" fillId="0" borderId="92" xfId="0" applyFont="1" applyBorder="1" applyAlignment="1">
      <alignment horizontal="center"/>
    </xf>
    <xf numFmtId="0" fontId="59" fillId="0" borderId="0" xfId="0" applyFont="1" applyFill="1" applyBorder="1" applyAlignment="1"/>
    <xf numFmtId="0" fontId="59" fillId="0" borderId="0" xfId="0" applyFont="1" applyBorder="1" applyAlignment="1"/>
    <xf numFmtId="0" fontId="59" fillId="0" borderId="0" xfId="0" applyFont="1" applyBorder="1"/>
    <xf numFmtId="0" fontId="59" fillId="0" borderId="20" xfId="0" applyFont="1" applyFill="1" applyBorder="1" applyAlignment="1"/>
    <xf numFmtId="0" fontId="59" fillId="0" borderId="20" xfId="0" applyFont="1" applyBorder="1"/>
    <xf numFmtId="0" fontId="2" fillId="0" borderId="28" xfId="3" applyBorder="1" applyAlignment="1">
      <alignment horizontal="left"/>
    </xf>
    <xf numFmtId="0" fontId="2" fillId="0" borderId="33" xfId="3" applyBorder="1" applyAlignment="1">
      <alignment horizontal="left"/>
    </xf>
    <xf numFmtId="0" fontId="2" fillId="0" borderId="95" xfId="3" applyBorder="1" applyAlignment="1">
      <alignment horizontal="left"/>
    </xf>
    <xf numFmtId="0" fontId="2" fillId="0" borderId="44" xfId="3" applyBorder="1" applyAlignment="1">
      <alignment horizontal="left"/>
    </xf>
    <xf numFmtId="20" fontId="0" fillId="0" borderId="0" xfId="0" applyNumberFormat="1"/>
    <xf numFmtId="49" fontId="0" fillId="0" borderId="0" xfId="0" applyNumberFormat="1"/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9" fillId="3" borderId="57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0" fillId="0" borderId="63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8" fillId="0" borderId="59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23" fillId="6" borderId="5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0" fillId="0" borderId="57" xfId="0" applyBorder="1" applyAlignment="1"/>
    <xf numFmtId="0" fontId="53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23" fillId="6" borderId="5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49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8" fillId="0" borderId="5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59" xfId="0" applyFont="1" applyBorder="1" applyAlignment="1">
      <alignment horizontal="left"/>
    </xf>
    <xf numFmtId="0" fontId="48" fillId="0" borderId="57" xfId="0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48" fillId="3" borderId="57" xfId="0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53" fillId="0" borderId="57" xfId="0" applyFont="1" applyBorder="1" applyAlignment="1"/>
    <xf numFmtId="0" fontId="53" fillId="0" borderId="8" xfId="0" applyFont="1" applyBorder="1" applyAlignment="1"/>
    <xf numFmtId="0" fontId="53" fillId="0" borderId="9" xfId="0" applyFont="1" applyBorder="1" applyAlignment="1"/>
    <xf numFmtId="0" fontId="50" fillId="0" borderId="80" xfId="0" applyFont="1" applyBorder="1" applyAlignment="1">
      <alignment horizontal="center"/>
    </xf>
    <xf numFmtId="0" fontId="50" fillId="0" borderId="81" xfId="0" applyFont="1" applyBorder="1" applyAlignment="1">
      <alignment horizontal="center"/>
    </xf>
    <xf numFmtId="0" fontId="48" fillId="0" borderId="74" xfId="0" applyFont="1" applyBorder="1" applyAlignment="1">
      <alignment horizontal="center"/>
    </xf>
    <xf numFmtId="0" fontId="48" fillId="0" borderId="62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13" sqref="I13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35.44140625" bestFit="1" customWidth="1"/>
    <col min="7" max="7" width="6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35.44140625" bestFit="1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35.44140625" bestFit="1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35.44140625" bestFit="1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35.44140625" bestFit="1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35.44140625" bestFit="1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35.44140625" bestFit="1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35.44140625" bestFit="1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35.44140625" bestFit="1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35.44140625" bestFit="1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35.44140625" bestFit="1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35.44140625" bestFit="1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35.44140625" bestFit="1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35.44140625" bestFit="1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35.44140625" bestFit="1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35.44140625" bestFit="1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35.44140625" bestFit="1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35.44140625" bestFit="1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35.44140625" bestFit="1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35.44140625" bestFit="1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35.44140625" bestFit="1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35.44140625" bestFit="1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35.44140625" bestFit="1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35.44140625" bestFit="1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35.44140625" bestFit="1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35.44140625" bestFit="1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35.44140625" bestFit="1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35.44140625" bestFit="1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35.44140625" bestFit="1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35.44140625" bestFit="1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35.44140625" bestFit="1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35.44140625" bestFit="1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35.44140625" bestFit="1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35.44140625" bestFit="1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35.44140625" bestFit="1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35.44140625" bestFit="1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35.44140625" bestFit="1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35.44140625" bestFit="1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35.44140625" bestFit="1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35.44140625" bestFit="1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35.44140625" bestFit="1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35.44140625" bestFit="1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35.44140625" bestFit="1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35.44140625" bestFit="1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35.44140625" bestFit="1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35.44140625" bestFit="1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35.44140625" bestFit="1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35.44140625" bestFit="1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35.44140625" bestFit="1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35.44140625" bestFit="1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35.44140625" bestFit="1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35.44140625" bestFit="1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35.44140625" bestFit="1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35.44140625" bestFit="1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35.44140625" bestFit="1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35.44140625" bestFit="1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35.44140625" bestFit="1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35.44140625" bestFit="1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35.44140625" bestFit="1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35.44140625" bestFit="1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35.44140625" bestFit="1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35.44140625" bestFit="1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35.44140625" bestFit="1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35.44140625" bestFit="1" customWidth="1"/>
    <col min="16135" max="16135" width="6.33203125" customWidth="1"/>
    <col min="16137" max="16137" width="15.5546875" customWidth="1"/>
    <col min="16138" max="16138" width="11.109375" customWidth="1"/>
  </cols>
  <sheetData>
    <row r="1" spans="1:10" ht="21" x14ac:dyDescent="0.4">
      <c r="A1" s="282" t="s">
        <v>124</v>
      </c>
      <c r="B1" s="282"/>
      <c r="C1" s="282"/>
      <c r="D1" s="282"/>
      <c r="E1" s="282"/>
      <c r="F1" s="282"/>
      <c r="G1" s="282"/>
    </row>
    <row r="2" spans="1:10" ht="15" thickBot="1" x14ac:dyDescent="0.35">
      <c r="A2" s="66"/>
      <c r="B2" s="66" t="s">
        <v>78</v>
      </c>
      <c r="C2" s="66" t="s">
        <v>21</v>
      </c>
      <c r="D2" s="66" t="s">
        <v>39</v>
      </c>
      <c r="E2" s="66" t="s">
        <v>22</v>
      </c>
      <c r="F2" s="66" t="s">
        <v>79</v>
      </c>
      <c r="G2" s="66"/>
    </row>
    <row r="3" spans="1:10" x14ac:dyDescent="0.3">
      <c r="A3" s="67">
        <v>1</v>
      </c>
      <c r="B3" s="68">
        <v>42941</v>
      </c>
      <c r="C3" s="67">
        <v>2</v>
      </c>
      <c r="D3" s="67">
        <v>2</v>
      </c>
      <c r="E3" s="69" t="s">
        <v>87</v>
      </c>
      <c r="F3" t="s">
        <v>116</v>
      </c>
    </row>
    <row r="4" spans="1:10" x14ac:dyDescent="0.3">
      <c r="A4" s="67">
        <v>2</v>
      </c>
      <c r="B4" s="70">
        <v>42948</v>
      </c>
      <c r="C4" s="71">
        <v>2</v>
      </c>
      <c r="D4" s="71">
        <v>2</v>
      </c>
      <c r="E4" t="s">
        <v>117</v>
      </c>
      <c r="F4" t="s">
        <v>125</v>
      </c>
    </row>
    <row r="5" spans="1:10" x14ac:dyDescent="0.3">
      <c r="A5" s="67">
        <v>3</v>
      </c>
      <c r="B5" s="70">
        <v>42951</v>
      </c>
      <c r="C5" s="71">
        <v>2</v>
      </c>
      <c r="D5" s="71">
        <v>2</v>
      </c>
      <c r="E5" t="s">
        <v>126</v>
      </c>
      <c r="F5" t="s">
        <v>127</v>
      </c>
      <c r="G5" s="72"/>
      <c r="H5" s="72"/>
    </row>
    <row r="6" spans="1:10" x14ac:dyDescent="0.3">
      <c r="A6" s="67">
        <v>4</v>
      </c>
      <c r="B6" s="70">
        <v>42955</v>
      </c>
      <c r="C6" s="71">
        <v>1</v>
      </c>
      <c r="D6" s="71">
        <v>1</v>
      </c>
      <c r="E6" t="s">
        <v>128</v>
      </c>
      <c r="F6" t="s">
        <v>129</v>
      </c>
    </row>
    <row r="7" spans="1:10" s="74" customFormat="1" x14ac:dyDescent="0.3">
      <c r="A7" s="67">
        <v>5</v>
      </c>
      <c r="B7" s="70">
        <v>42956</v>
      </c>
      <c r="C7" s="71">
        <v>2</v>
      </c>
      <c r="D7" s="71">
        <v>2</v>
      </c>
      <c r="E7" t="s">
        <v>38</v>
      </c>
      <c r="F7" t="s">
        <v>23</v>
      </c>
      <c r="G7"/>
      <c r="I7"/>
      <c r="J7"/>
    </row>
    <row r="8" spans="1:10" ht="15" customHeight="1" x14ac:dyDescent="0.3">
      <c r="A8" s="67">
        <v>6</v>
      </c>
      <c r="B8" s="70">
        <v>42956</v>
      </c>
      <c r="C8" s="71">
        <v>2</v>
      </c>
      <c r="D8" s="71">
        <v>2</v>
      </c>
      <c r="E8" t="s">
        <v>37</v>
      </c>
      <c r="F8" t="s">
        <v>119</v>
      </c>
    </row>
    <row r="9" spans="1:10" x14ac:dyDescent="0.3">
      <c r="A9" s="67">
        <v>7</v>
      </c>
      <c r="B9" s="70">
        <v>42957</v>
      </c>
      <c r="C9" s="71">
        <v>1</v>
      </c>
      <c r="D9" s="71">
        <v>1</v>
      </c>
      <c r="E9" t="s">
        <v>114</v>
      </c>
      <c r="F9" t="s">
        <v>115</v>
      </c>
    </row>
    <row r="10" spans="1:10" x14ac:dyDescent="0.3">
      <c r="A10" s="67">
        <v>8</v>
      </c>
      <c r="B10" s="70">
        <v>42958</v>
      </c>
      <c r="C10" s="71">
        <v>1</v>
      </c>
      <c r="D10" s="71">
        <v>1</v>
      </c>
      <c r="E10" t="s">
        <v>130</v>
      </c>
      <c r="F10" t="s">
        <v>131</v>
      </c>
    </row>
    <row r="11" spans="1:10" x14ac:dyDescent="0.3">
      <c r="A11" s="67">
        <v>9</v>
      </c>
      <c r="B11" s="70">
        <v>42958</v>
      </c>
      <c r="C11" s="71">
        <v>1</v>
      </c>
      <c r="D11" s="71">
        <v>1</v>
      </c>
      <c r="E11" t="s">
        <v>132</v>
      </c>
      <c r="F11" t="s">
        <v>133</v>
      </c>
      <c r="G11" s="74"/>
    </row>
    <row r="12" spans="1:10" x14ac:dyDescent="0.3">
      <c r="A12" s="67">
        <v>10</v>
      </c>
      <c r="B12" s="70">
        <v>42958</v>
      </c>
      <c r="C12" s="71">
        <v>2</v>
      </c>
      <c r="D12" s="71">
        <v>2</v>
      </c>
      <c r="E12" t="s">
        <v>120</v>
      </c>
      <c r="F12" t="s">
        <v>121</v>
      </c>
      <c r="G12" s="74"/>
    </row>
    <row r="13" spans="1:10" x14ac:dyDescent="0.3">
      <c r="A13" s="67">
        <v>11</v>
      </c>
      <c r="B13" s="70">
        <v>42958</v>
      </c>
      <c r="C13" s="71">
        <v>2</v>
      </c>
      <c r="D13" s="71">
        <v>2</v>
      </c>
      <c r="E13" t="s">
        <v>43</v>
      </c>
      <c r="F13" t="s">
        <v>134</v>
      </c>
      <c r="G13" s="74"/>
    </row>
    <row r="14" spans="1:10" ht="13.5" customHeight="1" x14ac:dyDescent="0.3">
      <c r="A14" s="67">
        <v>12</v>
      </c>
      <c r="B14" s="242">
        <v>42958</v>
      </c>
      <c r="C14" s="178">
        <v>2</v>
      </c>
      <c r="D14" s="178">
        <v>2</v>
      </c>
      <c r="E14" s="73" t="s">
        <v>118</v>
      </c>
      <c r="F14" t="s">
        <v>135</v>
      </c>
      <c r="G14" s="74"/>
      <c r="H14" s="72"/>
    </row>
    <row r="15" spans="1:10" ht="13.2" customHeight="1" x14ac:dyDescent="0.3">
      <c r="A15" s="73"/>
      <c r="B15" s="73"/>
      <c r="C15" s="178">
        <f>SUM(C3:C14)</f>
        <v>20</v>
      </c>
      <c r="D15" s="75">
        <f>SUM(D3:D14)</f>
        <v>20</v>
      </c>
      <c r="E15" s="73"/>
    </row>
    <row r="16" spans="1:10" ht="15" x14ac:dyDescent="0.25">
      <c r="B16" s="73"/>
      <c r="C16" s="73"/>
      <c r="D16" s="73"/>
    </row>
    <row r="17" spans="1:6" x14ac:dyDescent="0.3">
      <c r="A17" s="76"/>
      <c r="B17" s="76" t="s">
        <v>136</v>
      </c>
      <c r="C17" s="76"/>
      <c r="D17" s="76"/>
      <c r="E17" s="76"/>
      <c r="F17" s="76"/>
    </row>
    <row r="18" spans="1:6" ht="15" x14ac:dyDescent="0.25">
      <c r="A18" s="76"/>
      <c r="B18" s="76"/>
      <c r="C18" s="76"/>
      <c r="D18" s="76"/>
      <c r="E18" s="76"/>
      <c r="F18" s="76"/>
    </row>
    <row r="19" spans="1:6" x14ac:dyDescent="0.3">
      <c r="A19" s="76" t="s">
        <v>137</v>
      </c>
      <c r="B19" s="76"/>
      <c r="C19" s="76"/>
      <c r="D19" s="76"/>
      <c r="E19" s="76"/>
      <c r="F19" s="76"/>
    </row>
    <row r="20" spans="1:6" ht="13.2" customHeight="1" x14ac:dyDescent="0.3">
      <c r="A20" s="243" t="s">
        <v>138</v>
      </c>
      <c r="B20" s="76"/>
      <c r="C20" s="76"/>
      <c r="D20" s="76"/>
      <c r="E20" s="76"/>
      <c r="F20" s="76"/>
    </row>
    <row r="21" spans="1:6" ht="15" x14ac:dyDescent="0.25">
      <c r="A21" s="76"/>
      <c r="B21" s="76"/>
      <c r="C21" s="76"/>
      <c r="D21" s="76"/>
      <c r="E21" s="76"/>
      <c r="F21" s="76"/>
    </row>
    <row r="22" spans="1:6" x14ac:dyDescent="0.3">
      <c r="A22" s="244" t="s">
        <v>139</v>
      </c>
      <c r="B22" s="76"/>
      <c r="C22" s="76"/>
      <c r="D22" s="76"/>
      <c r="E22" s="76"/>
      <c r="F22" s="76"/>
    </row>
    <row r="23" spans="1:6" x14ac:dyDescent="0.3">
      <c r="A23" s="244" t="s">
        <v>140</v>
      </c>
      <c r="B23" s="76"/>
      <c r="C23" s="76"/>
      <c r="D23" s="76"/>
      <c r="E23" s="76"/>
      <c r="F23" s="76"/>
    </row>
    <row r="24" spans="1:6" ht="15" x14ac:dyDescent="0.25">
      <c r="F24" s="76"/>
    </row>
    <row r="25" spans="1:6" ht="15" x14ac:dyDescent="0.25">
      <c r="F25" s="76" t="s">
        <v>141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96"/>
  <sheetViews>
    <sheetView showGridLines="0" zoomScaleNormal="100" workbookViewId="0">
      <selection activeCell="U7" sqref="U7:U8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23" width="9.109375" style="28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3" ht="15" thickBot="1" x14ac:dyDescent="0.35"/>
    <row r="2" spans="1:23" ht="14.4" customHeight="1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92"/>
      <c r="P2" s="392"/>
      <c r="Q2" s="392"/>
      <c r="R2" s="359"/>
      <c r="S2" s="359"/>
      <c r="T2" s="359"/>
      <c r="U2" s="360"/>
    </row>
    <row r="3" spans="1:23" ht="15" customHeight="1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3" ht="32.25" customHeight="1" thickBot="1" x14ac:dyDescent="0.35">
      <c r="A4" s="406" t="s">
        <v>9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3" ht="14.4" customHeight="1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214" t="s">
        <v>2</v>
      </c>
    </row>
    <row r="6" spans="1:23" ht="15" customHeight="1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215" t="s">
        <v>4</v>
      </c>
    </row>
    <row r="7" spans="1:23" ht="15" customHeight="1" x14ac:dyDescent="0.3">
      <c r="A7" s="328">
        <v>1</v>
      </c>
      <c r="B7" s="331" t="str">
        <f>'Nasazení do skupin'!B15</f>
        <v>TJ Avia Čakovice "A"</v>
      </c>
      <c r="C7" s="367"/>
      <c r="D7" s="368"/>
      <c r="E7" s="369"/>
      <c r="F7" s="434">
        <f>O33</f>
        <v>2</v>
      </c>
      <c r="G7" s="436" t="s">
        <v>5</v>
      </c>
      <c r="H7" s="428">
        <f>Q33</f>
        <v>1</v>
      </c>
      <c r="I7" s="434">
        <f>O43</f>
        <v>0</v>
      </c>
      <c r="J7" s="436" t="s">
        <v>5</v>
      </c>
      <c r="K7" s="428">
        <f>Q43</f>
        <v>2</v>
      </c>
      <c r="L7" s="434">
        <f>E19</f>
        <v>2</v>
      </c>
      <c r="M7" s="436" t="s">
        <v>5</v>
      </c>
      <c r="N7" s="428">
        <f>C19</f>
        <v>0</v>
      </c>
      <c r="O7" s="434">
        <f>E23</f>
        <v>2</v>
      </c>
      <c r="P7" s="436" t="s">
        <v>5</v>
      </c>
      <c r="Q7" s="428">
        <f>C23</f>
        <v>0</v>
      </c>
      <c r="R7" s="418">
        <f>F7+I7+L7+O7</f>
        <v>6</v>
      </c>
      <c r="S7" s="422" t="s">
        <v>5</v>
      </c>
      <c r="T7" s="452">
        <f>H7+K7+N7+Q7</f>
        <v>3</v>
      </c>
      <c r="U7" s="450">
        <v>6</v>
      </c>
    </row>
    <row r="8" spans="1:23" ht="15.75" customHeight="1" thickBot="1" x14ac:dyDescent="0.35">
      <c r="A8" s="329"/>
      <c r="B8" s="332"/>
      <c r="C8" s="370"/>
      <c r="D8" s="371"/>
      <c r="E8" s="372"/>
      <c r="F8" s="435"/>
      <c r="G8" s="431"/>
      <c r="H8" s="429"/>
      <c r="I8" s="435"/>
      <c r="J8" s="431"/>
      <c r="K8" s="429"/>
      <c r="L8" s="435"/>
      <c r="M8" s="431"/>
      <c r="N8" s="429"/>
      <c r="O8" s="435"/>
      <c r="P8" s="431"/>
      <c r="Q8" s="429"/>
      <c r="R8" s="419"/>
      <c r="S8" s="423"/>
      <c r="T8" s="453"/>
      <c r="U8" s="451"/>
      <c r="W8" s="281" t="s">
        <v>241</v>
      </c>
    </row>
    <row r="9" spans="1:23" ht="15" customHeight="1" x14ac:dyDescent="0.3">
      <c r="A9" s="329"/>
      <c r="B9" s="332"/>
      <c r="C9" s="370"/>
      <c r="D9" s="371"/>
      <c r="E9" s="372"/>
      <c r="F9" s="439">
        <f>O34</f>
        <v>25</v>
      </c>
      <c r="G9" s="437" t="s">
        <v>5</v>
      </c>
      <c r="H9" s="432">
        <f>Q34</f>
        <v>23</v>
      </c>
      <c r="I9" s="439">
        <f>O44</f>
        <v>11</v>
      </c>
      <c r="J9" s="437" t="s">
        <v>5</v>
      </c>
      <c r="K9" s="432">
        <f>Q44</f>
        <v>20</v>
      </c>
      <c r="L9" s="439">
        <f>E21</f>
        <v>20</v>
      </c>
      <c r="M9" s="437" t="s">
        <v>5</v>
      </c>
      <c r="N9" s="432">
        <f>C21</f>
        <v>12</v>
      </c>
      <c r="O9" s="439">
        <f>E25</f>
        <v>20</v>
      </c>
      <c r="P9" s="437" t="s">
        <v>5</v>
      </c>
      <c r="Q9" s="432">
        <f>C25</f>
        <v>13</v>
      </c>
      <c r="R9" s="420">
        <f>F9+I9+L9+O9</f>
        <v>76</v>
      </c>
      <c r="S9" s="414" t="s">
        <v>5</v>
      </c>
      <c r="T9" s="416">
        <f>H9+K9+N9+Q9</f>
        <v>68</v>
      </c>
      <c r="U9" s="446">
        <v>3</v>
      </c>
    </row>
    <row r="10" spans="1:23" ht="15.75" customHeight="1" thickBot="1" x14ac:dyDescent="0.35">
      <c r="A10" s="330"/>
      <c r="B10" s="333"/>
      <c r="C10" s="373"/>
      <c r="D10" s="374"/>
      <c r="E10" s="375"/>
      <c r="F10" s="439"/>
      <c r="G10" s="437"/>
      <c r="H10" s="432"/>
      <c r="I10" s="440"/>
      <c r="J10" s="438"/>
      <c r="K10" s="433"/>
      <c r="L10" s="440"/>
      <c r="M10" s="438"/>
      <c r="N10" s="433"/>
      <c r="O10" s="440"/>
      <c r="P10" s="438"/>
      <c r="Q10" s="433"/>
      <c r="R10" s="421"/>
      <c r="S10" s="415"/>
      <c r="T10" s="417"/>
      <c r="U10" s="447"/>
    </row>
    <row r="11" spans="1:23" ht="15" customHeight="1" x14ac:dyDescent="0.3">
      <c r="A11" s="328">
        <v>2</v>
      </c>
      <c r="B11" s="331" t="str">
        <f>'Nasazení do skupin'!B16</f>
        <v>NK CLIMAX Vsetín "A"</v>
      </c>
      <c r="C11" s="434">
        <f>H7</f>
        <v>1</v>
      </c>
      <c r="D11" s="436" t="s">
        <v>5</v>
      </c>
      <c r="E11" s="436">
        <f>F7</f>
        <v>2</v>
      </c>
      <c r="F11" s="376" t="s">
        <v>41</v>
      </c>
      <c r="G11" s="377"/>
      <c r="H11" s="378"/>
      <c r="I11" s="436">
        <f>O39</f>
        <v>2</v>
      </c>
      <c r="J11" s="436" t="s">
        <v>5</v>
      </c>
      <c r="K11" s="428">
        <f>Q39</f>
        <v>0</v>
      </c>
      <c r="L11" s="434">
        <f>H19</f>
        <v>2</v>
      </c>
      <c r="M11" s="436" t="s">
        <v>5</v>
      </c>
      <c r="N11" s="428">
        <f>F19</f>
        <v>0</v>
      </c>
      <c r="O11" s="434">
        <f>O29</f>
        <v>2</v>
      </c>
      <c r="P11" s="436" t="s">
        <v>5</v>
      </c>
      <c r="Q11" s="428">
        <f>Q29</f>
        <v>0</v>
      </c>
      <c r="R11" s="418">
        <f>C11+I11+L11+O11</f>
        <v>7</v>
      </c>
      <c r="S11" s="422" t="s">
        <v>5</v>
      </c>
      <c r="T11" s="452">
        <f>E11+K11+N11+Q11</f>
        <v>2</v>
      </c>
      <c r="U11" s="450">
        <v>6</v>
      </c>
    </row>
    <row r="12" spans="1:23" ht="15.75" customHeight="1" thickBot="1" x14ac:dyDescent="0.35">
      <c r="A12" s="329"/>
      <c r="B12" s="332"/>
      <c r="C12" s="435"/>
      <c r="D12" s="431"/>
      <c r="E12" s="431"/>
      <c r="F12" s="379"/>
      <c r="G12" s="380"/>
      <c r="H12" s="381"/>
      <c r="I12" s="431"/>
      <c r="J12" s="431"/>
      <c r="K12" s="429"/>
      <c r="L12" s="435"/>
      <c r="M12" s="431"/>
      <c r="N12" s="429"/>
      <c r="O12" s="435"/>
      <c r="P12" s="431"/>
      <c r="Q12" s="429"/>
      <c r="R12" s="419"/>
      <c r="S12" s="423"/>
      <c r="T12" s="453"/>
      <c r="U12" s="451"/>
      <c r="W12" s="281" t="s">
        <v>240</v>
      </c>
    </row>
    <row r="13" spans="1:23" ht="15" customHeight="1" x14ac:dyDescent="0.3">
      <c r="A13" s="329"/>
      <c r="B13" s="332"/>
      <c r="C13" s="439">
        <f>H9</f>
        <v>23</v>
      </c>
      <c r="D13" s="437" t="s">
        <v>5</v>
      </c>
      <c r="E13" s="437">
        <f>F9</f>
        <v>25</v>
      </c>
      <c r="F13" s="379"/>
      <c r="G13" s="380"/>
      <c r="H13" s="381"/>
      <c r="I13" s="437">
        <f>O40</f>
        <v>20</v>
      </c>
      <c r="J13" s="437" t="s">
        <v>5</v>
      </c>
      <c r="K13" s="432">
        <f>Q40</f>
        <v>15</v>
      </c>
      <c r="L13" s="439">
        <f>H21</f>
        <v>20</v>
      </c>
      <c r="M13" s="437" t="s">
        <v>5</v>
      </c>
      <c r="N13" s="432">
        <f>F21</f>
        <v>11</v>
      </c>
      <c r="O13" s="439">
        <f>O30</f>
        <v>20</v>
      </c>
      <c r="P13" s="437" t="s">
        <v>5</v>
      </c>
      <c r="Q13" s="432">
        <f>Q30</f>
        <v>13</v>
      </c>
      <c r="R13" s="420">
        <f>C13+I13+L13+O13</f>
        <v>83</v>
      </c>
      <c r="S13" s="414" t="s">
        <v>5</v>
      </c>
      <c r="T13" s="416">
        <f>E13+K13+N13+Q13</f>
        <v>64</v>
      </c>
      <c r="U13" s="446">
        <v>1</v>
      </c>
    </row>
    <row r="14" spans="1:23" ht="15.75" customHeight="1" thickBot="1" x14ac:dyDescent="0.35">
      <c r="A14" s="330"/>
      <c r="B14" s="333"/>
      <c r="C14" s="440"/>
      <c r="D14" s="438"/>
      <c r="E14" s="438"/>
      <c r="F14" s="382"/>
      <c r="G14" s="383"/>
      <c r="H14" s="384"/>
      <c r="I14" s="437"/>
      <c r="J14" s="437"/>
      <c r="K14" s="432"/>
      <c r="L14" s="440"/>
      <c r="M14" s="438"/>
      <c r="N14" s="433"/>
      <c r="O14" s="440"/>
      <c r="P14" s="438"/>
      <c r="Q14" s="433"/>
      <c r="R14" s="421"/>
      <c r="S14" s="415"/>
      <c r="T14" s="417"/>
      <c r="U14" s="447"/>
    </row>
    <row r="15" spans="1:23" ht="15" customHeight="1" x14ac:dyDescent="0.3">
      <c r="A15" s="328">
        <v>3</v>
      </c>
      <c r="B15" s="331" t="str">
        <f>'Nasazení do skupin'!B17</f>
        <v>TJ Spartak Čelákovice - oddíl nohejbalu "A"</v>
      </c>
      <c r="C15" s="434">
        <f>K7</f>
        <v>2</v>
      </c>
      <c r="D15" s="436" t="s">
        <v>5</v>
      </c>
      <c r="E15" s="428">
        <f>I7</f>
        <v>0</v>
      </c>
      <c r="F15" s="441">
        <f>K11</f>
        <v>0</v>
      </c>
      <c r="G15" s="430" t="s">
        <v>5</v>
      </c>
      <c r="H15" s="430">
        <f>I11</f>
        <v>2</v>
      </c>
      <c r="I15" s="343"/>
      <c r="J15" s="344"/>
      <c r="K15" s="345"/>
      <c r="L15" s="442">
        <f>O31</f>
        <v>2</v>
      </c>
      <c r="M15" s="442" t="s">
        <v>5</v>
      </c>
      <c r="N15" s="444">
        <f>Q31</f>
        <v>0</v>
      </c>
      <c r="O15" s="442">
        <f>K23</f>
        <v>2</v>
      </c>
      <c r="P15" s="442" t="s">
        <v>5</v>
      </c>
      <c r="Q15" s="444">
        <f>I23</f>
        <v>0</v>
      </c>
      <c r="R15" s="418">
        <f>C15+F15+L15+O15</f>
        <v>6</v>
      </c>
      <c r="S15" s="422" t="s">
        <v>5</v>
      </c>
      <c r="T15" s="452">
        <f>H15+E15+N15+Q15</f>
        <v>2</v>
      </c>
      <c r="U15" s="450">
        <v>6</v>
      </c>
      <c r="W15" s="281" t="s">
        <v>242</v>
      </c>
    </row>
    <row r="16" spans="1:23" ht="15.75" customHeight="1" thickBot="1" x14ac:dyDescent="0.35">
      <c r="A16" s="329"/>
      <c r="B16" s="332"/>
      <c r="C16" s="435"/>
      <c r="D16" s="431"/>
      <c r="E16" s="429"/>
      <c r="F16" s="435"/>
      <c r="G16" s="431"/>
      <c r="H16" s="431"/>
      <c r="I16" s="346"/>
      <c r="J16" s="347"/>
      <c r="K16" s="348"/>
      <c r="L16" s="443"/>
      <c r="M16" s="443"/>
      <c r="N16" s="445"/>
      <c r="O16" s="443"/>
      <c r="P16" s="443"/>
      <c r="Q16" s="445"/>
      <c r="R16" s="419"/>
      <c r="S16" s="423"/>
      <c r="T16" s="453"/>
      <c r="U16" s="451"/>
    </row>
    <row r="17" spans="1:22" ht="15" customHeight="1" x14ac:dyDescent="0.3">
      <c r="A17" s="329"/>
      <c r="B17" s="332"/>
      <c r="C17" s="439">
        <f>K9</f>
        <v>20</v>
      </c>
      <c r="D17" s="437" t="s">
        <v>5</v>
      </c>
      <c r="E17" s="432">
        <f>I9</f>
        <v>11</v>
      </c>
      <c r="F17" s="439">
        <f>K13</f>
        <v>15</v>
      </c>
      <c r="G17" s="437" t="s">
        <v>5</v>
      </c>
      <c r="H17" s="437">
        <f>I13</f>
        <v>20</v>
      </c>
      <c r="I17" s="346"/>
      <c r="J17" s="347"/>
      <c r="K17" s="348"/>
      <c r="L17" s="426">
        <f>O32</f>
        <v>20</v>
      </c>
      <c r="M17" s="426" t="s">
        <v>5</v>
      </c>
      <c r="N17" s="448">
        <f>Q32</f>
        <v>11</v>
      </c>
      <c r="O17" s="426">
        <f>K25</f>
        <v>20</v>
      </c>
      <c r="P17" s="426" t="s">
        <v>5</v>
      </c>
      <c r="Q17" s="448">
        <f>I25</f>
        <v>9</v>
      </c>
      <c r="R17" s="420">
        <f>F17+C17+L17+O17</f>
        <v>75</v>
      </c>
      <c r="S17" s="414" t="s">
        <v>5</v>
      </c>
      <c r="T17" s="416">
        <f>H17+E17+N17+Q17</f>
        <v>51</v>
      </c>
      <c r="U17" s="446">
        <v>2</v>
      </c>
    </row>
    <row r="18" spans="1:22" ht="15.75" customHeight="1" thickBot="1" x14ac:dyDescent="0.35">
      <c r="A18" s="330"/>
      <c r="B18" s="333"/>
      <c r="C18" s="440"/>
      <c r="D18" s="438"/>
      <c r="E18" s="433"/>
      <c r="F18" s="440"/>
      <c r="G18" s="438"/>
      <c r="H18" s="438"/>
      <c r="I18" s="349"/>
      <c r="J18" s="350"/>
      <c r="K18" s="351"/>
      <c r="L18" s="427"/>
      <c r="M18" s="427"/>
      <c r="N18" s="449"/>
      <c r="O18" s="427"/>
      <c r="P18" s="427"/>
      <c r="Q18" s="449"/>
      <c r="R18" s="421"/>
      <c r="S18" s="415"/>
      <c r="T18" s="417"/>
      <c r="U18" s="447"/>
    </row>
    <row r="19" spans="1:22" ht="15" customHeight="1" x14ac:dyDescent="0.3">
      <c r="A19" s="328">
        <v>4</v>
      </c>
      <c r="B19" s="331" t="str">
        <f>'Nasazení do skupin'!B18</f>
        <v>TJ Dynamo České Budějovice "B"</v>
      </c>
      <c r="C19" s="434">
        <f>O37</f>
        <v>0</v>
      </c>
      <c r="D19" s="436" t="s">
        <v>5</v>
      </c>
      <c r="E19" s="428">
        <f>Q37</f>
        <v>2</v>
      </c>
      <c r="F19" s="434">
        <f>O45</f>
        <v>0</v>
      </c>
      <c r="G19" s="436" t="s">
        <v>5</v>
      </c>
      <c r="H19" s="428">
        <f>Q45</f>
        <v>2</v>
      </c>
      <c r="I19" s="441">
        <f>N15</f>
        <v>0</v>
      </c>
      <c r="J19" s="430" t="s">
        <v>5</v>
      </c>
      <c r="K19" s="430">
        <f>L15</f>
        <v>2</v>
      </c>
      <c r="L19" s="299">
        <v>2017</v>
      </c>
      <c r="M19" s="300"/>
      <c r="N19" s="301"/>
      <c r="O19" s="442">
        <f>N23</f>
        <v>2</v>
      </c>
      <c r="P19" s="442" t="s">
        <v>5</v>
      </c>
      <c r="Q19" s="444">
        <f>L23</f>
        <v>0</v>
      </c>
      <c r="R19" s="418">
        <f>F19+I19+C19+O19</f>
        <v>2</v>
      </c>
      <c r="S19" s="422" t="s">
        <v>5</v>
      </c>
      <c r="T19" s="452">
        <f>H19+K19+E19+Q19</f>
        <v>6</v>
      </c>
      <c r="U19" s="450">
        <v>2</v>
      </c>
    </row>
    <row r="20" spans="1:22" ht="15.75" customHeight="1" thickBot="1" x14ac:dyDescent="0.35">
      <c r="A20" s="329"/>
      <c r="B20" s="332"/>
      <c r="C20" s="435"/>
      <c r="D20" s="431"/>
      <c r="E20" s="429"/>
      <c r="F20" s="435"/>
      <c r="G20" s="431"/>
      <c r="H20" s="429"/>
      <c r="I20" s="435"/>
      <c r="J20" s="431"/>
      <c r="K20" s="431"/>
      <c r="L20" s="302"/>
      <c r="M20" s="303"/>
      <c r="N20" s="304"/>
      <c r="O20" s="443"/>
      <c r="P20" s="443"/>
      <c r="Q20" s="445"/>
      <c r="R20" s="419"/>
      <c r="S20" s="423"/>
      <c r="T20" s="453"/>
      <c r="U20" s="451"/>
    </row>
    <row r="21" spans="1:22" ht="15" customHeight="1" x14ac:dyDescent="0.3">
      <c r="A21" s="329"/>
      <c r="B21" s="332"/>
      <c r="C21" s="439">
        <f>O38</f>
        <v>12</v>
      </c>
      <c r="D21" s="437" t="s">
        <v>5</v>
      </c>
      <c r="E21" s="432">
        <f>Q38</f>
        <v>20</v>
      </c>
      <c r="F21" s="439">
        <f>O46</f>
        <v>11</v>
      </c>
      <c r="G21" s="437" t="s">
        <v>5</v>
      </c>
      <c r="H21" s="432">
        <f>Q46</f>
        <v>20</v>
      </c>
      <c r="I21" s="439">
        <f>N17</f>
        <v>11</v>
      </c>
      <c r="J21" s="437" t="s">
        <v>5</v>
      </c>
      <c r="K21" s="437">
        <f>L17</f>
        <v>20</v>
      </c>
      <c r="L21" s="302"/>
      <c r="M21" s="303"/>
      <c r="N21" s="304"/>
      <c r="O21" s="426">
        <f>N25</f>
        <v>20</v>
      </c>
      <c r="P21" s="426" t="s">
        <v>5</v>
      </c>
      <c r="Q21" s="448">
        <f>L25</f>
        <v>17</v>
      </c>
      <c r="R21" s="420">
        <f>F21+I21+C21+O21</f>
        <v>54</v>
      </c>
      <c r="S21" s="414" t="s">
        <v>5</v>
      </c>
      <c r="T21" s="416">
        <f>H21+K21+E21+Q21</f>
        <v>77</v>
      </c>
      <c r="U21" s="446">
        <v>4</v>
      </c>
    </row>
    <row r="22" spans="1:22" ht="15.75" customHeight="1" thickBot="1" x14ac:dyDescent="0.35">
      <c r="A22" s="330"/>
      <c r="B22" s="333"/>
      <c r="C22" s="440"/>
      <c r="D22" s="438"/>
      <c r="E22" s="433"/>
      <c r="F22" s="440"/>
      <c r="G22" s="438"/>
      <c r="H22" s="433"/>
      <c r="I22" s="440"/>
      <c r="J22" s="438"/>
      <c r="K22" s="438"/>
      <c r="L22" s="305"/>
      <c r="M22" s="306"/>
      <c r="N22" s="307"/>
      <c r="O22" s="427"/>
      <c r="P22" s="427"/>
      <c r="Q22" s="449"/>
      <c r="R22" s="421"/>
      <c r="S22" s="415"/>
      <c r="T22" s="417"/>
      <c r="U22" s="447"/>
    </row>
    <row r="23" spans="1:22" ht="15.75" customHeight="1" x14ac:dyDescent="0.3">
      <c r="A23" s="328">
        <v>5</v>
      </c>
      <c r="B23" s="331" t="str">
        <f>'Nasazení do skupin'!B19</f>
        <v>TJ SLAVOJ Český Brod "C"</v>
      </c>
      <c r="C23" s="434">
        <f>O47</f>
        <v>0</v>
      </c>
      <c r="D23" s="436" t="s">
        <v>5</v>
      </c>
      <c r="E23" s="428">
        <f>Q47</f>
        <v>2</v>
      </c>
      <c r="F23" s="434">
        <f>Q11</f>
        <v>0</v>
      </c>
      <c r="G23" s="436" t="s">
        <v>5</v>
      </c>
      <c r="H23" s="428">
        <f>O11</f>
        <v>2</v>
      </c>
      <c r="I23" s="434">
        <f>O35</f>
        <v>0</v>
      </c>
      <c r="J23" s="436" t="s">
        <v>5</v>
      </c>
      <c r="K23" s="428">
        <f>Q35</f>
        <v>2</v>
      </c>
      <c r="L23" s="434">
        <f>O41</f>
        <v>0</v>
      </c>
      <c r="M23" s="436" t="s">
        <v>5</v>
      </c>
      <c r="N23" s="428">
        <f>Q41</f>
        <v>2</v>
      </c>
      <c r="O23" s="299"/>
      <c r="P23" s="300"/>
      <c r="Q23" s="301"/>
      <c r="R23" s="418">
        <f>F23+I23+L23+C23</f>
        <v>0</v>
      </c>
      <c r="S23" s="422" t="s">
        <v>5</v>
      </c>
      <c r="T23" s="452">
        <f>H23+K23+N23+E23</f>
        <v>8</v>
      </c>
      <c r="U23" s="450">
        <v>0</v>
      </c>
    </row>
    <row r="24" spans="1:22" ht="15.75" customHeight="1" thickBot="1" x14ac:dyDescent="0.35">
      <c r="A24" s="329"/>
      <c r="B24" s="332"/>
      <c r="C24" s="435"/>
      <c r="D24" s="431"/>
      <c r="E24" s="429"/>
      <c r="F24" s="435"/>
      <c r="G24" s="431"/>
      <c r="H24" s="429"/>
      <c r="I24" s="435"/>
      <c r="J24" s="431"/>
      <c r="K24" s="429"/>
      <c r="L24" s="435"/>
      <c r="M24" s="431"/>
      <c r="N24" s="429"/>
      <c r="O24" s="302"/>
      <c r="P24" s="303"/>
      <c r="Q24" s="304"/>
      <c r="R24" s="419"/>
      <c r="S24" s="423"/>
      <c r="T24" s="453"/>
      <c r="U24" s="451"/>
    </row>
    <row r="25" spans="1:22" ht="15.75" customHeight="1" x14ac:dyDescent="0.3">
      <c r="A25" s="329"/>
      <c r="B25" s="332"/>
      <c r="C25" s="439">
        <f>O48</f>
        <v>13</v>
      </c>
      <c r="D25" s="437" t="s">
        <v>5</v>
      </c>
      <c r="E25" s="432">
        <f>Q48</f>
        <v>20</v>
      </c>
      <c r="F25" s="439">
        <f>Q13</f>
        <v>13</v>
      </c>
      <c r="G25" s="437" t="s">
        <v>5</v>
      </c>
      <c r="H25" s="432">
        <f>O13</f>
        <v>20</v>
      </c>
      <c r="I25" s="439">
        <f>O36</f>
        <v>9</v>
      </c>
      <c r="J25" s="437" t="s">
        <v>5</v>
      </c>
      <c r="K25" s="432">
        <f>Q36</f>
        <v>20</v>
      </c>
      <c r="L25" s="439">
        <f>O42</f>
        <v>17</v>
      </c>
      <c r="M25" s="437" t="s">
        <v>5</v>
      </c>
      <c r="N25" s="432">
        <f>Q42</f>
        <v>20</v>
      </c>
      <c r="O25" s="302"/>
      <c r="P25" s="303"/>
      <c r="Q25" s="304"/>
      <c r="R25" s="420">
        <f>F25+I25+L25+C25</f>
        <v>52</v>
      </c>
      <c r="S25" s="414" t="s">
        <v>5</v>
      </c>
      <c r="T25" s="416">
        <f>H25+K25+N25+E25</f>
        <v>80</v>
      </c>
      <c r="U25" s="446">
        <v>5</v>
      </c>
    </row>
    <row r="26" spans="1:22" ht="15.75" customHeight="1" thickBot="1" x14ac:dyDescent="0.35">
      <c r="A26" s="330"/>
      <c r="B26" s="333"/>
      <c r="C26" s="440"/>
      <c r="D26" s="438"/>
      <c r="E26" s="433"/>
      <c r="F26" s="440"/>
      <c r="G26" s="438"/>
      <c r="H26" s="433"/>
      <c r="I26" s="440"/>
      <c r="J26" s="438"/>
      <c r="K26" s="433"/>
      <c r="L26" s="440"/>
      <c r="M26" s="438"/>
      <c r="N26" s="433"/>
      <c r="O26" s="305"/>
      <c r="P26" s="306"/>
      <c r="Q26" s="307"/>
      <c r="R26" s="421"/>
      <c r="S26" s="415"/>
      <c r="T26" s="417"/>
      <c r="U26" s="447"/>
    </row>
    <row r="28" spans="1:22" ht="24.9" customHeight="1" x14ac:dyDescent="0.4">
      <c r="A28" s="455" t="s">
        <v>12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7"/>
      <c r="S28" s="183"/>
      <c r="T28" s="217"/>
      <c r="U28" s="217"/>
    </row>
    <row r="29" spans="1:22" ht="15" customHeight="1" x14ac:dyDescent="0.3">
      <c r="A29" s="458">
        <v>1</v>
      </c>
      <c r="B29" s="454" t="str">
        <f>B11</f>
        <v>NK CLIMAX Vsetín "A"</v>
      </c>
      <c r="C29" s="454"/>
      <c r="D29" s="454" t="s">
        <v>5</v>
      </c>
      <c r="E29" s="454" t="str">
        <f>B23</f>
        <v>TJ SLAVOJ Český Brod "C"</v>
      </c>
      <c r="F29" s="454"/>
      <c r="G29" s="454"/>
      <c r="H29" s="454"/>
      <c r="I29" s="454"/>
      <c r="J29" s="454"/>
      <c r="K29" s="454"/>
      <c r="L29" s="454"/>
      <c r="M29" s="454"/>
      <c r="N29" s="454"/>
      <c r="O29" s="191">
        <v>2</v>
      </c>
      <c r="P29" s="192" t="s">
        <v>5</v>
      </c>
      <c r="Q29" s="192">
        <v>0</v>
      </c>
      <c r="R29" s="182" t="s">
        <v>11</v>
      </c>
      <c r="S29" s="181"/>
      <c r="T29" s="45"/>
      <c r="U29" s="46"/>
      <c r="V29" s="3"/>
    </row>
    <row r="30" spans="1:22" ht="15" customHeight="1" x14ac:dyDescent="0.3">
      <c r="A30" s="424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193">
        <v>20</v>
      </c>
      <c r="P30" s="194" t="s">
        <v>5</v>
      </c>
      <c r="Q30" s="179">
        <v>13</v>
      </c>
      <c r="R30" s="6" t="s">
        <v>10</v>
      </c>
      <c r="S30" s="181"/>
      <c r="T30" s="43"/>
      <c r="U30" s="46"/>
      <c r="V30" s="3"/>
    </row>
    <row r="31" spans="1:22" ht="15" customHeight="1" x14ac:dyDescent="0.3">
      <c r="A31" s="424">
        <v>2</v>
      </c>
      <c r="B31" s="425" t="str">
        <f>B15</f>
        <v>TJ Spartak Čelákovice - oddíl nohejbalu "A"</v>
      </c>
      <c r="C31" s="425"/>
      <c r="D31" s="425" t="s">
        <v>5</v>
      </c>
      <c r="E31" s="425" t="str">
        <f>B19</f>
        <v>TJ Dynamo České Budějovice "B"</v>
      </c>
      <c r="F31" s="425"/>
      <c r="G31" s="425"/>
      <c r="H31" s="425"/>
      <c r="I31" s="425"/>
      <c r="J31" s="425"/>
      <c r="K31" s="425"/>
      <c r="L31" s="425"/>
      <c r="M31" s="425"/>
      <c r="N31" s="425"/>
      <c r="O31" s="195">
        <v>2</v>
      </c>
      <c r="P31" s="194" t="s">
        <v>5</v>
      </c>
      <c r="Q31" s="194">
        <v>0</v>
      </c>
      <c r="R31" s="6" t="s">
        <v>11</v>
      </c>
      <c r="S31" s="181"/>
      <c r="T31" s="45"/>
      <c r="U31" s="46"/>
    </row>
    <row r="32" spans="1:22" ht="15" customHeight="1" x14ac:dyDescent="0.3">
      <c r="A32" s="424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193">
        <v>20</v>
      </c>
      <c r="P32" s="194" t="s">
        <v>5</v>
      </c>
      <c r="Q32" s="179">
        <v>11</v>
      </c>
      <c r="R32" s="6" t="s">
        <v>10</v>
      </c>
      <c r="S32" s="181"/>
      <c r="T32" s="43"/>
      <c r="U32" s="46"/>
    </row>
    <row r="33" spans="1:21" ht="15" customHeight="1" x14ac:dyDescent="0.3">
      <c r="A33" s="424">
        <v>3</v>
      </c>
      <c r="B33" s="425" t="str">
        <f>B7</f>
        <v>TJ Avia Čakovice "A"</v>
      </c>
      <c r="C33" s="425"/>
      <c r="D33" s="425" t="s">
        <v>5</v>
      </c>
      <c r="E33" s="425" t="str">
        <f>B11</f>
        <v>NK CLIMAX Vsetín "A"</v>
      </c>
      <c r="F33" s="425"/>
      <c r="G33" s="425"/>
      <c r="H33" s="425"/>
      <c r="I33" s="425"/>
      <c r="J33" s="425"/>
      <c r="K33" s="425"/>
      <c r="L33" s="425"/>
      <c r="M33" s="425"/>
      <c r="N33" s="425"/>
      <c r="O33" s="195">
        <v>2</v>
      </c>
      <c r="P33" s="194" t="s">
        <v>5</v>
      </c>
      <c r="Q33" s="194">
        <v>1</v>
      </c>
      <c r="R33" s="6" t="s">
        <v>11</v>
      </c>
      <c r="S33" s="181"/>
      <c r="T33" s="45"/>
      <c r="U33" s="46"/>
    </row>
    <row r="34" spans="1:21" ht="15" customHeight="1" x14ac:dyDescent="0.3">
      <c r="A34" s="424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193">
        <v>25</v>
      </c>
      <c r="P34" s="194" t="s">
        <v>5</v>
      </c>
      <c r="Q34" s="179">
        <v>23</v>
      </c>
      <c r="R34" s="6" t="s">
        <v>10</v>
      </c>
      <c r="S34" s="181"/>
      <c r="T34" s="43"/>
      <c r="U34" s="46"/>
    </row>
    <row r="35" spans="1:21" ht="15" customHeight="1" x14ac:dyDescent="0.3">
      <c r="A35" s="424">
        <v>4</v>
      </c>
      <c r="B35" s="425" t="str">
        <f>B23</f>
        <v>TJ SLAVOJ Český Brod "C"</v>
      </c>
      <c r="C35" s="425"/>
      <c r="D35" s="425" t="s">
        <v>5</v>
      </c>
      <c r="E35" s="425" t="str">
        <f>B15</f>
        <v>TJ Spartak Čelákovice - oddíl nohejbalu "A"</v>
      </c>
      <c r="F35" s="425"/>
      <c r="G35" s="425"/>
      <c r="H35" s="425"/>
      <c r="I35" s="425"/>
      <c r="J35" s="425"/>
      <c r="K35" s="425"/>
      <c r="L35" s="425"/>
      <c r="M35" s="425"/>
      <c r="N35" s="425"/>
      <c r="O35" s="195">
        <v>0</v>
      </c>
      <c r="P35" s="194" t="s">
        <v>5</v>
      </c>
      <c r="Q35" s="194">
        <v>2</v>
      </c>
      <c r="R35" s="6" t="s">
        <v>11</v>
      </c>
      <c r="S35" s="181"/>
      <c r="T35" s="45"/>
      <c r="U35" s="46"/>
    </row>
    <row r="36" spans="1:21" ht="15" customHeight="1" x14ac:dyDescent="0.3">
      <c r="A36" s="424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193">
        <v>9</v>
      </c>
      <c r="P36" s="194" t="s">
        <v>5</v>
      </c>
      <c r="Q36" s="179">
        <v>20</v>
      </c>
      <c r="R36" s="6" t="s">
        <v>10</v>
      </c>
      <c r="S36" s="181"/>
      <c r="T36" s="43"/>
      <c r="U36" s="46"/>
    </row>
    <row r="37" spans="1:21" ht="15" customHeight="1" x14ac:dyDescent="0.3">
      <c r="A37" s="424">
        <v>5</v>
      </c>
      <c r="B37" s="425" t="str">
        <f>B19</f>
        <v>TJ Dynamo České Budějovice "B"</v>
      </c>
      <c r="C37" s="425"/>
      <c r="D37" s="425" t="s">
        <v>5</v>
      </c>
      <c r="E37" s="425" t="str">
        <f>B7</f>
        <v>TJ Avia Čakovice "A"</v>
      </c>
      <c r="F37" s="425"/>
      <c r="G37" s="425"/>
      <c r="H37" s="425"/>
      <c r="I37" s="425"/>
      <c r="J37" s="425"/>
      <c r="K37" s="425"/>
      <c r="L37" s="425"/>
      <c r="M37" s="425"/>
      <c r="N37" s="425"/>
      <c r="O37" s="195">
        <v>0</v>
      </c>
      <c r="P37" s="194" t="s">
        <v>5</v>
      </c>
      <c r="Q37" s="194">
        <v>2</v>
      </c>
      <c r="R37" s="6" t="s">
        <v>11</v>
      </c>
      <c r="S37" s="181"/>
      <c r="T37" s="45"/>
      <c r="U37" s="46"/>
    </row>
    <row r="38" spans="1:21" ht="15" customHeight="1" x14ac:dyDescent="0.3">
      <c r="A38" s="424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193">
        <v>12</v>
      </c>
      <c r="P38" s="194" t="s">
        <v>5</v>
      </c>
      <c r="Q38" s="179">
        <v>20</v>
      </c>
      <c r="R38" s="6" t="s">
        <v>10</v>
      </c>
      <c r="S38" s="181"/>
      <c r="T38" s="43"/>
      <c r="U38" s="46"/>
    </row>
    <row r="39" spans="1:21" ht="15" customHeight="1" x14ac:dyDescent="0.3">
      <c r="A39" s="424">
        <v>6</v>
      </c>
      <c r="B39" s="425" t="str">
        <f>B11</f>
        <v>NK CLIMAX Vsetín "A"</v>
      </c>
      <c r="C39" s="425"/>
      <c r="D39" s="425" t="s">
        <v>5</v>
      </c>
      <c r="E39" s="425" t="str">
        <f>B15</f>
        <v>TJ Spartak Čelákovice - oddíl nohejbalu "A"</v>
      </c>
      <c r="F39" s="425"/>
      <c r="G39" s="425"/>
      <c r="H39" s="425"/>
      <c r="I39" s="425"/>
      <c r="J39" s="425"/>
      <c r="K39" s="425"/>
      <c r="L39" s="425"/>
      <c r="M39" s="425"/>
      <c r="N39" s="425"/>
      <c r="O39" s="195">
        <v>2</v>
      </c>
      <c r="P39" s="194" t="s">
        <v>5</v>
      </c>
      <c r="Q39" s="194">
        <v>0</v>
      </c>
      <c r="R39" s="6" t="s">
        <v>11</v>
      </c>
      <c r="S39" s="181"/>
      <c r="T39" s="45"/>
      <c r="U39" s="46"/>
    </row>
    <row r="40" spans="1:21" ht="15" customHeight="1" x14ac:dyDescent="0.3">
      <c r="A40" s="424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193">
        <v>20</v>
      </c>
      <c r="P40" s="194" t="s">
        <v>5</v>
      </c>
      <c r="Q40" s="179">
        <v>15</v>
      </c>
      <c r="R40" s="6" t="s">
        <v>10</v>
      </c>
      <c r="S40" s="181"/>
      <c r="T40" s="43"/>
      <c r="U40" s="46"/>
    </row>
    <row r="41" spans="1:21" ht="15.6" x14ac:dyDescent="0.3">
      <c r="A41" s="424">
        <v>7</v>
      </c>
      <c r="B41" s="425" t="str">
        <f>B23</f>
        <v>TJ SLAVOJ Český Brod "C"</v>
      </c>
      <c r="C41" s="425"/>
      <c r="D41" s="425" t="s">
        <v>5</v>
      </c>
      <c r="E41" s="425" t="str">
        <f>B19</f>
        <v>TJ Dynamo České Budějovice "B"</v>
      </c>
      <c r="F41" s="425"/>
      <c r="G41" s="425"/>
      <c r="H41" s="425"/>
      <c r="I41" s="425"/>
      <c r="J41" s="425"/>
      <c r="K41" s="425"/>
      <c r="L41" s="425"/>
      <c r="M41" s="425"/>
      <c r="N41" s="425"/>
      <c r="O41" s="195">
        <v>0</v>
      </c>
      <c r="P41" s="194" t="s">
        <v>5</v>
      </c>
      <c r="Q41" s="194">
        <v>2</v>
      </c>
      <c r="R41" s="6" t="s">
        <v>11</v>
      </c>
      <c r="S41" s="181"/>
      <c r="T41" s="45"/>
      <c r="U41" s="46"/>
    </row>
    <row r="42" spans="1:21" ht="15.6" x14ac:dyDescent="0.3">
      <c r="A42" s="424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193">
        <v>17</v>
      </c>
      <c r="P42" s="194" t="s">
        <v>5</v>
      </c>
      <c r="Q42" s="179">
        <v>20</v>
      </c>
      <c r="R42" s="6" t="s">
        <v>10</v>
      </c>
      <c r="S42" s="181"/>
      <c r="T42" s="43"/>
      <c r="U42" s="46"/>
    </row>
    <row r="43" spans="1:21" ht="14.4" customHeight="1" x14ac:dyDescent="0.3">
      <c r="A43" s="424">
        <v>8</v>
      </c>
      <c r="B43" s="425" t="str">
        <f>B7</f>
        <v>TJ Avia Čakovice "A"</v>
      </c>
      <c r="C43" s="425"/>
      <c r="D43" s="425" t="s">
        <v>5</v>
      </c>
      <c r="E43" s="425" t="str">
        <f>B15</f>
        <v>TJ Spartak Čelákovice - oddíl nohejbalu "A"</v>
      </c>
      <c r="F43" s="425"/>
      <c r="G43" s="425"/>
      <c r="H43" s="425"/>
      <c r="I43" s="425"/>
      <c r="J43" s="425"/>
      <c r="K43" s="425"/>
      <c r="L43" s="425"/>
      <c r="M43" s="425"/>
      <c r="N43" s="425"/>
      <c r="O43" s="195">
        <v>0</v>
      </c>
      <c r="P43" s="194" t="s">
        <v>5</v>
      </c>
      <c r="Q43" s="194">
        <v>2</v>
      </c>
      <c r="R43" s="6" t="s">
        <v>11</v>
      </c>
      <c r="S43" s="181"/>
      <c r="T43" s="45"/>
      <c r="U43" s="46"/>
    </row>
    <row r="44" spans="1:21" ht="14.4" customHeight="1" x14ac:dyDescent="0.3">
      <c r="A44" s="424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193">
        <v>11</v>
      </c>
      <c r="P44" s="194" t="s">
        <v>5</v>
      </c>
      <c r="Q44" s="179">
        <v>20</v>
      </c>
      <c r="R44" s="6" t="s">
        <v>10</v>
      </c>
      <c r="S44" s="181"/>
      <c r="T44" s="43"/>
      <c r="U44" s="46"/>
    </row>
    <row r="45" spans="1:21" ht="15.6" x14ac:dyDescent="0.3">
      <c r="A45" s="424">
        <v>9</v>
      </c>
      <c r="B45" s="425" t="str">
        <f>B19</f>
        <v>TJ Dynamo České Budějovice "B"</v>
      </c>
      <c r="C45" s="425"/>
      <c r="D45" s="425" t="s">
        <v>5</v>
      </c>
      <c r="E45" s="425" t="str">
        <f>B11</f>
        <v>NK CLIMAX Vsetín "A"</v>
      </c>
      <c r="F45" s="425"/>
      <c r="G45" s="425"/>
      <c r="H45" s="425"/>
      <c r="I45" s="425"/>
      <c r="J45" s="425"/>
      <c r="K45" s="425"/>
      <c r="L45" s="425"/>
      <c r="M45" s="425"/>
      <c r="N45" s="425"/>
      <c r="O45" s="195">
        <v>0</v>
      </c>
      <c r="P45" s="194" t="s">
        <v>5</v>
      </c>
      <c r="Q45" s="194">
        <v>2</v>
      </c>
      <c r="R45" s="6" t="s">
        <v>11</v>
      </c>
      <c r="S45" s="181"/>
      <c r="T45" s="45"/>
      <c r="U45" s="46"/>
    </row>
    <row r="46" spans="1:21" ht="15.6" x14ac:dyDescent="0.3">
      <c r="A46" s="424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193">
        <v>11</v>
      </c>
      <c r="P46" s="194" t="s">
        <v>5</v>
      </c>
      <c r="Q46" s="179">
        <v>20</v>
      </c>
      <c r="R46" s="6" t="s">
        <v>10</v>
      </c>
      <c r="S46" s="181"/>
      <c r="T46" s="43"/>
      <c r="U46" s="46"/>
    </row>
    <row r="47" spans="1:21" ht="15.6" x14ac:dyDescent="0.3">
      <c r="A47" s="424">
        <v>10</v>
      </c>
      <c r="B47" s="425" t="str">
        <f>B23</f>
        <v>TJ SLAVOJ Český Brod "C"</v>
      </c>
      <c r="C47" s="425"/>
      <c r="D47" s="425" t="s">
        <v>5</v>
      </c>
      <c r="E47" s="425" t="str">
        <f>B7</f>
        <v>TJ Avia Čakovice "A"</v>
      </c>
      <c r="F47" s="425"/>
      <c r="G47" s="425"/>
      <c r="H47" s="425"/>
      <c r="I47" s="425"/>
      <c r="J47" s="425"/>
      <c r="K47" s="425"/>
      <c r="L47" s="425"/>
      <c r="M47" s="425"/>
      <c r="N47" s="425"/>
      <c r="O47" s="49">
        <v>0</v>
      </c>
      <c r="P47" s="50" t="s">
        <v>5</v>
      </c>
      <c r="Q47" s="50">
        <v>2</v>
      </c>
      <c r="R47" s="6" t="s">
        <v>11</v>
      </c>
      <c r="S47" s="181"/>
      <c r="T47" s="45"/>
      <c r="U47" s="46"/>
    </row>
    <row r="48" spans="1:21" ht="15.6" x14ac:dyDescent="0.3">
      <c r="A48" s="424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8">
        <v>13</v>
      </c>
      <c r="P48" s="50" t="s">
        <v>5</v>
      </c>
      <c r="Q48" s="38">
        <v>20</v>
      </c>
      <c r="R48" s="6" t="s">
        <v>10</v>
      </c>
      <c r="S48" s="181"/>
      <c r="T48" s="43"/>
      <c r="U48" s="46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E92"/>
  <sheetViews>
    <sheetView showGridLines="0" zoomScaleNormal="100" workbookViewId="0">
      <selection activeCell="AA9" sqref="AA9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92"/>
      <c r="M2" s="392"/>
      <c r="N2" s="392"/>
      <c r="O2" s="359"/>
      <c r="P2" s="359"/>
      <c r="Q2" s="359"/>
      <c r="R2" s="359"/>
      <c r="S2" s="359"/>
      <c r="T2" s="359"/>
      <c r="U2" s="360"/>
    </row>
    <row r="3" spans="1:29" ht="15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9" ht="32.25" customHeight="1" thickBot="1" x14ac:dyDescent="0.35">
      <c r="A4" s="406" t="s">
        <v>0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9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214" t="s">
        <v>2</v>
      </c>
    </row>
    <row r="6" spans="1:29" ht="15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215" t="s">
        <v>4</v>
      </c>
    </row>
    <row r="7" spans="1:29" ht="15" customHeight="1" x14ac:dyDescent="0.35">
      <c r="A7" s="328">
        <v>1</v>
      </c>
      <c r="B7" s="331" t="str">
        <f>'Nasazení do skupin'!B20</f>
        <v>Městský nohejbalový klub Modřice, z.s. "A"</v>
      </c>
      <c r="C7" s="367"/>
      <c r="D7" s="368"/>
      <c r="E7" s="369"/>
      <c r="F7" s="334"/>
      <c r="G7" s="318"/>
      <c r="H7" s="320"/>
      <c r="I7" s="334"/>
      <c r="J7" s="318"/>
      <c r="K7" s="320"/>
      <c r="L7" s="180"/>
      <c r="M7" s="180"/>
      <c r="N7" s="180"/>
      <c r="O7" s="334"/>
      <c r="P7" s="318"/>
      <c r="Q7" s="320"/>
      <c r="R7" s="402"/>
      <c r="S7" s="308"/>
      <c r="T7" s="310"/>
      <c r="U7" s="357"/>
      <c r="AB7" s="43"/>
    </row>
    <row r="8" spans="1:29" ht="15.75" customHeight="1" thickBot="1" x14ac:dyDescent="0.4">
      <c r="A8" s="329"/>
      <c r="B8" s="332"/>
      <c r="C8" s="370"/>
      <c r="D8" s="371"/>
      <c r="E8" s="372"/>
      <c r="F8" s="335"/>
      <c r="G8" s="319"/>
      <c r="H8" s="321"/>
      <c r="I8" s="335"/>
      <c r="J8" s="319"/>
      <c r="K8" s="321"/>
      <c r="L8" s="211"/>
      <c r="M8" s="211"/>
      <c r="N8" s="211"/>
      <c r="O8" s="335"/>
      <c r="P8" s="319"/>
      <c r="Q8" s="321"/>
      <c r="R8" s="403"/>
      <c r="S8" s="309"/>
      <c r="T8" s="311"/>
      <c r="U8" s="358"/>
    </row>
    <row r="9" spans="1:29" ht="15" customHeight="1" x14ac:dyDescent="0.3">
      <c r="A9" s="329"/>
      <c r="B9" s="332"/>
      <c r="C9" s="370"/>
      <c r="D9" s="371"/>
      <c r="E9" s="372"/>
      <c r="F9" s="322"/>
      <c r="G9" s="326"/>
      <c r="H9" s="324"/>
      <c r="I9" s="322"/>
      <c r="J9" s="326"/>
      <c r="K9" s="324"/>
      <c r="L9" s="212"/>
      <c r="M9" s="212"/>
      <c r="N9" s="212"/>
      <c r="O9" s="322"/>
      <c r="P9" s="326"/>
      <c r="Q9" s="324"/>
      <c r="R9" s="404"/>
      <c r="S9" s="314"/>
      <c r="T9" s="316"/>
      <c r="U9" s="355"/>
      <c r="AA9" s="43"/>
      <c r="AB9" s="43"/>
      <c r="AC9" s="43"/>
    </row>
    <row r="10" spans="1:29" ht="15.75" customHeight="1" thickBot="1" x14ac:dyDescent="0.35">
      <c r="A10" s="330"/>
      <c r="B10" s="333"/>
      <c r="C10" s="373"/>
      <c r="D10" s="374"/>
      <c r="E10" s="375"/>
      <c r="F10" s="322"/>
      <c r="G10" s="326"/>
      <c r="H10" s="324"/>
      <c r="I10" s="323"/>
      <c r="J10" s="327"/>
      <c r="K10" s="325"/>
      <c r="L10" s="213"/>
      <c r="M10" s="213"/>
      <c r="N10" s="213"/>
      <c r="O10" s="323"/>
      <c r="P10" s="327"/>
      <c r="Q10" s="325"/>
      <c r="R10" s="405"/>
      <c r="S10" s="315"/>
      <c r="T10" s="317"/>
      <c r="U10" s="356"/>
      <c r="AA10" s="43"/>
      <c r="AB10" s="43"/>
      <c r="AC10" s="43"/>
    </row>
    <row r="11" spans="1:29" ht="15" customHeight="1" x14ac:dyDescent="0.35">
      <c r="A11" s="328">
        <v>2</v>
      </c>
      <c r="B11" s="331" t="str">
        <f>'Nasazení do skupin'!B21</f>
        <v>TJ Avia Čakovice "B"</v>
      </c>
      <c r="C11" s="334"/>
      <c r="D11" s="318"/>
      <c r="E11" s="318"/>
      <c r="F11" s="376" t="s">
        <v>41</v>
      </c>
      <c r="G11" s="377"/>
      <c r="H11" s="378"/>
      <c r="I11" s="318"/>
      <c r="J11" s="318"/>
      <c r="K11" s="320"/>
      <c r="L11" s="180"/>
      <c r="M11" s="180"/>
      <c r="N11" s="180"/>
      <c r="O11" s="334"/>
      <c r="P11" s="318"/>
      <c r="Q11" s="320"/>
      <c r="R11" s="402"/>
      <c r="S11" s="308"/>
      <c r="T11" s="310"/>
      <c r="U11" s="357"/>
    </row>
    <row r="12" spans="1:29" ht="15.75" customHeight="1" thickBot="1" x14ac:dyDescent="0.4">
      <c r="A12" s="329"/>
      <c r="B12" s="332"/>
      <c r="C12" s="335"/>
      <c r="D12" s="319"/>
      <c r="E12" s="319"/>
      <c r="F12" s="379"/>
      <c r="G12" s="380"/>
      <c r="H12" s="381"/>
      <c r="I12" s="319"/>
      <c r="J12" s="319"/>
      <c r="K12" s="321"/>
      <c r="L12" s="211"/>
      <c r="M12" s="211"/>
      <c r="N12" s="211"/>
      <c r="O12" s="335"/>
      <c r="P12" s="319"/>
      <c r="Q12" s="321"/>
      <c r="R12" s="403"/>
      <c r="S12" s="309"/>
      <c r="T12" s="311"/>
      <c r="U12" s="358"/>
    </row>
    <row r="13" spans="1:29" ht="15" customHeight="1" x14ac:dyDescent="0.3">
      <c r="A13" s="329"/>
      <c r="B13" s="332"/>
      <c r="C13" s="322"/>
      <c r="D13" s="326"/>
      <c r="E13" s="326"/>
      <c r="F13" s="379"/>
      <c r="G13" s="380"/>
      <c r="H13" s="381"/>
      <c r="I13" s="326"/>
      <c r="J13" s="326"/>
      <c r="K13" s="324"/>
      <c r="L13" s="212"/>
      <c r="M13" s="212"/>
      <c r="N13" s="212"/>
      <c r="O13" s="322"/>
      <c r="P13" s="326"/>
      <c r="Q13" s="324"/>
      <c r="R13" s="404"/>
      <c r="S13" s="314"/>
      <c r="T13" s="316"/>
      <c r="U13" s="355"/>
    </row>
    <row r="14" spans="1:29" ht="15.75" customHeight="1" thickBot="1" x14ac:dyDescent="0.35">
      <c r="A14" s="330"/>
      <c r="B14" s="333"/>
      <c r="C14" s="323"/>
      <c r="D14" s="327"/>
      <c r="E14" s="327"/>
      <c r="F14" s="382"/>
      <c r="G14" s="383"/>
      <c r="H14" s="384"/>
      <c r="I14" s="326"/>
      <c r="J14" s="326"/>
      <c r="K14" s="324"/>
      <c r="L14" s="212"/>
      <c r="M14" s="212"/>
      <c r="N14" s="212"/>
      <c r="O14" s="323"/>
      <c r="P14" s="327"/>
      <c r="Q14" s="325"/>
      <c r="R14" s="405"/>
      <c r="S14" s="315"/>
      <c r="T14" s="317"/>
      <c r="U14" s="356"/>
    </row>
    <row r="15" spans="1:29" ht="15" customHeight="1" x14ac:dyDescent="0.3">
      <c r="A15" s="328">
        <v>3</v>
      </c>
      <c r="B15" s="331" t="str">
        <f>'Nasazení do skupin'!B22</f>
        <v>NK CLIMAX Vsetín "B"</v>
      </c>
      <c r="C15" s="334"/>
      <c r="D15" s="318"/>
      <c r="E15" s="320"/>
      <c r="F15" s="354"/>
      <c r="G15" s="338"/>
      <c r="H15" s="338"/>
      <c r="I15" s="343"/>
      <c r="J15" s="344"/>
      <c r="K15" s="345"/>
      <c r="L15" s="334"/>
      <c r="M15" s="318"/>
      <c r="N15" s="320"/>
      <c r="O15" s="352"/>
      <c r="P15" s="352"/>
      <c r="Q15" s="336"/>
      <c r="R15" s="402"/>
      <c r="S15" s="308"/>
      <c r="T15" s="310"/>
      <c r="U15" s="357"/>
    </row>
    <row r="16" spans="1:29" ht="15.75" customHeight="1" thickBot="1" x14ac:dyDescent="0.35">
      <c r="A16" s="329"/>
      <c r="B16" s="332"/>
      <c r="C16" s="335"/>
      <c r="D16" s="319"/>
      <c r="E16" s="321"/>
      <c r="F16" s="335"/>
      <c r="G16" s="319"/>
      <c r="H16" s="319"/>
      <c r="I16" s="346"/>
      <c r="J16" s="347"/>
      <c r="K16" s="348"/>
      <c r="L16" s="335"/>
      <c r="M16" s="319"/>
      <c r="N16" s="321"/>
      <c r="O16" s="353"/>
      <c r="P16" s="353"/>
      <c r="Q16" s="337"/>
      <c r="R16" s="403"/>
      <c r="S16" s="309"/>
      <c r="T16" s="311"/>
      <c r="U16" s="358"/>
    </row>
    <row r="17" spans="1:31" ht="15" customHeight="1" x14ac:dyDescent="0.3">
      <c r="A17" s="329"/>
      <c r="B17" s="332"/>
      <c r="C17" s="322"/>
      <c r="D17" s="326"/>
      <c r="E17" s="324"/>
      <c r="F17" s="322"/>
      <c r="G17" s="326"/>
      <c r="H17" s="326"/>
      <c r="I17" s="346"/>
      <c r="J17" s="347"/>
      <c r="K17" s="348"/>
      <c r="L17" s="322"/>
      <c r="M17" s="326"/>
      <c r="N17" s="324"/>
      <c r="O17" s="341"/>
      <c r="P17" s="341"/>
      <c r="Q17" s="339"/>
      <c r="R17" s="404"/>
      <c r="S17" s="314"/>
      <c r="T17" s="316"/>
      <c r="U17" s="355"/>
    </row>
    <row r="18" spans="1:31" ht="15.75" customHeight="1" thickBot="1" x14ac:dyDescent="0.35">
      <c r="A18" s="330"/>
      <c r="B18" s="333"/>
      <c r="C18" s="323"/>
      <c r="D18" s="327"/>
      <c r="E18" s="325"/>
      <c r="F18" s="323"/>
      <c r="G18" s="327"/>
      <c r="H18" s="327"/>
      <c r="I18" s="349"/>
      <c r="J18" s="350"/>
      <c r="K18" s="351"/>
      <c r="L18" s="323"/>
      <c r="M18" s="327"/>
      <c r="N18" s="325"/>
      <c r="O18" s="342"/>
      <c r="P18" s="342"/>
      <c r="Q18" s="340"/>
      <c r="R18" s="405"/>
      <c r="S18" s="315"/>
      <c r="T18" s="317"/>
      <c r="U18" s="356"/>
    </row>
    <row r="19" spans="1:31" ht="15" customHeight="1" x14ac:dyDescent="0.3">
      <c r="A19" s="328">
        <v>4</v>
      </c>
      <c r="B19" s="331" t="str">
        <f>'Nasazení do skupin'!B23</f>
        <v>SK Šacung ČNES Benešov 1947 "B"</v>
      </c>
      <c r="C19" s="334"/>
      <c r="D19" s="318"/>
      <c r="E19" s="320"/>
      <c r="F19" s="334"/>
      <c r="G19" s="318"/>
      <c r="H19" s="320"/>
      <c r="I19" s="354"/>
      <c r="J19" s="338"/>
      <c r="K19" s="338"/>
      <c r="L19" s="299">
        <v>2017</v>
      </c>
      <c r="M19" s="300"/>
      <c r="N19" s="301"/>
      <c r="O19" s="334"/>
      <c r="P19" s="318"/>
      <c r="Q19" s="320"/>
      <c r="R19" s="308"/>
      <c r="S19" s="308"/>
      <c r="T19" s="310"/>
      <c r="U19" s="357"/>
    </row>
    <row r="20" spans="1:31" ht="15.75" customHeight="1" thickBot="1" x14ac:dyDescent="0.35">
      <c r="A20" s="329"/>
      <c r="B20" s="332"/>
      <c r="C20" s="335"/>
      <c r="D20" s="319"/>
      <c r="E20" s="321"/>
      <c r="F20" s="335"/>
      <c r="G20" s="319"/>
      <c r="H20" s="321"/>
      <c r="I20" s="335"/>
      <c r="J20" s="319"/>
      <c r="K20" s="319"/>
      <c r="L20" s="302"/>
      <c r="M20" s="303"/>
      <c r="N20" s="304"/>
      <c r="O20" s="335"/>
      <c r="P20" s="319"/>
      <c r="Q20" s="321"/>
      <c r="R20" s="309"/>
      <c r="S20" s="309"/>
      <c r="T20" s="311"/>
      <c r="U20" s="358"/>
    </row>
    <row r="21" spans="1:31" ht="15" customHeight="1" x14ac:dyDescent="0.3">
      <c r="A21" s="329"/>
      <c r="B21" s="332"/>
      <c r="C21" s="322"/>
      <c r="D21" s="326"/>
      <c r="E21" s="324"/>
      <c r="F21" s="322"/>
      <c r="G21" s="326"/>
      <c r="H21" s="324"/>
      <c r="I21" s="322"/>
      <c r="J21" s="326"/>
      <c r="K21" s="326"/>
      <c r="L21" s="302"/>
      <c r="M21" s="303"/>
      <c r="N21" s="304"/>
      <c r="O21" s="322"/>
      <c r="P21" s="326"/>
      <c r="Q21" s="324"/>
      <c r="R21" s="312"/>
      <c r="S21" s="314"/>
      <c r="T21" s="316"/>
      <c r="U21" s="355"/>
    </row>
    <row r="22" spans="1:31" ht="15.75" customHeight="1" thickBot="1" x14ac:dyDescent="0.35">
      <c r="A22" s="330"/>
      <c r="B22" s="333"/>
      <c r="C22" s="323"/>
      <c r="D22" s="327"/>
      <c r="E22" s="325"/>
      <c r="F22" s="323"/>
      <c r="G22" s="327"/>
      <c r="H22" s="325"/>
      <c r="I22" s="323"/>
      <c r="J22" s="327"/>
      <c r="K22" s="327"/>
      <c r="L22" s="305"/>
      <c r="M22" s="306"/>
      <c r="N22" s="307"/>
      <c r="O22" s="323"/>
      <c r="P22" s="327"/>
      <c r="Q22" s="325"/>
      <c r="R22" s="313"/>
      <c r="S22" s="315"/>
      <c r="T22" s="317"/>
      <c r="U22" s="356"/>
    </row>
    <row r="23" spans="1:31" ht="15" customHeight="1" x14ac:dyDescent="0.35">
      <c r="A23" s="328">
        <v>5</v>
      </c>
      <c r="B23" s="331" t="str">
        <f>'Nasazení do skupin'!B24</f>
        <v>T.J. SOKOL Holice</v>
      </c>
      <c r="C23" s="334"/>
      <c r="D23" s="318"/>
      <c r="E23" s="320"/>
      <c r="F23" s="334"/>
      <c r="G23" s="318"/>
      <c r="H23" s="320"/>
      <c r="I23" s="334"/>
      <c r="J23" s="318"/>
      <c r="K23" s="320"/>
      <c r="L23" s="180"/>
      <c r="M23" s="180"/>
      <c r="N23" s="180"/>
      <c r="O23" s="299"/>
      <c r="P23" s="300"/>
      <c r="Q23" s="301"/>
      <c r="R23" s="308"/>
      <c r="S23" s="308"/>
      <c r="T23" s="310"/>
      <c r="U23" s="357"/>
    </row>
    <row r="24" spans="1:31" ht="15.75" customHeight="1" thickBot="1" x14ac:dyDescent="0.4">
      <c r="A24" s="329"/>
      <c r="B24" s="332"/>
      <c r="C24" s="335"/>
      <c r="D24" s="319"/>
      <c r="E24" s="321"/>
      <c r="F24" s="335"/>
      <c r="G24" s="319"/>
      <c r="H24" s="321"/>
      <c r="I24" s="335"/>
      <c r="J24" s="319"/>
      <c r="K24" s="321"/>
      <c r="L24" s="211"/>
      <c r="M24" s="211"/>
      <c r="N24" s="211"/>
      <c r="O24" s="302"/>
      <c r="P24" s="303"/>
      <c r="Q24" s="304"/>
      <c r="R24" s="309"/>
      <c r="S24" s="309"/>
      <c r="T24" s="311"/>
      <c r="U24" s="358"/>
    </row>
    <row r="25" spans="1:31" ht="15" customHeight="1" x14ac:dyDescent="0.3">
      <c r="A25" s="329"/>
      <c r="B25" s="332"/>
      <c r="C25" s="322"/>
      <c r="D25" s="326"/>
      <c r="E25" s="324"/>
      <c r="F25" s="322"/>
      <c r="G25" s="326"/>
      <c r="H25" s="324"/>
      <c r="I25" s="322"/>
      <c r="J25" s="326"/>
      <c r="K25" s="324"/>
      <c r="L25" s="212"/>
      <c r="M25" s="212"/>
      <c r="N25" s="212"/>
      <c r="O25" s="302"/>
      <c r="P25" s="303"/>
      <c r="Q25" s="304"/>
      <c r="R25" s="312"/>
      <c r="S25" s="314"/>
      <c r="T25" s="316"/>
      <c r="U25" s="355"/>
    </row>
    <row r="26" spans="1:31" ht="15.75" customHeight="1" thickBot="1" x14ac:dyDescent="0.35">
      <c r="A26" s="330"/>
      <c r="B26" s="333"/>
      <c r="C26" s="323"/>
      <c r="D26" s="327"/>
      <c r="E26" s="325"/>
      <c r="F26" s="323"/>
      <c r="G26" s="327"/>
      <c r="H26" s="325"/>
      <c r="I26" s="323"/>
      <c r="J26" s="327"/>
      <c r="K26" s="325"/>
      <c r="L26" s="213"/>
      <c r="M26" s="213"/>
      <c r="N26" s="213"/>
      <c r="O26" s="305"/>
      <c r="P26" s="306"/>
      <c r="Q26" s="307"/>
      <c r="R26" s="313"/>
      <c r="S26" s="315"/>
      <c r="T26" s="317"/>
      <c r="U26" s="356"/>
    </row>
    <row r="27" spans="1:31" ht="15" customHeight="1" x14ac:dyDescent="0.3">
      <c r="A27" s="385"/>
      <c r="B27" s="387"/>
      <c r="C27" s="387"/>
      <c r="D27" s="386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3">
      <c r="A28" s="385"/>
      <c r="B28" s="387"/>
      <c r="C28" s="387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2" customHeight="1" x14ac:dyDescent="0.3">
      <c r="A29" s="385"/>
      <c r="B29" s="387"/>
      <c r="C29" s="387"/>
      <c r="D29" s="386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2" customHeight="1" x14ac:dyDescent="0.3">
      <c r="A30" s="385"/>
      <c r="B30" s="387"/>
      <c r="C30" s="387"/>
      <c r="D30" s="386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3">
      <c r="A31" s="385"/>
      <c r="B31" s="387"/>
      <c r="C31" s="387"/>
      <c r="D31" s="38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3">
      <c r="A32" s="385"/>
      <c r="B32" s="387"/>
      <c r="C32" s="387"/>
      <c r="D32" s="386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3">
      <c r="A33" s="385"/>
      <c r="B33" s="387"/>
      <c r="C33" s="387"/>
      <c r="D33" s="386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3">
      <c r="A34" s="385"/>
      <c r="B34" s="387"/>
      <c r="C34" s="387"/>
      <c r="D34" s="386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3">
      <c r="A35" s="385"/>
      <c r="B35" s="387"/>
      <c r="C35" s="387"/>
      <c r="D35" s="386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3">
      <c r="A36" s="385"/>
      <c r="B36" s="387"/>
      <c r="C36" s="387"/>
      <c r="D36" s="386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2.8" x14ac:dyDescent="0.4">
      <c r="S37" s="412"/>
      <c r="T37" s="412"/>
      <c r="U37" s="216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</row>
    <row r="39" spans="1:57" x14ac:dyDescent="0.3"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</row>
    <row r="40" spans="1:57" x14ac:dyDescent="0.3"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</row>
    <row r="41" spans="1:57" ht="21" x14ac:dyDescent="0.4">
      <c r="W41" s="388"/>
      <c r="X41" s="388"/>
      <c r="Y41" s="388"/>
      <c r="Z41" s="388"/>
      <c r="AA41" s="388"/>
      <c r="AB41" s="388"/>
      <c r="AC41" s="388"/>
      <c r="AD41" s="390"/>
      <c r="AE41" s="390"/>
      <c r="AF41" s="390"/>
      <c r="AG41" s="390"/>
      <c r="AH41" s="390"/>
      <c r="AI41" s="390"/>
      <c r="AJ41" s="1"/>
      <c r="AK41" s="1"/>
      <c r="AL41" s="388"/>
      <c r="AM41" s="388"/>
      <c r="AN41" s="388"/>
      <c r="AO41" s="388"/>
      <c r="AP41" s="388"/>
      <c r="AQ41" s="388"/>
      <c r="AR41" s="5"/>
      <c r="AS41" s="4"/>
      <c r="AT41" s="4"/>
      <c r="AU41" s="4"/>
      <c r="AV41" s="4"/>
      <c r="AW41" s="4"/>
      <c r="AX41" s="388"/>
      <c r="AY41" s="388"/>
      <c r="AZ41" s="388"/>
      <c r="BA41" s="388"/>
      <c r="BB41" s="1"/>
      <c r="BC41" s="1"/>
      <c r="BD41" s="1"/>
      <c r="BE41" s="1"/>
    </row>
    <row r="43" spans="1:57" ht="21" x14ac:dyDescent="0.4">
      <c r="W43" s="390"/>
      <c r="X43" s="390"/>
      <c r="Y43" s="390"/>
      <c r="Z43" s="390"/>
      <c r="AA43" s="390"/>
      <c r="AB43" s="390"/>
      <c r="AC43" s="390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1"/>
      <c r="AO43" s="390"/>
      <c r="AP43" s="390"/>
      <c r="AQ43" s="390"/>
      <c r="AR43" s="390"/>
      <c r="AS43" s="390"/>
      <c r="AT43" s="390"/>
      <c r="AU43" s="390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</row>
    <row r="46" spans="1:57" ht="15.6" x14ac:dyDescent="0.3">
      <c r="W46" s="413"/>
      <c r="X46" s="413"/>
      <c r="Y46" s="413"/>
      <c r="Z46" s="413"/>
      <c r="AA46" s="413"/>
      <c r="AB46" s="413"/>
      <c r="AC46" s="2"/>
      <c r="AD46" s="413"/>
      <c r="AE46" s="413"/>
      <c r="AF46" s="2"/>
      <c r="AG46" s="2"/>
      <c r="AH46" s="2"/>
      <c r="AI46" s="413"/>
      <c r="AJ46" s="413"/>
      <c r="AK46" s="413"/>
      <c r="AL46" s="413"/>
      <c r="AM46" s="413"/>
      <c r="AN46" s="413"/>
      <c r="AO46" s="2"/>
      <c r="AP46" s="2"/>
      <c r="AQ46" s="2"/>
      <c r="AR46" s="2"/>
      <c r="AS46" s="2"/>
      <c r="AT46" s="2"/>
      <c r="AU46" s="413"/>
      <c r="AV46" s="413"/>
      <c r="AW46" s="413"/>
      <c r="AX46" s="413"/>
      <c r="AY46" s="413"/>
      <c r="AZ46" s="413"/>
      <c r="BA46" s="2"/>
      <c r="BB46" s="2"/>
      <c r="BC46" s="2"/>
      <c r="BD46" s="2"/>
      <c r="BE46" s="2"/>
    </row>
    <row r="49" spans="23:57" ht="15" customHeight="1" x14ac:dyDescent="0.3"/>
    <row r="53" spans="23:57" x14ac:dyDescent="0.3"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</row>
    <row r="54" spans="23:57" x14ac:dyDescent="0.3"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</row>
    <row r="58" spans="23:57" ht="22.8" x14ac:dyDescent="0.4"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</row>
    <row r="59" spans="23:57" ht="21" x14ac:dyDescent="0.4">
      <c r="W59" s="388"/>
      <c r="X59" s="388"/>
      <c r="Y59" s="388"/>
      <c r="Z59" s="388"/>
      <c r="AA59" s="388"/>
      <c r="AB59" s="388"/>
      <c r="AC59" s="388"/>
      <c r="AD59" s="390"/>
      <c r="AE59" s="390"/>
      <c r="AF59" s="390"/>
      <c r="AG59" s="390"/>
      <c r="AH59" s="390"/>
      <c r="AI59" s="390"/>
      <c r="AJ59" s="1"/>
      <c r="AK59" s="1"/>
      <c r="AL59" s="388"/>
      <c r="AM59" s="388"/>
      <c r="AN59" s="388"/>
      <c r="AO59" s="388"/>
      <c r="AP59" s="388"/>
      <c r="AQ59" s="388"/>
      <c r="AR59" s="5"/>
      <c r="AS59" s="4"/>
      <c r="AT59" s="4"/>
      <c r="AU59" s="4"/>
      <c r="AV59" s="4"/>
      <c r="AW59" s="4"/>
      <c r="AX59" s="388"/>
      <c r="AY59" s="388"/>
      <c r="AZ59" s="388"/>
      <c r="BA59" s="388"/>
      <c r="BB59" s="1"/>
      <c r="BC59" s="1"/>
      <c r="BD59" s="1"/>
      <c r="BE59" s="1"/>
    </row>
    <row r="61" spans="23:57" ht="21" x14ac:dyDescent="0.4">
      <c r="W61" s="390"/>
      <c r="X61" s="390"/>
      <c r="Y61" s="390"/>
      <c r="Z61" s="390"/>
      <c r="AA61" s="390"/>
      <c r="AB61" s="390"/>
      <c r="AC61" s="390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1"/>
      <c r="AO61" s="390"/>
      <c r="AP61" s="390"/>
      <c r="AQ61" s="390"/>
      <c r="AR61" s="390"/>
      <c r="AS61" s="390"/>
      <c r="AT61" s="390"/>
      <c r="AU61" s="390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</row>
    <row r="64" spans="23:57" ht="15.6" x14ac:dyDescent="0.3">
      <c r="W64" s="413"/>
      <c r="X64" s="413"/>
      <c r="Y64" s="413"/>
      <c r="Z64" s="413"/>
      <c r="AA64" s="413"/>
      <c r="AB64" s="413"/>
      <c r="AC64" s="2"/>
      <c r="AD64" s="413"/>
      <c r="AE64" s="413"/>
      <c r="AF64" s="2"/>
      <c r="AG64" s="2"/>
      <c r="AH64" s="2"/>
      <c r="AI64" s="413"/>
      <c r="AJ64" s="413"/>
      <c r="AK64" s="413"/>
      <c r="AL64" s="413"/>
      <c r="AM64" s="413"/>
      <c r="AN64" s="413"/>
      <c r="AO64" s="2"/>
      <c r="AP64" s="2"/>
      <c r="AQ64" s="2"/>
      <c r="AR64" s="2"/>
      <c r="AS64" s="2"/>
      <c r="AT64" s="2"/>
      <c r="AU64" s="413"/>
      <c r="AV64" s="413"/>
      <c r="AW64" s="413"/>
      <c r="AX64" s="413"/>
      <c r="AY64" s="413"/>
      <c r="AZ64" s="413"/>
      <c r="BA64" s="2"/>
      <c r="BB64" s="2"/>
      <c r="BC64" s="2"/>
      <c r="BD64" s="2"/>
      <c r="BE64" s="2"/>
    </row>
    <row r="67" spans="23:57" ht="15" customHeight="1" x14ac:dyDescent="0.3"/>
    <row r="71" spans="23:57" x14ac:dyDescent="0.3"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</row>
    <row r="72" spans="23:57" x14ac:dyDescent="0.3"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</row>
    <row r="76" spans="23:57" ht="22.8" x14ac:dyDescent="0.4"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</row>
    <row r="78" spans="23:57" ht="22.8" x14ac:dyDescent="0.4"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</row>
    <row r="79" spans="23:57" ht="21" x14ac:dyDescent="0.4">
      <c r="W79" s="388"/>
      <c r="X79" s="388"/>
      <c r="Y79" s="388"/>
      <c r="Z79" s="388"/>
      <c r="AA79" s="388"/>
      <c r="AB79" s="388"/>
      <c r="AC79" s="388"/>
      <c r="AD79" s="390"/>
      <c r="AE79" s="390"/>
      <c r="AF79" s="390"/>
      <c r="AG79" s="390"/>
      <c r="AH79" s="390"/>
      <c r="AI79" s="390"/>
      <c r="AJ79" s="1"/>
      <c r="AK79" s="1"/>
      <c r="AL79" s="388"/>
      <c r="AM79" s="388"/>
      <c r="AN79" s="388"/>
      <c r="AO79" s="388"/>
      <c r="AP79" s="388"/>
      <c r="AQ79" s="388"/>
      <c r="AR79" s="5"/>
      <c r="AS79" s="4"/>
      <c r="AT79" s="4"/>
      <c r="AU79" s="4"/>
      <c r="AV79" s="4"/>
      <c r="AW79" s="4"/>
      <c r="AX79" s="388"/>
      <c r="AY79" s="388"/>
      <c r="AZ79" s="388"/>
      <c r="BA79" s="388"/>
      <c r="BB79" s="1"/>
      <c r="BC79" s="1"/>
      <c r="BD79" s="1"/>
      <c r="BE79" s="1"/>
    </row>
    <row r="81" spans="23:57" ht="21" x14ac:dyDescent="0.4">
      <c r="W81" s="390"/>
      <c r="X81" s="390"/>
      <c r="Y81" s="390"/>
      <c r="Z81" s="390"/>
      <c r="AA81" s="390"/>
      <c r="AB81" s="390"/>
      <c r="AC81" s="390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1"/>
      <c r="AO81" s="390"/>
      <c r="AP81" s="390"/>
      <c r="AQ81" s="390"/>
      <c r="AR81" s="390"/>
      <c r="AS81" s="390"/>
      <c r="AT81" s="390"/>
      <c r="AU81" s="390"/>
      <c r="AV81" s="391"/>
      <c r="AW81" s="391"/>
      <c r="AX81" s="391"/>
      <c r="AY81" s="391"/>
      <c r="AZ81" s="391"/>
      <c r="BA81" s="391"/>
      <c r="BB81" s="391"/>
      <c r="BC81" s="391"/>
      <c r="BD81" s="391"/>
      <c r="BE81" s="391"/>
    </row>
    <row r="84" spans="23:57" ht="15.6" x14ac:dyDescent="0.3">
      <c r="W84" s="413"/>
      <c r="X84" s="413"/>
      <c r="Y84" s="413"/>
      <c r="Z84" s="413"/>
      <c r="AA84" s="413"/>
      <c r="AB84" s="413"/>
      <c r="AC84" s="2"/>
      <c r="AD84" s="413"/>
      <c r="AE84" s="413"/>
      <c r="AF84" s="2"/>
      <c r="AG84" s="2"/>
      <c r="AH84" s="2"/>
      <c r="AI84" s="413"/>
      <c r="AJ84" s="413"/>
      <c r="AK84" s="413"/>
      <c r="AL84" s="413"/>
      <c r="AM84" s="413"/>
      <c r="AN84" s="413"/>
      <c r="AO84" s="2"/>
      <c r="AP84" s="2"/>
      <c r="AQ84" s="2"/>
      <c r="AR84" s="2"/>
      <c r="AS84" s="2"/>
      <c r="AT84" s="2"/>
      <c r="AU84" s="413"/>
      <c r="AV84" s="413"/>
      <c r="AW84" s="413"/>
      <c r="AX84" s="413"/>
      <c r="AY84" s="413"/>
      <c r="AZ84" s="413"/>
      <c r="BA84" s="2"/>
      <c r="BB84" s="2"/>
      <c r="BC84" s="2"/>
      <c r="BD84" s="2"/>
      <c r="BE84" s="2"/>
    </row>
    <row r="91" spans="23:57" x14ac:dyDescent="0.3"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</row>
    <row r="92" spans="23:57" x14ac:dyDescent="0.3"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</row>
  </sheetData>
  <mergeCells count="232"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96"/>
  <sheetViews>
    <sheetView showGridLines="0" zoomScaleNormal="100" workbookViewId="0">
      <selection activeCell="X15" sqref="X15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92"/>
      <c r="P2" s="392"/>
      <c r="Q2" s="392"/>
      <c r="R2" s="359"/>
      <c r="S2" s="359"/>
      <c r="T2" s="359"/>
      <c r="U2" s="360"/>
    </row>
    <row r="3" spans="1:21" ht="15" customHeight="1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1" ht="32.25" customHeight="1" thickBot="1" x14ac:dyDescent="0.35">
      <c r="A4" s="406" t="s">
        <v>0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1" ht="14.4" customHeight="1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214" t="s">
        <v>2</v>
      </c>
    </row>
    <row r="6" spans="1:21" ht="15" customHeight="1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215" t="s">
        <v>4</v>
      </c>
    </row>
    <row r="7" spans="1:21" ht="15" customHeight="1" x14ac:dyDescent="0.3">
      <c r="A7" s="328">
        <v>1</v>
      </c>
      <c r="B7" s="331" t="str">
        <f>'Nasazení do skupin'!B20</f>
        <v>Městský nohejbalový klub Modřice, z.s. "A"</v>
      </c>
      <c r="C7" s="367"/>
      <c r="D7" s="368"/>
      <c r="E7" s="369"/>
      <c r="F7" s="434">
        <f>O33</f>
        <v>2</v>
      </c>
      <c r="G7" s="436" t="s">
        <v>5</v>
      </c>
      <c r="H7" s="428">
        <f>Q33</f>
        <v>0</v>
      </c>
      <c r="I7" s="434">
        <f>O43</f>
        <v>2</v>
      </c>
      <c r="J7" s="436" t="s">
        <v>5</v>
      </c>
      <c r="K7" s="428">
        <f>Q43</f>
        <v>0</v>
      </c>
      <c r="L7" s="434">
        <f>E19</f>
        <v>2</v>
      </c>
      <c r="M7" s="436" t="s">
        <v>5</v>
      </c>
      <c r="N7" s="428">
        <f>C19</f>
        <v>0</v>
      </c>
      <c r="O7" s="434">
        <f>E23</f>
        <v>2</v>
      </c>
      <c r="P7" s="436" t="s">
        <v>5</v>
      </c>
      <c r="Q7" s="428">
        <f>C23</f>
        <v>0</v>
      </c>
      <c r="R7" s="418">
        <f>F7+I7+L7+O7</f>
        <v>8</v>
      </c>
      <c r="S7" s="422" t="s">
        <v>5</v>
      </c>
      <c r="T7" s="452">
        <f>H7+K7+N7+Q7</f>
        <v>0</v>
      </c>
      <c r="U7" s="450">
        <v>8</v>
      </c>
    </row>
    <row r="8" spans="1:21" ht="15.75" customHeight="1" thickBot="1" x14ac:dyDescent="0.35">
      <c r="A8" s="329"/>
      <c r="B8" s="332"/>
      <c r="C8" s="370"/>
      <c r="D8" s="371"/>
      <c r="E8" s="372"/>
      <c r="F8" s="435"/>
      <c r="G8" s="431"/>
      <c r="H8" s="429"/>
      <c r="I8" s="435"/>
      <c r="J8" s="431"/>
      <c r="K8" s="429"/>
      <c r="L8" s="435"/>
      <c r="M8" s="431"/>
      <c r="N8" s="429"/>
      <c r="O8" s="435"/>
      <c r="P8" s="431"/>
      <c r="Q8" s="429"/>
      <c r="R8" s="419"/>
      <c r="S8" s="423"/>
      <c r="T8" s="453"/>
      <c r="U8" s="451"/>
    </row>
    <row r="9" spans="1:21" ht="15" customHeight="1" x14ac:dyDescent="0.3">
      <c r="A9" s="329"/>
      <c r="B9" s="332"/>
      <c r="C9" s="370"/>
      <c r="D9" s="371"/>
      <c r="E9" s="372"/>
      <c r="F9" s="439">
        <f>O34</f>
        <v>20</v>
      </c>
      <c r="G9" s="437" t="s">
        <v>5</v>
      </c>
      <c r="H9" s="432">
        <f>Q34</f>
        <v>12</v>
      </c>
      <c r="I9" s="439">
        <f>O44</f>
        <v>20</v>
      </c>
      <c r="J9" s="437" t="s">
        <v>5</v>
      </c>
      <c r="K9" s="432">
        <f>Q44</f>
        <v>11</v>
      </c>
      <c r="L9" s="439">
        <f>E21</f>
        <v>20</v>
      </c>
      <c r="M9" s="437" t="s">
        <v>5</v>
      </c>
      <c r="N9" s="432">
        <f>C21</f>
        <v>11</v>
      </c>
      <c r="O9" s="439">
        <f>E25</f>
        <v>20</v>
      </c>
      <c r="P9" s="437" t="s">
        <v>5</v>
      </c>
      <c r="Q9" s="432">
        <f>C25</f>
        <v>7</v>
      </c>
      <c r="R9" s="420">
        <f>F9+I9+L9+O9</f>
        <v>80</v>
      </c>
      <c r="S9" s="414" t="s">
        <v>5</v>
      </c>
      <c r="T9" s="416">
        <f>H9+K9+N9+Q9</f>
        <v>41</v>
      </c>
      <c r="U9" s="446">
        <v>1</v>
      </c>
    </row>
    <row r="10" spans="1:21" ht="15.75" customHeight="1" thickBot="1" x14ac:dyDescent="0.35">
      <c r="A10" s="330"/>
      <c r="B10" s="333"/>
      <c r="C10" s="373"/>
      <c r="D10" s="374"/>
      <c r="E10" s="375"/>
      <c r="F10" s="439"/>
      <c r="G10" s="437"/>
      <c r="H10" s="432"/>
      <c r="I10" s="440"/>
      <c r="J10" s="438"/>
      <c r="K10" s="433"/>
      <c r="L10" s="440"/>
      <c r="M10" s="438"/>
      <c r="N10" s="433"/>
      <c r="O10" s="440"/>
      <c r="P10" s="438"/>
      <c r="Q10" s="433"/>
      <c r="R10" s="421"/>
      <c r="S10" s="415"/>
      <c r="T10" s="417"/>
      <c r="U10" s="447"/>
    </row>
    <row r="11" spans="1:21" ht="15" customHeight="1" x14ac:dyDescent="0.3">
      <c r="A11" s="328">
        <v>2</v>
      </c>
      <c r="B11" s="331" t="str">
        <f>'Nasazení do skupin'!B21</f>
        <v>TJ Avia Čakovice "B"</v>
      </c>
      <c r="C11" s="434">
        <f>H7</f>
        <v>0</v>
      </c>
      <c r="D11" s="436" t="s">
        <v>5</v>
      </c>
      <c r="E11" s="436">
        <f>F7</f>
        <v>2</v>
      </c>
      <c r="F11" s="376" t="s">
        <v>41</v>
      </c>
      <c r="G11" s="377"/>
      <c r="H11" s="378"/>
      <c r="I11" s="436">
        <f>O39</f>
        <v>2</v>
      </c>
      <c r="J11" s="436" t="s">
        <v>5</v>
      </c>
      <c r="K11" s="428">
        <f>Q39</f>
        <v>0</v>
      </c>
      <c r="L11" s="434">
        <f>H19</f>
        <v>2</v>
      </c>
      <c r="M11" s="436" t="s">
        <v>5</v>
      </c>
      <c r="N11" s="428">
        <f>F19</f>
        <v>0</v>
      </c>
      <c r="O11" s="434">
        <f>O29</f>
        <v>1</v>
      </c>
      <c r="P11" s="436" t="s">
        <v>5</v>
      </c>
      <c r="Q11" s="428">
        <f>Q29</f>
        <v>2</v>
      </c>
      <c r="R11" s="418">
        <f>C11+I11+L11+O11</f>
        <v>5</v>
      </c>
      <c r="S11" s="422" t="s">
        <v>5</v>
      </c>
      <c r="T11" s="452">
        <f>E11+K11+N11+Q11</f>
        <v>4</v>
      </c>
      <c r="U11" s="450">
        <v>4</v>
      </c>
    </row>
    <row r="12" spans="1:21" ht="15.75" customHeight="1" thickBot="1" x14ac:dyDescent="0.35">
      <c r="A12" s="329"/>
      <c r="B12" s="332"/>
      <c r="C12" s="435"/>
      <c r="D12" s="431"/>
      <c r="E12" s="431"/>
      <c r="F12" s="379"/>
      <c r="G12" s="380"/>
      <c r="H12" s="381"/>
      <c r="I12" s="431"/>
      <c r="J12" s="431"/>
      <c r="K12" s="429"/>
      <c r="L12" s="435"/>
      <c r="M12" s="431"/>
      <c r="N12" s="429"/>
      <c r="O12" s="435"/>
      <c r="P12" s="431"/>
      <c r="Q12" s="429"/>
      <c r="R12" s="419"/>
      <c r="S12" s="423"/>
      <c r="T12" s="453"/>
      <c r="U12" s="451"/>
    </row>
    <row r="13" spans="1:21" ht="15" customHeight="1" x14ac:dyDescent="0.3">
      <c r="A13" s="329"/>
      <c r="B13" s="332"/>
      <c r="C13" s="439">
        <f>H9</f>
        <v>12</v>
      </c>
      <c r="D13" s="437" t="s">
        <v>5</v>
      </c>
      <c r="E13" s="437">
        <f>F9</f>
        <v>20</v>
      </c>
      <c r="F13" s="379"/>
      <c r="G13" s="380"/>
      <c r="H13" s="381"/>
      <c r="I13" s="437">
        <f>O40</f>
        <v>20</v>
      </c>
      <c r="J13" s="437" t="s">
        <v>5</v>
      </c>
      <c r="K13" s="432">
        <f>Q40</f>
        <v>14</v>
      </c>
      <c r="L13" s="439">
        <f>H21</f>
        <v>20</v>
      </c>
      <c r="M13" s="437" t="s">
        <v>5</v>
      </c>
      <c r="N13" s="432">
        <f>F21</f>
        <v>14</v>
      </c>
      <c r="O13" s="439">
        <f>O30</f>
        <v>24</v>
      </c>
      <c r="P13" s="437" t="s">
        <v>5</v>
      </c>
      <c r="Q13" s="432">
        <f>Q30</f>
        <v>26</v>
      </c>
      <c r="R13" s="420">
        <f>C13+I13+L13+O13</f>
        <v>76</v>
      </c>
      <c r="S13" s="414" t="s">
        <v>5</v>
      </c>
      <c r="T13" s="416">
        <f>E13+K13+N13+Q13</f>
        <v>74</v>
      </c>
      <c r="U13" s="446">
        <v>3</v>
      </c>
    </row>
    <row r="14" spans="1:21" ht="15.75" customHeight="1" thickBot="1" x14ac:dyDescent="0.35">
      <c r="A14" s="330"/>
      <c r="B14" s="333"/>
      <c r="C14" s="440"/>
      <c r="D14" s="438"/>
      <c r="E14" s="438"/>
      <c r="F14" s="382"/>
      <c r="G14" s="383"/>
      <c r="H14" s="384"/>
      <c r="I14" s="437"/>
      <c r="J14" s="437"/>
      <c r="K14" s="432"/>
      <c r="L14" s="440"/>
      <c r="M14" s="438"/>
      <c r="N14" s="433"/>
      <c r="O14" s="440"/>
      <c r="P14" s="438"/>
      <c r="Q14" s="433"/>
      <c r="R14" s="421"/>
      <c r="S14" s="415"/>
      <c r="T14" s="417"/>
      <c r="U14" s="447"/>
    </row>
    <row r="15" spans="1:21" ht="15" customHeight="1" x14ac:dyDescent="0.3">
      <c r="A15" s="328">
        <v>3</v>
      </c>
      <c r="B15" s="331" t="str">
        <f>'Nasazení do skupin'!B22</f>
        <v>NK CLIMAX Vsetín "B"</v>
      </c>
      <c r="C15" s="434">
        <f>K7</f>
        <v>0</v>
      </c>
      <c r="D15" s="436" t="s">
        <v>5</v>
      </c>
      <c r="E15" s="428">
        <f>I7</f>
        <v>2</v>
      </c>
      <c r="F15" s="441">
        <f>K11</f>
        <v>0</v>
      </c>
      <c r="G15" s="430" t="s">
        <v>5</v>
      </c>
      <c r="H15" s="430">
        <f>I11</f>
        <v>2</v>
      </c>
      <c r="I15" s="343"/>
      <c r="J15" s="344"/>
      <c r="K15" s="345"/>
      <c r="L15" s="442">
        <f>O31</f>
        <v>2</v>
      </c>
      <c r="M15" s="442" t="s">
        <v>5</v>
      </c>
      <c r="N15" s="444">
        <f>Q31</f>
        <v>1</v>
      </c>
      <c r="O15" s="442">
        <f>K23</f>
        <v>0</v>
      </c>
      <c r="P15" s="442" t="s">
        <v>5</v>
      </c>
      <c r="Q15" s="444">
        <f>I23</f>
        <v>2</v>
      </c>
      <c r="R15" s="418">
        <f>C15+F15+L15+O15</f>
        <v>2</v>
      </c>
      <c r="S15" s="422" t="s">
        <v>5</v>
      </c>
      <c r="T15" s="452">
        <f>H15+E15+N15+Q15</f>
        <v>7</v>
      </c>
      <c r="U15" s="450">
        <v>2</v>
      </c>
    </row>
    <row r="16" spans="1:21" ht="15.75" customHeight="1" thickBot="1" x14ac:dyDescent="0.35">
      <c r="A16" s="329"/>
      <c r="B16" s="332"/>
      <c r="C16" s="435"/>
      <c r="D16" s="431"/>
      <c r="E16" s="429"/>
      <c r="F16" s="435"/>
      <c r="G16" s="431"/>
      <c r="H16" s="431"/>
      <c r="I16" s="346"/>
      <c r="J16" s="347"/>
      <c r="K16" s="348"/>
      <c r="L16" s="443"/>
      <c r="M16" s="443"/>
      <c r="N16" s="445"/>
      <c r="O16" s="443"/>
      <c r="P16" s="443"/>
      <c r="Q16" s="445"/>
      <c r="R16" s="419"/>
      <c r="S16" s="423"/>
      <c r="T16" s="453"/>
      <c r="U16" s="451"/>
    </row>
    <row r="17" spans="1:22" ht="15" customHeight="1" x14ac:dyDescent="0.3">
      <c r="A17" s="329"/>
      <c r="B17" s="332"/>
      <c r="C17" s="439">
        <f>K9</f>
        <v>11</v>
      </c>
      <c r="D17" s="437" t="s">
        <v>5</v>
      </c>
      <c r="E17" s="432">
        <f>I9</f>
        <v>20</v>
      </c>
      <c r="F17" s="439">
        <f>K13</f>
        <v>14</v>
      </c>
      <c r="G17" s="437" t="s">
        <v>5</v>
      </c>
      <c r="H17" s="437">
        <f>I13</f>
        <v>20</v>
      </c>
      <c r="I17" s="346"/>
      <c r="J17" s="347"/>
      <c r="K17" s="348"/>
      <c r="L17" s="426">
        <f>O32</f>
        <v>28</v>
      </c>
      <c r="M17" s="426" t="s">
        <v>5</v>
      </c>
      <c r="N17" s="448">
        <f>Q32</f>
        <v>24</v>
      </c>
      <c r="O17" s="426">
        <f>K25</f>
        <v>14</v>
      </c>
      <c r="P17" s="426" t="s">
        <v>5</v>
      </c>
      <c r="Q17" s="448">
        <f>I25</f>
        <v>20</v>
      </c>
      <c r="R17" s="420">
        <f>F17+C17+L17+O17</f>
        <v>67</v>
      </c>
      <c r="S17" s="414" t="s">
        <v>5</v>
      </c>
      <c r="T17" s="416">
        <f>H17+E17+N17+Q17</f>
        <v>84</v>
      </c>
      <c r="U17" s="446">
        <v>4</v>
      </c>
    </row>
    <row r="18" spans="1:22" ht="15.75" customHeight="1" thickBot="1" x14ac:dyDescent="0.35">
      <c r="A18" s="330"/>
      <c r="B18" s="333"/>
      <c r="C18" s="440"/>
      <c r="D18" s="438"/>
      <c r="E18" s="433"/>
      <c r="F18" s="440"/>
      <c r="G18" s="438"/>
      <c r="H18" s="438"/>
      <c r="I18" s="349"/>
      <c r="J18" s="350"/>
      <c r="K18" s="351"/>
      <c r="L18" s="427"/>
      <c r="M18" s="427"/>
      <c r="N18" s="449"/>
      <c r="O18" s="427"/>
      <c r="P18" s="427"/>
      <c r="Q18" s="449"/>
      <c r="R18" s="421"/>
      <c r="S18" s="415"/>
      <c r="T18" s="417"/>
      <c r="U18" s="447"/>
    </row>
    <row r="19" spans="1:22" ht="15" customHeight="1" x14ac:dyDescent="0.3">
      <c r="A19" s="328">
        <v>4</v>
      </c>
      <c r="B19" s="331" t="str">
        <f>'Nasazení do skupin'!B23</f>
        <v>SK Šacung ČNES Benešov 1947 "B"</v>
      </c>
      <c r="C19" s="434">
        <f>O37</f>
        <v>0</v>
      </c>
      <c r="D19" s="436" t="s">
        <v>5</v>
      </c>
      <c r="E19" s="428">
        <f>Q37</f>
        <v>2</v>
      </c>
      <c r="F19" s="434">
        <f>O45</f>
        <v>0</v>
      </c>
      <c r="G19" s="436" t="s">
        <v>5</v>
      </c>
      <c r="H19" s="428">
        <f>Q45</f>
        <v>2</v>
      </c>
      <c r="I19" s="441">
        <f>N15</f>
        <v>1</v>
      </c>
      <c r="J19" s="430" t="s">
        <v>5</v>
      </c>
      <c r="K19" s="430">
        <f>L15</f>
        <v>2</v>
      </c>
      <c r="L19" s="299">
        <v>2017</v>
      </c>
      <c r="M19" s="300"/>
      <c r="N19" s="301"/>
      <c r="O19" s="442">
        <f>N23</f>
        <v>0</v>
      </c>
      <c r="P19" s="442" t="s">
        <v>5</v>
      </c>
      <c r="Q19" s="444">
        <f>L23</f>
        <v>2</v>
      </c>
      <c r="R19" s="418">
        <f>F19+I19+C19+O19</f>
        <v>1</v>
      </c>
      <c r="S19" s="422" t="s">
        <v>5</v>
      </c>
      <c r="T19" s="452">
        <f>H19+K19+E19+Q19</f>
        <v>8</v>
      </c>
      <c r="U19" s="450">
        <v>0</v>
      </c>
    </row>
    <row r="20" spans="1:22" ht="15.75" customHeight="1" thickBot="1" x14ac:dyDescent="0.35">
      <c r="A20" s="329"/>
      <c r="B20" s="332"/>
      <c r="C20" s="435"/>
      <c r="D20" s="431"/>
      <c r="E20" s="429"/>
      <c r="F20" s="435"/>
      <c r="G20" s="431"/>
      <c r="H20" s="429"/>
      <c r="I20" s="435"/>
      <c r="J20" s="431"/>
      <c r="K20" s="431"/>
      <c r="L20" s="302"/>
      <c r="M20" s="303"/>
      <c r="N20" s="304"/>
      <c r="O20" s="443"/>
      <c r="P20" s="443"/>
      <c r="Q20" s="445"/>
      <c r="R20" s="419"/>
      <c r="S20" s="423"/>
      <c r="T20" s="453"/>
      <c r="U20" s="451"/>
    </row>
    <row r="21" spans="1:22" ht="15" customHeight="1" x14ac:dyDescent="0.3">
      <c r="A21" s="329"/>
      <c r="B21" s="332"/>
      <c r="C21" s="439">
        <f>O38</f>
        <v>11</v>
      </c>
      <c r="D21" s="437" t="s">
        <v>5</v>
      </c>
      <c r="E21" s="432">
        <f>Q38</f>
        <v>20</v>
      </c>
      <c r="F21" s="439">
        <f>O46</f>
        <v>14</v>
      </c>
      <c r="G21" s="437" t="s">
        <v>5</v>
      </c>
      <c r="H21" s="432">
        <f>Q46</f>
        <v>20</v>
      </c>
      <c r="I21" s="439">
        <f>N17</f>
        <v>24</v>
      </c>
      <c r="J21" s="437" t="s">
        <v>5</v>
      </c>
      <c r="K21" s="437">
        <f>L17</f>
        <v>28</v>
      </c>
      <c r="L21" s="302"/>
      <c r="M21" s="303"/>
      <c r="N21" s="304"/>
      <c r="O21" s="426">
        <f>N25</f>
        <v>14</v>
      </c>
      <c r="P21" s="426" t="s">
        <v>5</v>
      </c>
      <c r="Q21" s="448">
        <f>L25</f>
        <v>20</v>
      </c>
      <c r="R21" s="420">
        <f>F21+I21+C21+O21</f>
        <v>63</v>
      </c>
      <c r="S21" s="414" t="s">
        <v>5</v>
      </c>
      <c r="T21" s="416">
        <f>H21+K21+E21+Q21</f>
        <v>88</v>
      </c>
      <c r="U21" s="446">
        <v>5</v>
      </c>
    </row>
    <row r="22" spans="1:22" ht="15.75" customHeight="1" thickBot="1" x14ac:dyDescent="0.35">
      <c r="A22" s="330"/>
      <c r="B22" s="333"/>
      <c r="C22" s="440"/>
      <c r="D22" s="438"/>
      <c r="E22" s="433"/>
      <c r="F22" s="440"/>
      <c r="G22" s="438"/>
      <c r="H22" s="433"/>
      <c r="I22" s="440"/>
      <c r="J22" s="438"/>
      <c r="K22" s="438"/>
      <c r="L22" s="305"/>
      <c r="M22" s="306"/>
      <c r="N22" s="307"/>
      <c r="O22" s="427"/>
      <c r="P22" s="427"/>
      <c r="Q22" s="449"/>
      <c r="R22" s="421"/>
      <c r="S22" s="415"/>
      <c r="T22" s="417"/>
      <c r="U22" s="447"/>
    </row>
    <row r="23" spans="1:22" ht="15.75" customHeight="1" x14ac:dyDescent="0.3">
      <c r="A23" s="328">
        <v>5</v>
      </c>
      <c r="B23" s="331" t="str">
        <f>'Nasazení do skupin'!B24</f>
        <v>T.J. SOKOL Holice</v>
      </c>
      <c r="C23" s="434">
        <f>O47</f>
        <v>0</v>
      </c>
      <c r="D23" s="436" t="s">
        <v>5</v>
      </c>
      <c r="E23" s="428">
        <f>Q47</f>
        <v>2</v>
      </c>
      <c r="F23" s="434">
        <f>Q11</f>
        <v>2</v>
      </c>
      <c r="G23" s="436" t="s">
        <v>5</v>
      </c>
      <c r="H23" s="428">
        <f>O11</f>
        <v>1</v>
      </c>
      <c r="I23" s="434">
        <f>O35</f>
        <v>2</v>
      </c>
      <c r="J23" s="436" t="s">
        <v>5</v>
      </c>
      <c r="K23" s="428">
        <f>Q35</f>
        <v>0</v>
      </c>
      <c r="L23" s="434">
        <f>O41</f>
        <v>2</v>
      </c>
      <c r="M23" s="436" t="s">
        <v>5</v>
      </c>
      <c r="N23" s="428">
        <f>Q41</f>
        <v>0</v>
      </c>
      <c r="O23" s="299"/>
      <c r="P23" s="300"/>
      <c r="Q23" s="301"/>
      <c r="R23" s="418">
        <f>F23+I23+L23+C23</f>
        <v>6</v>
      </c>
      <c r="S23" s="422" t="s">
        <v>5</v>
      </c>
      <c r="T23" s="452">
        <f>H23+K23+N23+E23</f>
        <v>3</v>
      </c>
      <c r="U23" s="450">
        <v>6</v>
      </c>
    </row>
    <row r="24" spans="1:22" ht="15.75" customHeight="1" thickBot="1" x14ac:dyDescent="0.35">
      <c r="A24" s="329"/>
      <c r="B24" s="332"/>
      <c r="C24" s="435"/>
      <c r="D24" s="431"/>
      <c r="E24" s="429"/>
      <c r="F24" s="435"/>
      <c r="G24" s="431"/>
      <c r="H24" s="429"/>
      <c r="I24" s="435"/>
      <c r="J24" s="431"/>
      <c r="K24" s="429"/>
      <c r="L24" s="435"/>
      <c r="M24" s="431"/>
      <c r="N24" s="429"/>
      <c r="O24" s="302"/>
      <c r="P24" s="303"/>
      <c r="Q24" s="304"/>
      <c r="R24" s="419"/>
      <c r="S24" s="423"/>
      <c r="T24" s="453"/>
      <c r="U24" s="451"/>
    </row>
    <row r="25" spans="1:22" ht="15.75" customHeight="1" x14ac:dyDescent="0.3">
      <c r="A25" s="329"/>
      <c r="B25" s="332"/>
      <c r="C25" s="439">
        <f>O48</f>
        <v>7</v>
      </c>
      <c r="D25" s="437" t="s">
        <v>5</v>
      </c>
      <c r="E25" s="432">
        <f>Q48</f>
        <v>20</v>
      </c>
      <c r="F25" s="439">
        <f>Q13</f>
        <v>26</v>
      </c>
      <c r="G25" s="437" t="s">
        <v>5</v>
      </c>
      <c r="H25" s="432">
        <f>O13</f>
        <v>24</v>
      </c>
      <c r="I25" s="439">
        <f>O36</f>
        <v>20</v>
      </c>
      <c r="J25" s="437" t="s">
        <v>5</v>
      </c>
      <c r="K25" s="432">
        <f>Q36</f>
        <v>14</v>
      </c>
      <c r="L25" s="439">
        <f>O42</f>
        <v>20</v>
      </c>
      <c r="M25" s="437" t="s">
        <v>5</v>
      </c>
      <c r="N25" s="432">
        <f>Q42</f>
        <v>14</v>
      </c>
      <c r="O25" s="302"/>
      <c r="P25" s="303"/>
      <c r="Q25" s="304"/>
      <c r="R25" s="420">
        <f>F25+I25+L25+C25</f>
        <v>73</v>
      </c>
      <c r="S25" s="414" t="s">
        <v>5</v>
      </c>
      <c r="T25" s="416">
        <f>H25+K25+N25+E25</f>
        <v>72</v>
      </c>
      <c r="U25" s="446">
        <v>2</v>
      </c>
    </row>
    <row r="26" spans="1:22" ht="15.75" customHeight="1" thickBot="1" x14ac:dyDescent="0.35">
      <c r="A26" s="330"/>
      <c r="B26" s="333"/>
      <c r="C26" s="440"/>
      <c r="D26" s="438"/>
      <c r="E26" s="433"/>
      <c r="F26" s="440"/>
      <c r="G26" s="438"/>
      <c r="H26" s="433"/>
      <c r="I26" s="440"/>
      <c r="J26" s="438"/>
      <c r="K26" s="433"/>
      <c r="L26" s="440"/>
      <c r="M26" s="438"/>
      <c r="N26" s="433"/>
      <c r="O26" s="305"/>
      <c r="P26" s="306"/>
      <c r="Q26" s="307"/>
      <c r="R26" s="421"/>
      <c r="S26" s="415"/>
      <c r="T26" s="417"/>
      <c r="U26" s="447"/>
    </row>
    <row r="28" spans="1:22" ht="24.9" customHeight="1" x14ac:dyDescent="0.4">
      <c r="A28" s="455" t="s">
        <v>12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7"/>
      <c r="S28" s="183"/>
      <c r="T28" s="217"/>
      <c r="U28" s="217"/>
    </row>
    <row r="29" spans="1:22" ht="15" customHeight="1" x14ac:dyDescent="0.3">
      <c r="A29" s="458">
        <v>1</v>
      </c>
      <c r="B29" s="454" t="str">
        <f>B11</f>
        <v>TJ Avia Čakovice "B"</v>
      </c>
      <c r="C29" s="454"/>
      <c r="D29" s="454" t="s">
        <v>5</v>
      </c>
      <c r="E29" s="454" t="str">
        <f>B23</f>
        <v>T.J. SOKOL Holice</v>
      </c>
      <c r="F29" s="454"/>
      <c r="G29" s="454"/>
      <c r="H29" s="454"/>
      <c r="I29" s="454"/>
      <c r="J29" s="454"/>
      <c r="K29" s="454"/>
      <c r="L29" s="454"/>
      <c r="M29" s="454"/>
      <c r="N29" s="454"/>
      <c r="O29" s="191">
        <v>1</v>
      </c>
      <c r="P29" s="192" t="s">
        <v>5</v>
      </c>
      <c r="Q29" s="192">
        <v>2</v>
      </c>
      <c r="R29" s="182" t="s">
        <v>11</v>
      </c>
      <c r="S29" s="181"/>
      <c r="T29" s="45"/>
      <c r="U29" s="46"/>
      <c r="V29" s="3"/>
    </row>
    <row r="30" spans="1:22" ht="15" customHeight="1" x14ac:dyDescent="0.3">
      <c r="A30" s="424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193">
        <v>24</v>
      </c>
      <c r="P30" s="194" t="s">
        <v>5</v>
      </c>
      <c r="Q30" s="179">
        <v>26</v>
      </c>
      <c r="R30" s="6" t="s">
        <v>10</v>
      </c>
      <c r="S30" s="181"/>
      <c r="T30" s="43"/>
      <c r="U30" s="46"/>
      <c r="V30" s="3"/>
    </row>
    <row r="31" spans="1:22" ht="15" customHeight="1" x14ac:dyDescent="0.3">
      <c r="A31" s="424">
        <v>2</v>
      </c>
      <c r="B31" s="425" t="str">
        <f>B15</f>
        <v>NK CLIMAX Vsetín "B"</v>
      </c>
      <c r="C31" s="425"/>
      <c r="D31" s="425" t="s">
        <v>5</v>
      </c>
      <c r="E31" s="425" t="str">
        <f>B19</f>
        <v>SK Šacung ČNES Benešov 1947 "B"</v>
      </c>
      <c r="F31" s="425"/>
      <c r="G31" s="425"/>
      <c r="H31" s="425"/>
      <c r="I31" s="425"/>
      <c r="J31" s="425"/>
      <c r="K31" s="425"/>
      <c r="L31" s="425"/>
      <c r="M31" s="425"/>
      <c r="N31" s="425"/>
      <c r="O31" s="195">
        <v>2</v>
      </c>
      <c r="P31" s="194" t="s">
        <v>5</v>
      </c>
      <c r="Q31" s="194">
        <v>1</v>
      </c>
      <c r="R31" s="6" t="s">
        <v>11</v>
      </c>
      <c r="S31" s="181"/>
      <c r="T31" s="45"/>
      <c r="U31" s="46"/>
    </row>
    <row r="32" spans="1:22" ht="15" customHeight="1" x14ac:dyDescent="0.3">
      <c r="A32" s="424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193">
        <v>28</v>
      </c>
      <c r="P32" s="194" t="s">
        <v>5</v>
      </c>
      <c r="Q32" s="179">
        <v>24</v>
      </c>
      <c r="R32" s="6" t="s">
        <v>10</v>
      </c>
      <c r="S32" s="181"/>
      <c r="T32" s="43"/>
      <c r="U32" s="46"/>
    </row>
    <row r="33" spans="1:21" ht="15" customHeight="1" x14ac:dyDescent="0.3">
      <c r="A33" s="424">
        <v>3</v>
      </c>
      <c r="B33" s="425" t="str">
        <f>B7</f>
        <v>Městský nohejbalový klub Modřice, z.s. "A"</v>
      </c>
      <c r="C33" s="425"/>
      <c r="D33" s="425" t="s">
        <v>5</v>
      </c>
      <c r="E33" s="425" t="str">
        <f>B11</f>
        <v>TJ Avia Čakovice "B"</v>
      </c>
      <c r="F33" s="425"/>
      <c r="G33" s="425"/>
      <c r="H33" s="425"/>
      <c r="I33" s="425"/>
      <c r="J33" s="425"/>
      <c r="K33" s="425"/>
      <c r="L33" s="425"/>
      <c r="M33" s="425"/>
      <c r="N33" s="425"/>
      <c r="O33" s="195">
        <v>2</v>
      </c>
      <c r="P33" s="194" t="s">
        <v>5</v>
      </c>
      <c r="Q33" s="194">
        <v>0</v>
      </c>
      <c r="R33" s="6" t="s">
        <v>11</v>
      </c>
      <c r="S33" s="181"/>
      <c r="T33" s="45"/>
      <c r="U33" s="46"/>
    </row>
    <row r="34" spans="1:21" ht="15" customHeight="1" x14ac:dyDescent="0.3">
      <c r="A34" s="424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193">
        <v>20</v>
      </c>
      <c r="P34" s="194" t="s">
        <v>5</v>
      </c>
      <c r="Q34" s="179">
        <v>12</v>
      </c>
      <c r="R34" s="6" t="s">
        <v>10</v>
      </c>
      <c r="S34" s="181"/>
      <c r="T34" s="43"/>
      <c r="U34" s="46"/>
    </row>
    <row r="35" spans="1:21" ht="15" customHeight="1" x14ac:dyDescent="0.3">
      <c r="A35" s="424">
        <v>4</v>
      </c>
      <c r="B35" s="425" t="str">
        <f>B23</f>
        <v>T.J. SOKOL Holice</v>
      </c>
      <c r="C35" s="425"/>
      <c r="D35" s="425" t="s">
        <v>5</v>
      </c>
      <c r="E35" s="425" t="str">
        <f>B15</f>
        <v>NK CLIMAX Vsetín "B"</v>
      </c>
      <c r="F35" s="425"/>
      <c r="G35" s="425"/>
      <c r="H35" s="425"/>
      <c r="I35" s="425"/>
      <c r="J35" s="425"/>
      <c r="K35" s="425"/>
      <c r="L35" s="425"/>
      <c r="M35" s="425"/>
      <c r="N35" s="425"/>
      <c r="O35" s="195">
        <v>2</v>
      </c>
      <c r="P35" s="194" t="s">
        <v>5</v>
      </c>
      <c r="Q35" s="194">
        <v>0</v>
      </c>
      <c r="R35" s="6" t="s">
        <v>11</v>
      </c>
      <c r="S35" s="181"/>
      <c r="T35" s="45"/>
      <c r="U35" s="46"/>
    </row>
    <row r="36" spans="1:21" ht="15" customHeight="1" x14ac:dyDescent="0.3">
      <c r="A36" s="424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193">
        <v>20</v>
      </c>
      <c r="P36" s="194" t="s">
        <v>5</v>
      </c>
      <c r="Q36" s="179">
        <v>14</v>
      </c>
      <c r="R36" s="6" t="s">
        <v>10</v>
      </c>
      <c r="S36" s="181"/>
      <c r="T36" s="43"/>
      <c r="U36" s="46"/>
    </row>
    <row r="37" spans="1:21" ht="15" customHeight="1" x14ac:dyDescent="0.3">
      <c r="A37" s="424">
        <v>5</v>
      </c>
      <c r="B37" s="425" t="str">
        <f>B19</f>
        <v>SK Šacung ČNES Benešov 1947 "B"</v>
      </c>
      <c r="C37" s="425"/>
      <c r="D37" s="425" t="s">
        <v>5</v>
      </c>
      <c r="E37" s="425" t="str">
        <f>B7</f>
        <v>Městský nohejbalový klub Modřice, z.s. "A"</v>
      </c>
      <c r="F37" s="425"/>
      <c r="G37" s="425"/>
      <c r="H37" s="425"/>
      <c r="I37" s="425"/>
      <c r="J37" s="425"/>
      <c r="K37" s="425"/>
      <c r="L37" s="425"/>
      <c r="M37" s="425"/>
      <c r="N37" s="425"/>
      <c r="O37" s="195">
        <v>0</v>
      </c>
      <c r="P37" s="194" t="s">
        <v>5</v>
      </c>
      <c r="Q37" s="194">
        <v>2</v>
      </c>
      <c r="R37" s="6" t="s">
        <v>11</v>
      </c>
      <c r="S37" s="181"/>
      <c r="T37" s="45"/>
      <c r="U37" s="46"/>
    </row>
    <row r="38" spans="1:21" ht="15" customHeight="1" x14ac:dyDescent="0.3">
      <c r="A38" s="424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193">
        <v>11</v>
      </c>
      <c r="P38" s="194" t="s">
        <v>5</v>
      </c>
      <c r="Q38" s="179">
        <v>20</v>
      </c>
      <c r="R38" s="6" t="s">
        <v>10</v>
      </c>
      <c r="S38" s="181"/>
      <c r="T38" s="43"/>
      <c r="U38" s="46"/>
    </row>
    <row r="39" spans="1:21" ht="15" customHeight="1" x14ac:dyDescent="0.3">
      <c r="A39" s="424">
        <v>6</v>
      </c>
      <c r="B39" s="425" t="str">
        <f>B11</f>
        <v>TJ Avia Čakovice "B"</v>
      </c>
      <c r="C39" s="425"/>
      <c r="D39" s="425" t="s">
        <v>5</v>
      </c>
      <c r="E39" s="425" t="str">
        <f>B15</f>
        <v>NK CLIMAX Vsetín "B"</v>
      </c>
      <c r="F39" s="425"/>
      <c r="G39" s="425"/>
      <c r="H39" s="425"/>
      <c r="I39" s="425"/>
      <c r="J39" s="425"/>
      <c r="K39" s="425"/>
      <c r="L39" s="425"/>
      <c r="M39" s="425"/>
      <c r="N39" s="425"/>
      <c r="O39" s="195">
        <v>2</v>
      </c>
      <c r="P39" s="194" t="s">
        <v>5</v>
      </c>
      <c r="Q39" s="194">
        <v>0</v>
      </c>
      <c r="R39" s="6" t="s">
        <v>11</v>
      </c>
      <c r="S39" s="181"/>
      <c r="T39" s="45"/>
      <c r="U39" s="46"/>
    </row>
    <row r="40" spans="1:21" ht="15" customHeight="1" x14ac:dyDescent="0.3">
      <c r="A40" s="424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193">
        <v>20</v>
      </c>
      <c r="P40" s="194" t="s">
        <v>5</v>
      </c>
      <c r="Q40" s="179">
        <v>14</v>
      </c>
      <c r="R40" s="6" t="s">
        <v>10</v>
      </c>
      <c r="S40" s="181"/>
      <c r="T40" s="43"/>
      <c r="U40" s="46"/>
    </row>
    <row r="41" spans="1:21" ht="15.6" x14ac:dyDescent="0.3">
      <c r="A41" s="424">
        <v>7</v>
      </c>
      <c r="B41" s="425" t="str">
        <f>B23</f>
        <v>T.J. SOKOL Holice</v>
      </c>
      <c r="C41" s="425"/>
      <c r="D41" s="425" t="s">
        <v>5</v>
      </c>
      <c r="E41" s="425" t="str">
        <f>B19</f>
        <v>SK Šacung ČNES Benešov 1947 "B"</v>
      </c>
      <c r="F41" s="425"/>
      <c r="G41" s="425"/>
      <c r="H41" s="425"/>
      <c r="I41" s="425"/>
      <c r="J41" s="425"/>
      <c r="K41" s="425"/>
      <c r="L41" s="425"/>
      <c r="M41" s="425"/>
      <c r="N41" s="425"/>
      <c r="O41" s="195">
        <v>2</v>
      </c>
      <c r="P41" s="194" t="s">
        <v>5</v>
      </c>
      <c r="Q41" s="194">
        <v>0</v>
      </c>
      <c r="R41" s="6" t="s">
        <v>11</v>
      </c>
      <c r="S41" s="181"/>
      <c r="T41" s="45"/>
      <c r="U41" s="46"/>
    </row>
    <row r="42" spans="1:21" ht="15.6" x14ac:dyDescent="0.3">
      <c r="A42" s="424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193">
        <v>20</v>
      </c>
      <c r="P42" s="194" t="s">
        <v>5</v>
      </c>
      <c r="Q42" s="179">
        <v>14</v>
      </c>
      <c r="R42" s="6" t="s">
        <v>10</v>
      </c>
      <c r="S42" s="181"/>
      <c r="T42" s="43"/>
      <c r="U42" s="46"/>
    </row>
    <row r="43" spans="1:21" ht="14.4" customHeight="1" x14ac:dyDescent="0.3">
      <c r="A43" s="424">
        <v>8</v>
      </c>
      <c r="B43" s="425" t="str">
        <f>B7</f>
        <v>Městský nohejbalový klub Modřice, z.s. "A"</v>
      </c>
      <c r="C43" s="425"/>
      <c r="D43" s="425" t="s">
        <v>5</v>
      </c>
      <c r="E43" s="425" t="str">
        <f>B15</f>
        <v>NK CLIMAX Vsetín "B"</v>
      </c>
      <c r="F43" s="425"/>
      <c r="G43" s="425"/>
      <c r="H43" s="425"/>
      <c r="I43" s="425"/>
      <c r="J43" s="425"/>
      <c r="K43" s="425"/>
      <c r="L43" s="425"/>
      <c r="M43" s="425"/>
      <c r="N43" s="425"/>
      <c r="O43" s="195">
        <v>2</v>
      </c>
      <c r="P43" s="194" t="s">
        <v>5</v>
      </c>
      <c r="Q43" s="194">
        <v>0</v>
      </c>
      <c r="R43" s="6" t="s">
        <v>11</v>
      </c>
      <c r="S43" s="181"/>
      <c r="T43" s="45"/>
      <c r="U43" s="46"/>
    </row>
    <row r="44" spans="1:21" ht="14.4" customHeight="1" x14ac:dyDescent="0.3">
      <c r="A44" s="424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193">
        <v>20</v>
      </c>
      <c r="P44" s="194" t="s">
        <v>5</v>
      </c>
      <c r="Q44" s="179">
        <v>11</v>
      </c>
      <c r="R44" s="6" t="s">
        <v>10</v>
      </c>
      <c r="S44" s="181"/>
      <c r="T44" s="43"/>
      <c r="U44" s="46"/>
    </row>
    <row r="45" spans="1:21" ht="15.6" x14ac:dyDescent="0.3">
      <c r="A45" s="424">
        <v>9</v>
      </c>
      <c r="B45" s="425" t="str">
        <f>B19</f>
        <v>SK Šacung ČNES Benešov 1947 "B"</v>
      </c>
      <c r="C45" s="425"/>
      <c r="D45" s="425" t="s">
        <v>5</v>
      </c>
      <c r="E45" s="425" t="str">
        <f>B11</f>
        <v>TJ Avia Čakovice "B"</v>
      </c>
      <c r="F45" s="425"/>
      <c r="G45" s="425"/>
      <c r="H45" s="425"/>
      <c r="I45" s="425"/>
      <c r="J45" s="425"/>
      <c r="K45" s="425"/>
      <c r="L45" s="425"/>
      <c r="M45" s="425"/>
      <c r="N45" s="425"/>
      <c r="O45" s="195">
        <v>0</v>
      </c>
      <c r="P45" s="194" t="s">
        <v>5</v>
      </c>
      <c r="Q45" s="194">
        <v>2</v>
      </c>
      <c r="R45" s="6" t="s">
        <v>11</v>
      </c>
      <c r="S45" s="181"/>
      <c r="T45" s="45"/>
      <c r="U45" s="46"/>
    </row>
    <row r="46" spans="1:21" ht="15.6" x14ac:dyDescent="0.3">
      <c r="A46" s="424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193">
        <v>14</v>
      </c>
      <c r="P46" s="194" t="s">
        <v>5</v>
      </c>
      <c r="Q46" s="179">
        <v>20</v>
      </c>
      <c r="R46" s="6" t="s">
        <v>10</v>
      </c>
      <c r="S46" s="181"/>
      <c r="T46" s="43"/>
      <c r="U46" s="46"/>
    </row>
    <row r="47" spans="1:21" ht="15.6" x14ac:dyDescent="0.3">
      <c r="A47" s="424">
        <v>10</v>
      </c>
      <c r="B47" s="425" t="str">
        <f>B23</f>
        <v>T.J. SOKOL Holice</v>
      </c>
      <c r="C47" s="425"/>
      <c r="D47" s="425" t="s">
        <v>5</v>
      </c>
      <c r="E47" s="425" t="str">
        <f>B7</f>
        <v>Městský nohejbalový klub Modřice, z.s. "A"</v>
      </c>
      <c r="F47" s="425"/>
      <c r="G47" s="425"/>
      <c r="H47" s="425"/>
      <c r="I47" s="425"/>
      <c r="J47" s="425"/>
      <c r="K47" s="425"/>
      <c r="L47" s="425"/>
      <c r="M47" s="425"/>
      <c r="N47" s="425"/>
      <c r="O47" s="49">
        <v>0</v>
      </c>
      <c r="P47" s="50" t="s">
        <v>5</v>
      </c>
      <c r="Q47" s="50">
        <v>2</v>
      </c>
      <c r="R47" s="6" t="s">
        <v>11</v>
      </c>
      <c r="S47" s="181"/>
      <c r="T47" s="45"/>
      <c r="U47" s="46"/>
    </row>
    <row r="48" spans="1:21" ht="15.6" x14ac:dyDescent="0.3">
      <c r="A48" s="424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8">
        <v>7</v>
      </c>
      <c r="P48" s="50" t="s">
        <v>5</v>
      </c>
      <c r="Q48" s="38">
        <v>20</v>
      </c>
      <c r="R48" s="6" t="s">
        <v>10</v>
      </c>
      <c r="S48" s="181"/>
      <c r="T48" s="43"/>
      <c r="U48" s="46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61"/>
  <sheetViews>
    <sheetView showGridLines="0" zoomScale="102" zoomScaleNormal="102" workbookViewId="0">
      <selection activeCell="G14" sqref="G14"/>
    </sheetView>
  </sheetViews>
  <sheetFormatPr defaultRowHeight="15" x14ac:dyDescent="0.25"/>
  <cols>
    <col min="1" max="1" width="9.109375" style="42"/>
    <col min="2" max="3" width="9.109375" style="52" customWidth="1"/>
    <col min="4" max="4" width="9.109375" style="52"/>
    <col min="5" max="5" width="34.6640625" style="52" customWidth="1"/>
    <col min="6" max="6" width="1.44140625" style="53" customWidth="1"/>
    <col min="7" max="7" width="34.6640625" style="52" customWidth="1"/>
    <col min="8" max="8" width="7.109375" style="52" customWidth="1"/>
    <col min="9" max="257" width="9.109375" style="42"/>
    <col min="258" max="259" width="9.109375" style="42" customWidth="1"/>
    <col min="260" max="260" width="9.109375" style="42"/>
    <col min="261" max="261" width="22.33203125" style="42" customWidth="1"/>
    <col min="262" max="262" width="9.109375" style="42"/>
    <col min="263" max="263" width="24.33203125" style="42" customWidth="1"/>
    <col min="264" max="513" width="9.109375" style="42"/>
    <col min="514" max="515" width="9.109375" style="42" customWidth="1"/>
    <col min="516" max="516" width="9.109375" style="42"/>
    <col min="517" max="517" width="22.33203125" style="42" customWidth="1"/>
    <col min="518" max="518" width="9.109375" style="42"/>
    <col min="519" max="519" width="24.33203125" style="42" customWidth="1"/>
    <col min="520" max="769" width="9.109375" style="42"/>
    <col min="770" max="771" width="9.109375" style="42" customWidth="1"/>
    <col min="772" max="772" width="9.109375" style="42"/>
    <col min="773" max="773" width="22.33203125" style="42" customWidth="1"/>
    <col min="774" max="774" width="9.109375" style="42"/>
    <col min="775" max="775" width="24.33203125" style="42" customWidth="1"/>
    <col min="776" max="1025" width="9.109375" style="42"/>
    <col min="1026" max="1027" width="9.109375" style="42" customWidth="1"/>
    <col min="1028" max="1028" width="9.109375" style="42"/>
    <col min="1029" max="1029" width="22.33203125" style="42" customWidth="1"/>
    <col min="1030" max="1030" width="9.109375" style="42"/>
    <col min="1031" max="1031" width="24.33203125" style="42" customWidth="1"/>
    <col min="1032" max="1281" width="9.109375" style="42"/>
    <col min="1282" max="1283" width="9.109375" style="42" customWidth="1"/>
    <col min="1284" max="1284" width="9.109375" style="42"/>
    <col min="1285" max="1285" width="22.33203125" style="42" customWidth="1"/>
    <col min="1286" max="1286" width="9.109375" style="42"/>
    <col min="1287" max="1287" width="24.33203125" style="42" customWidth="1"/>
    <col min="1288" max="1537" width="9.109375" style="42"/>
    <col min="1538" max="1539" width="9.109375" style="42" customWidth="1"/>
    <col min="1540" max="1540" width="9.109375" style="42"/>
    <col min="1541" max="1541" width="22.33203125" style="42" customWidth="1"/>
    <col min="1542" max="1542" width="9.109375" style="42"/>
    <col min="1543" max="1543" width="24.33203125" style="42" customWidth="1"/>
    <col min="1544" max="1793" width="9.109375" style="42"/>
    <col min="1794" max="1795" width="9.109375" style="42" customWidth="1"/>
    <col min="1796" max="1796" width="9.109375" style="42"/>
    <col min="1797" max="1797" width="22.33203125" style="42" customWidth="1"/>
    <col min="1798" max="1798" width="9.109375" style="42"/>
    <col min="1799" max="1799" width="24.33203125" style="42" customWidth="1"/>
    <col min="1800" max="2049" width="9.109375" style="42"/>
    <col min="2050" max="2051" width="9.109375" style="42" customWidth="1"/>
    <col min="2052" max="2052" width="9.109375" style="42"/>
    <col min="2053" max="2053" width="22.33203125" style="42" customWidth="1"/>
    <col min="2054" max="2054" width="9.109375" style="42"/>
    <col min="2055" max="2055" width="24.33203125" style="42" customWidth="1"/>
    <col min="2056" max="2305" width="9.109375" style="42"/>
    <col min="2306" max="2307" width="9.109375" style="42" customWidth="1"/>
    <col min="2308" max="2308" width="9.109375" style="42"/>
    <col min="2309" max="2309" width="22.33203125" style="42" customWidth="1"/>
    <col min="2310" max="2310" width="9.109375" style="42"/>
    <col min="2311" max="2311" width="24.33203125" style="42" customWidth="1"/>
    <col min="2312" max="2561" width="9.109375" style="42"/>
    <col min="2562" max="2563" width="9.109375" style="42" customWidth="1"/>
    <col min="2564" max="2564" width="9.109375" style="42"/>
    <col min="2565" max="2565" width="22.33203125" style="42" customWidth="1"/>
    <col min="2566" max="2566" width="9.109375" style="42"/>
    <col min="2567" max="2567" width="24.33203125" style="42" customWidth="1"/>
    <col min="2568" max="2817" width="9.109375" style="42"/>
    <col min="2818" max="2819" width="9.109375" style="42" customWidth="1"/>
    <col min="2820" max="2820" width="9.109375" style="42"/>
    <col min="2821" max="2821" width="22.33203125" style="42" customWidth="1"/>
    <col min="2822" max="2822" width="9.109375" style="42"/>
    <col min="2823" max="2823" width="24.33203125" style="42" customWidth="1"/>
    <col min="2824" max="3073" width="9.109375" style="42"/>
    <col min="3074" max="3075" width="9.109375" style="42" customWidth="1"/>
    <col min="3076" max="3076" width="9.109375" style="42"/>
    <col min="3077" max="3077" width="22.33203125" style="42" customWidth="1"/>
    <col min="3078" max="3078" width="9.109375" style="42"/>
    <col min="3079" max="3079" width="24.33203125" style="42" customWidth="1"/>
    <col min="3080" max="3329" width="9.109375" style="42"/>
    <col min="3330" max="3331" width="9.109375" style="42" customWidth="1"/>
    <col min="3332" max="3332" width="9.109375" style="42"/>
    <col min="3333" max="3333" width="22.33203125" style="42" customWidth="1"/>
    <col min="3334" max="3334" width="9.109375" style="42"/>
    <col min="3335" max="3335" width="24.33203125" style="42" customWidth="1"/>
    <col min="3336" max="3585" width="9.109375" style="42"/>
    <col min="3586" max="3587" width="9.109375" style="42" customWidth="1"/>
    <col min="3588" max="3588" width="9.109375" style="42"/>
    <col min="3589" max="3589" width="22.33203125" style="42" customWidth="1"/>
    <col min="3590" max="3590" width="9.109375" style="42"/>
    <col min="3591" max="3591" width="24.33203125" style="42" customWidth="1"/>
    <col min="3592" max="3841" width="9.109375" style="42"/>
    <col min="3842" max="3843" width="9.109375" style="42" customWidth="1"/>
    <col min="3844" max="3844" width="9.109375" style="42"/>
    <col min="3845" max="3845" width="22.33203125" style="42" customWidth="1"/>
    <col min="3846" max="3846" width="9.109375" style="42"/>
    <col min="3847" max="3847" width="24.33203125" style="42" customWidth="1"/>
    <col min="3848" max="4097" width="9.109375" style="42"/>
    <col min="4098" max="4099" width="9.109375" style="42" customWidth="1"/>
    <col min="4100" max="4100" width="9.109375" style="42"/>
    <col min="4101" max="4101" width="22.33203125" style="42" customWidth="1"/>
    <col min="4102" max="4102" width="9.109375" style="42"/>
    <col min="4103" max="4103" width="24.33203125" style="42" customWidth="1"/>
    <col min="4104" max="4353" width="9.109375" style="42"/>
    <col min="4354" max="4355" width="9.109375" style="42" customWidth="1"/>
    <col min="4356" max="4356" width="9.109375" style="42"/>
    <col min="4357" max="4357" width="22.33203125" style="42" customWidth="1"/>
    <col min="4358" max="4358" width="9.109375" style="42"/>
    <col min="4359" max="4359" width="24.33203125" style="42" customWidth="1"/>
    <col min="4360" max="4609" width="9.109375" style="42"/>
    <col min="4610" max="4611" width="9.109375" style="42" customWidth="1"/>
    <col min="4612" max="4612" width="9.109375" style="42"/>
    <col min="4613" max="4613" width="22.33203125" style="42" customWidth="1"/>
    <col min="4614" max="4614" width="9.109375" style="42"/>
    <col min="4615" max="4615" width="24.33203125" style="42" customWidth="1"/>
    <col min="4616" max="4865" width="9.109375" style="42"/>
    <col min="4866" max="4867" width="9.109375" style="42" customWidth="1"/>
    <col min="4868" max="4868" width="9.109375" style="42"/>
    <col min="4869" max="4869" width="22.33203125" style="42" customWidth="1"/>
    <col min="4870" max="4870" width="9.109375" style="42"/>
    <col min="4871" max="4871" width="24.33203125" style="42" customWidth="1"/>
    <col min="4872" max="5121" width="9.109375" style="42"/>
    <col min="5122" max="5123" width="9.109375" style="42" customWidth="1"/>
    <col min="5124" max="5124" width="9.109375" style="42"/>
    <col min="5125" max="5125" width="22.33203125" style="42" customWidth="1"/>
    <col min="5126" max="5126" width="9.109375" style="42"/>
    <col min="5127" max="5127" width="24.33203125" style="42" customWidth="1"/>
    <col min="5128" max="5377" width="9.109375" style="42"/>
    <col min="5378" max="5379" width="9.109375" style="42" customWidth="1"/>
    <col min="5380" max="5380" width="9.109375" style="42"/>
    <col min="5381" max="5381" width="22.33203125" style="42" customWidth="1"/>
    <col min="5382" max="5382" width="9.109375" style="42"/>
    <col min="5383" max="5383" width="24.33203125" style="42" customWidth="1"/>
    <col min="5384" max="5633" width="9.109375" style="42"/>
    <col min="5634" max="5635" width="9.109375" style="42" customWidth="1"/>
    <col min="5636" max="5636" width="9.109375" style="42"/>
    <col min="5637" max="5637" width="22.33203125" style="42" customWidth="1"/>
    <col min="5638" max="5638" width="9.109375" style="42"/>
    <col min="5639" max="5639" width="24.33203125" style="42" customWidth="1"/>
    <col min="5640" max="5889" width="9.109375" style="42"/>
    <col min="5890" max="5891" width="9.109375" style="42" customWidth="1"/>
    <col min="5892" max="5892" width="9.109375" style="42"/>
    <col min="5893" max="5893" width="22.33203125" style="42" customWidth="1"/>
    <col min="5894" max="5894" width="9.109375" style="42"/>
    <col min="5895" max="5895" width="24.33203125" style="42" customWidth="1"/>
    <col min="5896" max="6145" width="9.109375" style="42"/>
    <col min="6146" max="6147" width="9.109375" style="42" customWidth="1"/>
    <col min="6148" max="6148" width="9.109375" style="42"/>
    <col min="6149" max="6149" width="22.33203125" style="42" customWidth="1"/>
    <col min="6150" max="6150" width="9.109375" style="42"/>
    <col min="6151" max="6151" width="24.33203125" style="42" customWidth="1"/>
    <col min="6152" max="6401" width="9.109375" style="42"/>
    <col min="6402" max="6403" width="9.109375" style="42" customWidth="1"/>
    <col min="6404" max="6404" width="9.109375" style="42"/>
    <col min="6405" max="6405" width="22.33203125" style="42" customWidth="1"/>
    <col min="6406" max="6406" width="9.109375" style="42"/>
    <col min="6407" max="6407" width="24.33203125" style="42" customWidth="1"/>
    <col min="6408" max="6657" width="9.109375" style="42"/>
    <col min="6658" max="6659" width="9.109375" style="42" customWidth="1"/>
    <col min="6660" max="6660" width="9.109375" style="42"/>
    <col min="6661" max="6661" width="22.33203125" style="42" customWidth="1"/>
    <col min="6662" max="6662" width="9.109375" style="42"/>
    <col min="6663" max="6663" width="24.33203125" style="42" customWidth="1"/>
    <col min="6664" max="6913" width="9.109375" style="42"/>
    <col min="6914" max="6915" width="9.109375" style="42" customWidth="1"/>
    <col min="6916" max="6916" width="9.109375" style="42"/>
    <col min="6917" max="6917" width="22.33203125" style="42" customWidth="1"/>
    <col min="6918" max="6918" width="9.109375" style="42"/>
    <col min="6919" max="6919" width="24.33203125" style="42" customWidth="1"/>
    <col min="6920" max="7169" width="9.109375" style="42"/>
    <col min="7170" max="7171" width="9.109375" style="42" customWidth="1"/>
    <col min="7172" max="7172" width="9.109375" style="42"/>
    <col min="7173" max="7173" width="22.33203125" style="42" customWidth="1"/>
    <col min="7174" max="7174" width="9.109375" style="42"/>
    <col min="7175" max="7175" width="24.33203125" style="42" customWidth="1"/>
    <col min="7176" max="7425" width="9.109375" style="42"/>
    <col min="7426" max="7427" width="9.109375" style="42" customWidth="1"/>
    <col min="7428" max="7428" width="9.109375" style="42"/>
    <col min="7429" max="7429" width="22.33203125" style="42" customWidth="1"/>
    <col min="7430" max="7430" width="9.109375" style="42"/>
    <col min="7431" max="7431" width="24.33203125" style="42" customWidth="1"/>
    <col min="7432" max="7681" width="9.109375" style="42"/>
    <col min="7682" max="7683" width="9.109375" style="42" customWidth="1"/>
    <col min="7684" max="7684" width="9.109375" style="42"/>
    <col min="7685" max="7685" width="22.33203125" style="42" customWidth="1"/>
    <col min="7686" max="7686" width="9.109375" style="42"/>
    <col min="7687" max="7687" width="24.33203125" style="42" customWidth="1"/>
    <col min="7688" max="7937" width="9.109375" style="42"/>
    <col min="7938" max="7939" width="9.109375" style="42" customWidth="1"/>
    <col min="7940" max="7940" width="9.109375" style="42"/>
    <col min="7941" max="7941" width="22.33203125" style="42" customWidth="1"/>
    <col min="7942" max="7942" width="9.109375" style="42"/>
    <col min="7943" max="7943" width="24.33203125" style="42" customWidth="1"/>
    <col min="7944" max="8193" width="9.109375" style="42"/>
    <col min="8194" max="8195" width="9.109375" style="42" customWidth="1"/>
    <col min="8196" max="8196" width="9.109375" style="42"/>
    <col min="8197" max="8197" width="22.33203125" style="42" customWidth="1"/>
    <col min="8198" max="8198" width="9.109375" style="42"/>
    <col min="8199" max="8199" width="24.33203125" style="42" customWidth="1"/>
    <col min="8200" max="8449" width="9.109375" style="42"/>
    <col min="8450" max="8451" width="9.109375" style="42" customWidth="1"/>
    <col min="8452" max="8452" width="9.109375" style="42"/>
    <col min="8453" max="8453" width="22.33203125" style="42" customWidth="1"/>
    <col min="8454" max="8454" width="9.109375" style="42"/>
    <col min="8455" max="8455" width="24.33203125" style="42" customWidth="1"/>
    <col min="8456" max="8705" width="9.109375" style="42"/>
    <col min="8706" max="8707" width="9.109375" style="42" customWidth="1"/>
    <col min="8708" max="8708" width="9.109375" style="42"/>
    <col min="8709" max="8709" width="22.33203125" style="42" customWidth="1"/>
    <col min="8710" max="8710" width="9.109375" style="42"/>
    <col min="8711" max="8711" width="24.33203125" style="42" customWidth="1"/>
    <col min="8712" max="8961" width="9.109375" style="42"/>
    <col min="8962" max="8963" width="9.109375" style="42" customWidth="1"/>
    <col min="8964" max="8964" width="9.109375" style="42"/>
    <col min="8965" max="8965" width="22.33203125" style="42" customWidth="1"/>
    <col min="8966" max="8966" width="9.109375" style="42"/>
    <col min="8967" max="8967" width="24.33203125" style="42" customWidth="1"/>
    <col min="8968" max="9217" width="9.109375" style="42"/>
    <col min="9218" max="9219" width="9.109375" style="42" customWidth="1"/>
    <col min="9220" max="9220" width="9.109375" style="42"/>
    <col min="9221" max="9221" width="22.33203125" style="42" customWidth="1"/>
    <col min="9222" max="9222" width="9.109375" style="42"/>
    <col min="9223" max="9223" width="24.33203125" style="42" customWidth="1"/>
    <col min="9224" max="9473" width="9.109375" style="42"/>
    <col min="9474" max="9475" width="9.109375" style="42" customWidth="1"/>
    <col min="9476" max="9476" width="9.109375" style="42"/>
    <col min="9477" max="9477" width="22.33203125" style="42" customWidth="1"/>
    <col min="9478" max="9478" width="9.109375" style="42"/>
    <col min="9479" max="9479" width="24.33203125" style="42" customWidth="1"/>
    <col min="9480" max="9729" width="9.109375" style="42"/>
    <col min="9730" max="9731" width="9.109375" style="42" customWidth="1"/>
    <col min="9732" max="9732" width="9.109375" style="42"/>
    <col min="9733" max="9733" width="22.33203125" style="42" customWidth="1"/>
    <col min="9734" max="9734" width="9.109375" style="42"/>
    <col min="9735" max="9735" width="24.33203125" style="42" customWidth="1"/>
    <col min="9736" max="9985" width="9.109375" style="42"/>
    <col min="9986" max="9987" width="9.109375" style="42" customWidth="1"/>
    <col min="9988" max="9988" width="9.109375" style="42"/>
    <col min="9989" max="9989" width="22.33203125" style="42" customWidth="1"/>
    <col min="9990" max="9990" width="9.109375" style="42"/>
    <col min="9991" max="9991" width="24.33203125" style="42" customWidth="1"/>
    <col min="9992" max="10241" width="9.109375" style="42"/>
    <col min="10242" max="10243" width="9.109375" style="42" customWidth="1"/>
    <col min="10244" max="10244" width="9.109375" style="42"/>
    <col min="10245" max="10245" width="22.33203125" style="42" customWidth="1"/>
    <col min="10246" max="10246" width="9.109375" style="42"/>
    <col min="10247" max="10247" width="24.33203125" style="42" customWidth="1"/>
    <col min="10248" max="10497" width="9.109375" style="42"/>
    <col min="10498" max="10499" width="9.109375" style="42" customWidth="1"/>
    <col min="10500" max="10500" width="9.109375" style="42"/>
    <col min="10501" max="10501" width="22.33203125" style="42" customWidth="1"/>
    <col min="10502" max="10502" width="9.109375" style="42"/>
    <col min="10503" max="10503" width="24.33203125" style="42" customWidth="1"/>
    <col min="10504" max="10753" width="9.109375" style="42"/>
    <col min="10754" max="10755" width="9.109375" style="42" customWidth="1"/>
    <col min="10756" max="10756" width="9.109375" style="42"/>
    <col min="10757" max="10757" width="22.33203125" style="42" customWidth="1"/>
    <col min="10758" max="10758" width="9.109375" style="42"/>
    <col min="10759" max="10759" width="24.33203125" style="42" customWidth="1"/>
    <col min="10760" max="11009" width="9.109375" style="42"/>
    <col min="11010" max="11011" width="9.109375" style="42" customWidth="1"/>
    <col min="11012" max="11012" width="9.109375" style="42"/>
    <col min="11013" max="11013" width="22.33203125" style="42" customWidth="1"/>
    <col min="11014" max="11014" width="9.109375" style="42"/>
    <col min="11015" max="11015" width="24.33203125" style="42" customWidth="1"/>
    <col min="11016" max="11265" width="9.109375" style="42"/>
    <col min="11266" max="11267" width="9.109375" style="42" customWidth="1"/>
    <col min="11268" max="11268" width="9.109375" style="42"/>
    <col min="11269" max="11269" width="22.33203125" style="42" customWidth="1"/>
    <col min="11270" max="11270" width="9.109375" style="42"/>
    <col min="11271" max="11271" width="24.33203125" style="42" customWidth="1"/>
    <col min="11272" max="11521" width="9.109375" style="42"/>
    <col min="11522" max="11523" width="9.109375" style="42" customWidth="1"/>
    <col min="11524" max="11524" width="9.109375" style="42"/>
    <col min="11525" max="11525" width="22.33203125" style="42" customWidth="1"/>
    <col min="11526" max="11526" width="9.109375" style="42"/>
    <col min="11527" max="11527" width="24.33203125" style="42" customWidth="1"/>
    <col min="11528" max="11777" width="9.109375" style="42"/>
    <col min="11778" max="11779" width="9.109375" style="42" customWidth="1"/>
    <col min="11780" max="11780" width="9.109375" style="42"/>
    <col min="11781" max="11781" width="22.33203125" style="42" customWidth="1"/>
    <col min="11782" max="11782" width="9.109375" style="42"/>
    <col min="11783" max="11783" width="24.33203125" style="42" customWidth="1"/>
    <col min="11784" max="12033" width="9.109375" style="42"/>
    <col min="12034" max="12035" width="9.109375" style="42" customWidth="1"/>
    <col min="12036" max="12036" width="9.109375" style="42"/>
    <col min="12037" max="12037" width="22.33203125" style="42" customWidth="1"/>
    <col min="12038" max="12038" width="9.109375" style="42"/>
    <col min="12039" max="12039" width="24.33203125" style="42" customWidth="1"/>
    <col min="12040" max="12289" width="9.109375" style="42"/>
    <col min="12290" max="12291" width="9.109375" style="42" customWidth="1"/>
    <col min="12292" max="12292" width="9.109375" style="42"/>
    <col min="12293" max="12293" width="22.33203125" style="42" customWidth="1"/>
    <col min="12294" max="12294" width="9.109375" style="42"/>
    <col min="12295" max="12295" width="24.33203125" style="42" customWidth="1"/>
    <col min="12296" max="12545" width="9.109375" style="42"/>
    <col min="12546" max="12547" width="9.109375" style="42" customWidth="1"/>
    <col min="12548" max="12548" width="9.109375" style="42"/>
    <col min="12549" max="12549" width="22.33203125" style="42" customWidth="1"/>
    <col min="12550" max="12550" width="9.109375" style="42"/>
    <col min="12551" max="12551" width="24.33203125" style="42" customWidth="1"/>
    <col min="12552" max="12801" width="9.109375" style="42"/>
    <col min="12802" max="12803" width="9.109375" style="42" customWidth="1"/>
    <col min="12804" max="12804" width="9.109375" style="42"/>
    <col min="12805" max="12805" width="22.33203125" style="42" customWidth="1"/>
    <col min="12806" max="12806" width="9.109375" style="42"/>
    <col min="12807" max="12807" width="24.33203125" style="42" customWidth="1"/>
    <col min="12808" max="13057" width="9.109375" style="42"/>
    <col min="13058" max="13059" width="9.109375" style="42" customWidth="1"/>
    <col min="13060" max="13060" width="9.109375" style="42"/>
    <col min="13061" max="13061" width="22.33203125" style="42" customWidth="1"/>
    <col min="13062" max="13062" width="9.109375" style="42"/>
    <col min="13063" max="13063" width="24.33203125" style="42" customWidth="1"/>
    <col min="13064" max="13313" width="9.109375" style="42"/>
    <col min="13314" max="13315" width="9.109375" style="42" customWidth="1"/>
    <col min="13316" max="13316" width="9.109375" style="42"/>
    <col min="13317" max="13317" width="22.33203125" style="42" customWidth="1"/>
    <col min="13318" max="13318" width="9.109375" style="42"/>
    <col min="13319" max="13319" width="24.33203125" style="42" customWidth="1"/>
    <col min="13320" max="13569" width="9.109375" style="42"/>
    <col min="13570" max="13571" width="9.109375" style="42" customWidth="1"/>
    <col min="13572" max="13572" width="9.109375" style="42"/>
    <col min="13573" max="13573" width="22.33203125" style="42" customWidth="1"/>
    <col min="13574" max="13574" width="9.109375" style="42"/>
    <col min="13575" max="13575" width="24.33203125" style="42" customWidth="1"/>
    <col min="13576" max="13825" width="9.109375" style="42"/>
    <col min="13826" max="13827" width="9.109375" style="42" customWidth="1"/>
    <col min="13828" max="13828" width="9.109375" style="42"/>
    <col min="13829" max="13829" width="22.33203125" style="42" customWidth="1"/>
    <col min="13830" max="13830" width="9.109375" style="42"/>
    <col min="13831" max="13831" width="24.33203125" style="42" customWidth="1"/>
    <col min="13832" max="14081" width="9.109375" style="42"/>
    <col min="14082" max="14083" width="9.109375" style="42" customWidth="1"/>
    <col min="14084" max="14084" width="9.109375" style="42"/>
    <col min="14085" max="14085" width="22.33203125" style="42" customWidth="1"/>
    <col min="14086" max="14086" width="9.109375" style="42"/>
    <col min="14087" max="14087" width="24.33203125" style="42" customWidth="1"/>
    <col min="14088" max="14337" width="9.109375" style="42"/>
    <col min="14338" max="14339" width="9.109375" style="42" customWidth="1"/>
    <col min="14340" max="14340" width="9.109375" style="42"/>
    <col min="14341" max="14341" width="22.33203125" style="42" customWidth="1"/>
    <col min="14342" max="14342" width="9.109375" style="42"/>
    <col min="14343" max="14343" width="24.33203125" style="42" customWidth="1"/>
    <col min="14344" max="14593" width="9.109375" style="42"/>
    <col min="14594" max="14595" width="9.109375" style="42" customWidth="1"/>
    <col min="14596" max="14596" width="9.109375" style="42"/>
    <col min="14597" max="14597" width="22.33203125" style="42" customWidth="1"/>
    <col min="14598" max="14598" width="9.109375" style="42"/>
    <col min="14599" max="14599" width="24.33203125" style="42" customWidth="1"/>
    <col min="14600" max="14849" width="9.109375" style="42"/>
    <col min="14850" max="14851" width="9.109375" style="42" customWidth="1"/>
    <col min="14852" max="14852" width="9.109375" style="42"/>
    <col min="14853" max="14853" width="22.33203125" style="42" customWidth="1"/>
    <col min="14854" max="14854" width="9.109375" style="42"/>
    <col min="14855" max="14855" width="24.33203125" style="42" customWidth="1"/>
    <col min="14856" max="15105" width="9.109375" style="42"/>
    <col min="15106" max="15107" width="9.109375" style="42" customWidth="1"/>
    <col min="15108" max="15108" width="9.109375" style="42"/>
    <col min="15109" max="15109" width="22.33203125" style="42" customWidth="1"/>
    <col min="15110" max="15110" width="9.109375" style="42"/>
    <col min="15111" max="15111" width="24.33203125" style="42" customWidth="1"/>
    <col min="15112" max="15361" width="9.109375" style="42"/>
    <col min="15362" max="15363" width="9.109375" style="42" customWidth="1"/>
    <col min="15364" max="15364" width="9.109375" style="42"/>
    <col min="15365" max="15365" width="22.33203125" style="42" customWidth="1"/>
    <col min="15366" max="15366" width="9.109375" style="42"/>
    <col min="15367" max="15367" width="24.33203125" style="42" customWidth="1"/>
    <col min="15368" max="15617" width="9.109375" style="42"/>
    <col min="15618" max="15619" width="9.109375" style="42" customWidth="1"/>
    <col min="15620" max="15620" width="9.109375" style="42"/>
    <col min="15621" max="15621" width="22.33203125" style="42" customWidth="1"/>
    <col min="15622" max="15622" width="9.109375" style="42"/>
    <col min="15623" max="15623" width="24.33203125" style="42" customWidth="1"/>
    <col min="15624" max="15873" width="9.109375" style="42"/>
    <col min="15874" max="15875" width="9.109375" style="42" customWidth="1"/>
    <col min="15876" max="15876" width="9.109375" style="42"/>
    <col min="15877" max="15877" width="22.33203125" style="42" customWidth="1"/>
    <col min="15878" max="15878" width="9.109375" style="42"/>
    <col min="15879" max="15879" width="24.33203125" style="42" customWidth="1"/>
    <col min="15880" max="16129" width="9.109375" style="42"/>
    <col min="16130" max="16131" width="9.109375" style="42" customWidth="1"/>
    <col min="16132" max="16132" width="9.109375" style="42"/>
    <col min="16133" max="16133" width="22.33203125" style="42" customWidth="1"/>
    <col min="16134" max="16134" width="9.109375" style="42"/>
    <col min="16135" max="16135" width="24.33203125" style="42" customWidth="1"/>
    <col min="16136" max="16384" width="9.109375" style="42"/>
  </cols>
  <sheetData>
    <row r="1" spans="2:8" ht="10.199999999999999" customHeight="1" x14ac:dyDescent="0.25"/>
    <row r="2" spans="2:8" ht="25.2" customHeight="1" x14ac:dyDescent="0.25">
      <c r="B2" s="57" t="s">
        <v>14</v>
      </c>
      <c r="C2" s="57" t="s">
        <v>13</v>
      </c>
      <c r="D2" s="60" t="s">
        <v>24</v>
      </c>
      <c r="E2" s="64" t="s">
        <v>43</v>
      </c>
      <c r="F2" s="61"/>
      <c r="G2" s="65" t="s">
        <v>80</v>
      </c>
      <c r="H2" s="59"/>
    </row>
    <row r="3" spans="2:8" ht="19.95" customHeight="1" x14ac:dyDescent="0.25">
      <c r="B3" s="57" t="s">
        <v>14</v>
      </c>
      <c r="C3" s="57" t="s">
        <v>13</v>
      </c>
      <c r="D3" s="60" t="s">
        <v>24</v>
      </c>
      <c r="E3" s="64"/>
      <c r="F3" s="61"/>
      <c r="G3" s="65"/>
      <c r="H3" s="59"/>
    </row>
    <row r="4" spans="2:8" ht="15.6" customHeight="1" x14ac:dyDescent="0.25">
      <c r="B4" s="54">
        <v>1</v>
      </c>
      <c r="C4" s="54" t="s">
        <v>8</v>
      </c>
      <c r="D4" s="196" t="s">
        <v>25</v>
      </c>
      <c r="E4" s="62" t="str">
        <f>'A - výsledky'!B29</f>
        <v>Městský nohejbalový klub Modřice, z.s. "B"</v>
      </c>
      <c r="F4" s="63" t="s">
        <v>5</v>
      </c>
      <c r="G4" s="58" t="str">
        <f>'A - výsledky'!E29</f>
        <v>SK START Praha - oddíl nohejbalu</v>
      </c>
      <c r="H4" s="208" t="s">
        <v>233</v>
      </c>
    </row>
    <row r="5" spans="2:8" ht="15.6" customHeight="1" x14ac:dyDescent="0.25">
      <c r="B5" s="54">
        <v>2</v>
      </c>
      <c r="C5" s="54" t="s">
        <v>6</v>
      </c>
      <c r="D5" s="55" t="s">
        <v>25</v>
      </c>
      <c r="E5" s="62" t="str">
        <f>'B - výsledky'!B29</f>
        <v>TJ Dynamo České Budějovice "A"</v>
      </c>
      <c r="F5" s="63" t="s">
        <v>5</v>
      </c>
      <c r="G5" s="58" t="str">
        <f>'B - výsledky'!E29</f>
        <v>TJ Spartak Čelákovice - oddíl nohejbalu "C"</v>
      </c>
      <c r="H5" s="56" t="s">
        <v>232</v>
      </c>
    </row>
    <row r="6" spans="2:8" ht="15.6" customHeight="1" x14ac:dyDescent="0.25">
      <c r="B6" s="54">
        <v>3</v>
      </c>
      <c r="C6" s="54" t="s">
        <v>9</v>
      </c>
      <c r="D6" s="55" t="s">
        <v>25</v>
      </c>
      <c r="E6" s="62" t="str">
        <f>'C - výsledky'!B29</f>
        <v>NK CLIMAX Vsetín "A"</v>
      </c>
      <c r="F6" s="63" t="s">
        <v>5</v>
      </c>
      <c r="G6" s="58" t="str">
        <f>'C - výsledky'!E29</f>
        <v>TJ SLAVOJ Český Brod "C"</v>
      </c>
      <c r="H6" s="56" t="s">
        <v>234</v>
      </c>
    </row>
    <row r="7" spans="2:8" ht="15.6" customHeight="1" x14ac:dyDescent="0.25">
      <c r="B7" s="54">
        <v>4</v>
      </c>
      <c r="C7" s="54" t="s">
        <v>0</v>
      </c>
      <c r="D7" s="55" t="s">
        <v>25</v>
      </c>
      <c r="E7" s="62" t="str">
        <f>'D - výsledky'!B29</f>
        <v>TJ Avia Čakovice "B"</v>
      </c>
      <c r="F7" s="63" t="s">
        <v>5</v>
      </c>
      <c r="G7" s="58" t="str">
        <f>'D - výsledky'!E29</f>
        <v>T.J. SOKOL Holice</v>
      </c>
      <c r="H7" s="56" t="s">
        <v>235</v>
      </c>
    </row>
    <row r="8" spans="2:8" ht="15.6" customHeight="1" x14ac:dyDescent="0.25">
      <c r="B8" s="54">
        <v>5</v>
      </c>
      <c r="C8" s="54" t="s">
        <v>8</v>
      </c>
      <c r="D8" s="55" t="s">
        <v>26</v>
      </c>
      <c r="E8" s="62" t="str">
        <f>'A - výsledky'!B31</f>
        <v>TJ Spartak Čelákovice - oddíl nohejbalu "B"</v>
      </c>
      <c r="F8" s="63" t="s">
        <v>5</v>
      </c>
      <c r="G8" s="58" t="str">
        <f>'A - výsledky'!E31</f>
        <v>TJ SLAVOJ Český Brod "B"</v>
      </c>
      <c r="H8" s="56" t="s">
        <v>234</v>
      </c>
    </row>
    <row r="9" spans="2:8" ht="15.6" customHeight="1" x14ac:dyDescent="0.25">
      <c r="B9" s="54">
        <v>6</v>
      </c>
      <c r="C9" s="54" t="s">
        <v>6</v>
      </c>
      <c r="D9" s="55" t="s">
        <v>26</v>
      </c>
      <c r="E9" s="62" t="str">
        <f>'B - výsledky'!B31</f>
        <v>SK Liapor - Witte Karlovy Vary z.s. "B"</v>
      </c>
      <c r="F9" s="63" t="s">
        <v>5</v>
      </c>
      <c r="G9" s="58" t="str">
        <f>'B - výsledky'!E31</f>
        <v>TJ SLAVOJ Český Brod "A"</v>
      </c>
      <c r="H9" s="56" t="s">
        <v>234</v>
      </c>
    </row>
    <row r="10" spans="2:8" ht="15.6" customHeight="1" x14ac:dyDescent="0.25">
      <c r="B10" s="54">
        <v>7</v>
      </c>
      <c r="C10" s="54" t="s">
        <v>9</v>
      </c>
      <c r="D10" s="55" t="s">
        <v>26</v>
      </c>
      <c r="E10" s="62" t="str">
        <f>'C - výsledky'!B31</f>
        <v>TJ Spartak Čelákovice - oddíl nohejbalu "A"</v>
      </c>
      <c r="F10" s="63" t="s">
        <v>5</v>
      </c>
      <c r="G10" s="58" t="str">
        <f>'C - výsledky'!E31</f>
        <v>TJ Dynamo České Budějovice "B"</v>
      </c>
      <c r="H10" s="56" t="s">
        <v>234</v>
      </c>
    </row>
    <row r="11" spans="2:8" ht="15.6" customHeight="1" x14ac:dyDescent="0.25">
      <c r="B11" s="54">
        <v>8</v>
      </c>
      <c r="C11" s="54" t="s">
        <v>0</v>
      </c>
      <c r="D11" s="55" t="s">
        <v>26</v>
      </c>
      <c r="E11" s="62" t="str">
        <f>'D - výsledky'!B31</f>
        <v>NK CLIMAX Vsetín "B"</v>
      </c>
      <c r="F11" s="63" t="s">
        <v>5</v>
      </c>
      <c r="G11" s="58" t="str">
        <f>'D - výsledky'!E31</f>
        <v>SK Šacung ČNES Benešov 1947 "B"</v>
      </c>
      <c r="H11" s="56" t="s">
        <v>233</v>
      </c>
    </row>
    <row r="12" spans="2:8" ht="15.6" customHeight="1" x14ac:dyDescent="0.25">
      <c r="B12" s="54">
        <v>9</v>
      </c>
      <c r="C12" s="54" t="s">
        <v>8</v>
      </c>
      <c r="D12" s="55" t="s">
        <v>27</v>
      </c>
      <c r="E12" s="62" t="str">
        <f>'A - výsledky'!B33</f>
        <v>SK Liapor - Witte Karlovy Vary z.s. "A"</v>
      </c>
      <c r="F12" s="63" t="s">
        <v>5</v>
      </c>
      <c r="G12" s="58" t="str">
        <f>'A - výsledky'!E33</f>
        <v>Městský nohejbalový klub Modřice, z.s. "B"</v>
      </c>
      <c r="H12" s="56" t="s">
        <v>233</v>
      </c>
    </row>
    <row r="13" spans="2:8" ht="15.6" customHeight="1" x14ac:dyDescent="0.25">
      <c r="B13" s="54">
        <v>10</v>
      </c>
      <c r="C13" s="54" t="s">
        <v>6</v>
      </c>
      <c r="D13" s="55" t="s">
        <v>27</v>
      </c>
      <c r="E13" s="62" t="str">
        <f>'B - výsledky'!B33</f>
        <v>SK Šacung ČNES Benešov 1947 "A"</v>
      </c>
      <c r="F13" s="63" t="s">
        <v>5</v>
      </c>
      <c r="G13" s="58" t="str">
        <f>'B - výsledky'!E33</f>
        <v>TJ Dynamo České Budějovice "A"</v>
      </c>
      <c r="H13" s="56" t="s">
        <v>234</v>
      </c>
    </row>
    <row r="14" spans="2:8" ht="14.4" customHeight="1" x14ac:dyDescent="0.25">
      <c r="B14" s="54">
        <v>11</v>
      </c>
      <c r="C14" s="54" t="s">
        <v>9</v>
      </c>
      <c r="D14" s="55" t="s">
        <v>27</v>
      </c>
      <c r="E14" s="62" t="str">
        <f>'C - výsledky'!B33</f>
        <v>TJ Avia Čakovice "A"</v>
      </c>
      <c r="F14" s="63" t="s">
        <v>5</v>
      </c>
      <c r="G14" s="58" t="str">
        <f>'C - výsledky'!E33</f>
        <v>NK CLIMAX Vsetín "A"</v>
      </c>
      <c r="H14" s="56" t="s">
        <v>233</v>
      </c>
    </row>
    <row r="15" spans="2:8" ht="15.6" customHeight="1" x14ac:dyDescent="0.2">
      <c r="B15" s="54">
        <v>12</v>
      </c>
      <c r="C15" s="54" t="s">
        <v>0</v>
      </c>
      <c r="D15" s="55" t="s">
        <v>27</v>
      </c>
      <c r="E15" s="62" t="str">
        <f>'D - výsledky'!B33</f>
        <v>Městský nohejbalový klub Modřice, z.s. "A"</v>
      </c>
      <c r="F15" s="63" t="s">
        <v>5</v>
      </c>
      <c r="G15" s="58" t="str">
        <f>'D - výsledky'!E33</f>
        <v>TJ Avia Čakovice "B"</v>
      </c>
      <c r="H15" s="56" t="s">
        <v>234</v>
      </c>
    </row>
    <row r="16" spans="2:8" ht="15.6" customHeight="1" x14ac:dyDescent="0.2">
      <c r="B16" s="54">
        <v>13</v>
      </c>
      <c r="C16" s="54" t="s">
        <v>8</v>
      </c>
      <c r="D16" s="55" t="s">
        <v>28</v>
      </c>
      <c r="E16" s="62" t="str">
        <f>'A - výsledky'!B35</f>
        <v>SK START Praha - oddíl nohejbalu</v>
      </c>
      <c r="F16" s="63" t="s">
        <v>5</v>
      </c>
      <c r="G16" s="58" t="str">
        <f>'A - výsledky'!E35</f>
        <v>TJ Spartak Čelákovice - oddíl nohejbalu "B"</v>
      </c>
      <c r="H16" s="56" t="s">
        <v>232</v>
      </c>
    </row>
    <row r="17" spans="2:8" ht="15.6" customHeight="1" x14ac:dyDescent="0.2">
      <c r="B17" s="54">
        <v>14</v>
      </c>
      <c r="C17" s="54" t="s">
        <v>6</v>
      </c>
      <c r="D17" s="55" t="s">
        <v>28</v>
      </c>
      <c r="E17" s="62" t="str">
        <f>'B - výsledky'!B35</f>
        <v>TJ Spartak Čelákovice - oddíl nohejbalu "C"</v>
      </c>
      <c r="F17" s="63" t="s">
        <v>5</v>
      </c>
      <c r="G17" s="58" t="str">
        <f>'B - výsledky'!E35</f>
        <v>SK Liapor - Witte Karlovy Vary z.s. "B"</v>
      </c>
      <c r="H17" s="56" t="s">
        <v>234</v>
      </c>
    </row>
    <row r="18" spans="2:8" ht="15.6" customHeight="1" x14ac:dyDescent="0.2">
      <c r="B18" s="54">
        <v>15</v>
      </c>
      <c r="C18" s="54" t="s">
        <v>9</v>
      </c>
      <c r="D18" s="55" t="s">
        <v>28</v>
      </c>
      <c r="E18" s="62" t="str">
        <f>'C - výsledky'!B35</f>
        <v>TJ SLAVOJ Český Brod "C"</v>
      </c>
      <c r="F18" s="63" t="s">
        <v>5</v>
      </c>
      <c r="G18" s="58" t="str">
        <f>'C - výsledky'!E35</f>
        <v>TJ Spartak Čelákovice - oddíl nohejbalu "A"</v>
      </c>
      <c r="H18" s="56" t="s">
        <v>232</v>
      </c>
    </row>
    <row r="19" spans="2:8" ht="14.4" customHeight="1" x14ac:dyDescent="0.2">
      <c r="B19" s="54">
        <v>16</v>
      </c>
      <c r="C19" s="54" t="s">
        <v>0</v>
      </c>
      <c r="D19" s="55" t="s">
        <v>28</v>
      </c>
      <c r="E19" s="62" t="str">
        <f>'D - výsledky'!B35</f>
        <v>T.J. SOKOL Holice</v>
      </c>
      <c r="F19" s="63" t="s">
        <v>5</v>
      </c>
      <c r="G19" s="58" t="str">
        <f>'D - výsledky'!E35</f>
        <v>NK CLIMAX Vsetín "B"</v>
      </c>
      <c r="H19" s="56" t="s">
        <v>234</v>
      </c>
    </row>
    <row r="20" spans="2:8" ht="15.6" customHeight="1" x14ac:dyDescent="0.2">
      <c r="B20" s="54">
        <v>17</v>
      </c>
      <c r="C20" s="54" t="s">
        <v>8</v>
      </c>
      <c r="D20" s="55" t="s">
        <v>29</v>
      </c>
      <c r="E20" s="62" t="str">
        <f>'A - výsledky'!B37</f>
        <v>TJ SLAVOJ Český Brod "B"</v>
      </c>
      <c r="F20" s="63" t="s">
        <v>5</v>
      </c>
      <c r="G20" s="58" t="str">
        <f>'A - výsledky'!E37</f>
        <v>SK Liapor - Witte Karlovy Vary z.s. "A"</v>
      </c>
      <c r="H20" s="56" t="s">
        <v>233</v>
      </c>
    </row>
    <row r="21" spans="2:8" ht="15.6" customHeight="1" x14ac:dyDescent="0.2">
      <c r="B21" s="54">
        <v>18</v>
      </c>
      <c r="C21" s="54" t="s">
        <v>6</v>
      </c>
      <c r="D21" s="55" t="s">
        <v>29</v>
      </c>
      <c r="E21" s="62" t="str">
        <f>'B - výsledky'!B37</f>
        <v>TJ SLAVOJ Český Brod "A"</v>
      </c>
      <c r="F21" s="63" t="s">
        <v>5</v>
      </c>
      <c r="G21" s="58" t="str">
        <f>'B - výsledky'!E37</f>
        <v>SK Šacung ČNES Benešov 1947 "A"</v>
      </c>
      <c r="H21" s="56" t="s">
        <v>233</v>
      </c>
    </row>
    <row r="22" spans="2:8" ht="15.6" customHeight="1" x14ac:dyDescent="0.2">
      <c r="B22" s="54">
        <v>19</v>
      </c>
      <c r="C22" s="54" t="s">
        <v>9</v>
      </c>
      <c r="D22" s="55" t="s">
        <v>29</v>
      </c>
      <c r="E22" s="62" t="str">
        <f>'C - výsledky'!B37</f>
        <v>TJ Dynamo České Budějovice "B"</v>
      </c>
      <c r="F22" s="63" t="s">
        <v>5</v>
      </c>
      <c r="G22" s="58" t="str">
        <f>'C - výsledky'!E37</f>
        <v>TJ Avia Čakovice "A"</v>
      </c>
      <c r="H22" s="56" t="s">
        <v>232</v>
      </c>
    </row>
    <row r="23" spans="2:8" ht="15.6" customHeight="1" x14ac:dyDescent="0.2">
      <c r="B23" s="54">
        <v>20</v>
      </c>
      <c r="C23" s="54" t="s">
        <v>0</v>
      </c>
      <c r="D23" s="55" t="s">
        <v>29</v>
      </c>
      <c r="E23" s="62" t="str">
        <f>'D - výsledky'!B37</f>
        <v>SK Šacung ČNES Benešov 1947 "B"</v>
      </c>
      <c r="F23" s="63" t="s">
        <v>5</v>
      </c>
      <c r="G23" s="58" t="str">
        <f>'D - výsledky'!E37</f>
        <v>Městský nohejbalový klub Modřice, z.s. "A"</v>
      </c>
      <c r="H23" s="56" t="s">
        <v>232</v>
      </c>
    </row>
    <row r="24" spans="2:8" ht="14.4" customHeight="1" x14ac:dyDescent="0.2">
      <c r="B24" s="54">
        <v>21</v>
      </c>
      <c r="C24" s="54" t="s">
        <v>8</v>
      </c>
      <c r="D24" s="55" t="s">
        <v>40</v>
      </c>
      <c r="E24" s="62" t="str">
        <f>'A - výsledky'!B39</f>
        <v>Městský nohejbalový klub Modřice, z.s. "B"</v>
      </c>
      <c r="F24" s="63" t="s">
        <v>5</v>
      </c>
      <c r="G24" s="58" t="str">
        <f>'A - výsledky'!E39</f>
        <v>TJ Spartak Čelákovice - oddíl nohejbalu "B"</v>
      </c>
      <c r="H24" s="56" t="s">
        <v>232</v>
      </c>
    </row>
    <row r="25" spans="2:8" ht="15.6" customHeight="1" x14ac:dyDescent="0.2">
      <c r="B25" s="54">
        <v>22</v>
      </c>
      <c r="C25" s="54" t="s">
        <v>6</v>
      </c>
      <c r="D25" s="55" t="s">
        <v>40</v>
      </c>
      <c r="E25" s="62" t="str">
        <f>'B - výsledky'!B39</f>
        <v>TJ Dynamo České Budějovice "A"</v>
      </c>
      <c r="F25" s="63" t="s">
        <v>5</v>
      </c>
      <c r="G25" s="58" t="str">
        <f>'B - výsledky'!E39</f>
        <v>SK Liapor - Witte Karlovy Vary z.s. "B"</v>
      </c>
      <c r="H25" s="56" t="s">
        <v>232</v>
      </c>
    </row>
    <row r="26" spans="2:8" ht="15.6" customHeight="1" x14ac:dyDescent="0.2">
      <c r="B26" s="54">
        <v>23</v>
      </c>
      <c r="C26" s="54" t="s">
        <v>9</v>
      </c>
      <c r="D26" s="55" t="s">
        <v>40</v>
      </c>
      <c r="E26" s="62" t="str">
        <f>'C - výsledky'!B39</f>
        <v>NK CLIMAX Vsetín "A"</v>
      </c>
      <c r="F26" s="63" t="s">
        <v>5</v>
      </c>
      <c r="G26" s="58" t="str">
        <f>'C - výsledky'!E39</f>
        <v>TJ Spartak Čelákovice - oddíl nohejbalu "A"</v>
      </c>
      <c r="H26" s="56" t="s">
        <v>234</v>
      </c>
    </row>
    <row r="27" spans="2:8" ht="15.6" customHeight="1" x14ac:dyDescent="0.2">
      <c r="B27" s="54">
        <v>24</v>
      </c>
      <c r="C27" s="54" t="s">
        <v>0</v>
      </c>
      <c r="D27" s="55" t="s">
        <v>40</v>
      </c>
      <c r="E27" s="62" t="str">
        <f>'D - výsledky'!B39</f>
        <v>TJ Avia Čakovice "B"</v>
      </c>
      <c r="F27" s="63" t="s">
        <v>5</v>
      </c>
      <c r="G27" s="58" t="str">
        <f>'D - výsledky'!E39</f>
        <v>NK CLIMAX Vsetín "B"</v>
      </c>
      <c r="H27" s="56" t="s">
        <v>234</v>
      </c>
    </row>
    <row r="28" spans="2:8" ht="15.6" customHeight="1" x14ac:dyDescent="0.2">
      <c r="B28" s="54">
        <v>25</v>
      </c>
      <c r="C28" s="54" t="s">
        <v>8</v>
      </c>
      <c r="D28" s="55" t="s">
        <v>81</v>
      </c>
      <c r="E28" s="62" t="str">
        <f>'A - výsledky'!B41</f>
        <v>SK START Praha - oddíl nohejbalu</v>
      </c>
      <c r="F28" s="63" t="s">
        <v>5</v>
      </c>
      <c r="G28" s="58" t="str">
        <f>'A - výsledky'!E41</f>
        <v>TJ SLAVOJ Český Brod "B"</v>
      </c>
      <c r="H28" s="56" t="s">
        <v>233</v>
      </c>
    </row>
    <row r="29" spans="2:8" ht="15.6" customHeight="1" x14ac:dyDescent="0.2">
      <c r="B29" s="54">
        <v>26</v>
      </c>
      <c r="C29" s="54" t="s">
        <v>6</v>
      </c>
      <c r="D29" s="55" t="s">
        <v>81</v>
      </c>
      <c r="E29" s="62" t="str">
        <f>'B - výsledky'!B41</f>
        <v>TJ Spartak Čelákovice - oddíl nohejbalu "C"</v>
      </c>
      <c r="F29" s="63" t="s">
        <v>5</v>
      </c>
      <c r="G29" s="58" t="str">
        <f>'B - výsledky'!E41</f>
        <v>TJ SLAVOJ Český Brod "A"</v>
      </c>
      <c r="H29" s="56" t="s">
        <v>234</v>
      </c>
    </row>
    <row r="30" spans="2:8" ht="14.4" customHeight="1" x14ac:dyDescent="0.2">
      <c r="B30" s="54">
        <v>27</v>
      </c>
      <c r="C30" s="54" t="s">
        <v>9</v>
      </c>
      <c r="D30" s="55" t="s">
        <v>81</v>
      </c>
      <c r="E30" s="62" t="str">
        <f>'C - výsledky'!B41</f>
        <v>TJ SLAVOJ Český Brod "C"</v>
      </c>
      <c r="F30" s="63" t="s">
        <v>5</v>
      </c>
      <c r="G30" s="58" t="str">
        <f>'C - výsledky'!E41</f>
        <v>TJ Dynamo České Budějovice "B"</v>
      </c>
      <c r="H30" s="56" t="s">
        <v>232</v>
      </c>
    </row>
    <row r="31" spans="2:8" ht="14.4" customHeight="1" x14ac:dyDescent="0.2">
      <c r="B31" s="54">
        <v>28</v>
      </c>
      <c r="C31" s="54" t="s">
        <v>0</v>
      </c>
      <c r="D31" s="55" t="s">
        <v>81</v>
      </c>
      <c r="E31" s="62" t="str">
        <f>'D - výsledky'!B41</f>
        <v>T.J. SOKOL Holice</v>
      </c>
      <c r="F31" s="63" t="s">
        <v>5</v>
      </c>
      <c r="G31" s="58" t="str">
        <f>'D - výsledky'!E41</f>
        <v>SK Šacung ČNES Benešov 1947 "B"</v>
      </c>
      <c r="H31" s="56" t="s">
        <v>234</v>
      </c>
    </row>
    <row r="32" spans="2:8" ht="14.4" customHeight="1" x14ac:dyDescent="0.2">
      <c r="B32" s="54">
        <v>29</v>
      </c>
      <c r="C32" s="54" t="s">
        <v>8</v>
      </c>
      <c r="D32" s="55" t="s">
        <v>82</v>
      </c>
      <c r="E32" s="62" t="str">
        <f>'A - výsledky'!B43</f>
        <v>SK Liapor - Witte Karlovy Vary z.s. "A"</v>
      </c>
      <c r="F32" s="63" t="s">
        <v>5</v>
      </c>
      <c r="G32" s="58" t="str">
        <f>'A - výsledky'!E43</f>
        <v>TJ Spartak Čelákovice - oddíl nohejbalu "B"</v>
      </c>
      <c r="H32" s="56" t="s">
        <v>232</v>
      </c>
    </row>
    <row r="33" spans="2:8" ht="14.4" customHeight="1" x14ac:dyDescent="0.2">
      <c r="B33" s="54">
        <v>30</v>
      </c>
      <c r="C33" s="54" t="s">
        <v>6</v>
      </c>
      <c r="D33" s="55" t="s">
        <v>82</v>
      </c>
      <c r="E33" s="62" t="str">
        <f>'B - výsledky'!B43</f>
        <v>SK Šacung ČNES Benešov 1947 "A"</v>
      </c>
      <c r="F33" s="63" t="s">
        <v>5</v>
      </c>
      <c r="G33" s="58" t="str">
        <f>'B - výsledky'!E43</f>
        <v>SK Liapor - Witte Karlovy Vary z.s. "B"</v>
      </c>
      <c r="H33" s="56" t="s">
        <v>233</v>
      </c>
    </row>
    <row r="34" spans="2:8" ht="14.4" customHeight="1" x14ac:dyDescent="0.2">
      <c r="B34" s="54">
        <v>31</v>
      </c>
      <c r="C34" s="54" t="s">
        <v>9</v>
      </c>
      <c r="D34" s="55" t="s">
        <v>82</v>
      </c>
      <c r="E34" s="62" t="str">
        <f>'C - výsledky'!B43</f>
        <v>TJ Avia Čakovice "A"</v>
      </c>
      <c r="F34" s="63" t="s">
        <v>5</v>
      </c>
      <c r="G34" s="58" t="str">
        <f>'C - výsledky'!E43</f>
        <v>TJ Spartak Čelákovice - oddíl nohejbalu "A"</v>
      </c>
      <c r="H34" s="56" t="s">
        <v>232</v>
      </c>
    </row>
    <row r="35" spans="2:8" ht="14.4" customHeight="1" x14ac:dyDescent="0.2">
      <c r="B35" s="54">
        <v>32</v>
      </c>
      <c r="C35" s="54" t="s">
        <v>0</v>
      </c>
      <c r="D35" s="55" t="s">
        <v>82</v>
      </c>
      <c r="E35" s="62" t="str">
        <f>'D - výsledky'!B43</f>
        <v>Městský nohejbalový klub Modřice, z.s. "A"</v>
      </c>
      <c r="F35" s="63" t="s">
        <v>5</v>
      </c>
      <c r="G35" s="58" t="str">
        <f>'D - výsledky'!E43</f>
        <v>NK CLIMAX Vsetín "B"</v>
      </c>
      <c r="H35" s="56" t="s">
        <v>234</v>
      </c>
    </row>
    <row r="36" spans="2:8" ht="14.4" customHeight="1" x14ac:dyDescent="0.2">
      <c r="B36" s="54">
        <v>33</v>
      </c>
      <c r="C36" s="54" t="s">
        <v>8</v>
      </c>
      <c r="D36" s="55" t="s">
        <v>83</v>
      </c>
      <c r="E36" s="62" t="str">
        <f>'A - výsledky'!B45</f>
        <v>TJ SLAVOJ Český Brod "B"</v>
      </c>
      <c r="F36" s="63" t="s">
        <v>5</v>
      </c>
      <c r="G36" s="58" t="str">
        <f>'A - výsledky'!E45</f>
        <v>Městský nohejbalový klub Modřice, z.s. "B"</v>
      </c>
      <c r="H36" s="56" t="s">
        <v>232</v>
      </c>
    </row>
    <row r="37" spans="2:8" ht="14.4" customHeight="1" x14ac:dyDescent="0.2">
      <c r="B37" s="54">
        <v>34</v>
      </c>
      <c r="C37" s="54" t="s">
        <v>6</v>
      </c>
      <c r="D37" s="55" t="s">
        <v>83</v>
      </c>
      <c r="E37" s="62" t="str">
        <f>'B - výsledky'!B45</f>
        <v>TJ SLAVOJ Český Brod "A"</v>
      </c>
      <c r="F37" s="63" t="s">
        <v>5</v>
      </c>
      <c r="G37" s="58" t="str">
        <f>'B - výsledky'!E45</f>
        <v>TJ Dynamo České Budějovice "A"</v>
      </c>
      <c r="H37" s="56" t="s">
        <v>234</v>
      </c>
    </row>
    <row r="38" spans="2:8" ht="14.4" customHeight="1" x14ac:dyDescent="0.2">
      <c r="B38" s="54">
        <v>35</v>
      </c>
      <c r="C38" s="54" t="s">
        <v>9</v>
      </c>
      <c r="D38" s="55" t="s">
        <v>83</v>
      </c>
      <c r="E38" s="62" t="str">
        <f>'C - výsledky'!B45</f>
        <v>TJ Dynamo České Budějovice "B"</v>
      </c>
      <c r="F38" s="63" t="s">
        <v>5</v>
      </c>
      <c r="G38" s="58" t="str">
        <f>'C - výsledky'!E45</f>
        <v>NK CLIMAX Vsetín "A"</v>
      </c>
      <c r="H38" s="56" t="s">
        <v>232</v>
      </c>
    </row>
    <row r="39" spans="2:8" ht="14.4" customHeight="1" x14ac:dyDescent="0.2">
      <c r="B39" s="54">
        <v>36</v>
      </c>
      <c r="C39" s="54" t="s">
        <v>0</v>
      </c>
      <c r="D39" s="55" t="s">
        <v>83</v>
      </c>
      <c r="E39" s="62" t="str">
        <f>'D - výsledky'!B45</f>
        <v>SK Šacung ČNES Benešov 1947 "B"</v>
      </c>
      <c r="F39" s="63" t="s">
        <v>5</v>
      </c>
      <c r="G39" s="58" t="str">
        <f>'D - výsledky'!E45</f>
        <v>TJ Avia Čakovice "B"</v>
      </c>
      <c r="H39" s="56" t="s">
        <v>232</v>
      </c>
    </row>
    <row r="40" spans="2:8" ht="14.4" customHeight="1" x14ac:dyDescent="0.2">
      <c r="B40" s="54">
        <v>37</v>
      </c>
      <c r="C40" s="54" t="s">
        <v>8</v>
      </c>
      <c r="D40" s="55" t="s">
        <v>84</v>
      </c>
      <c r="E40" s="62" t="str">
        <f>'A - výsledky'!B47</f>
        <v>SK START Praha - oddíl nohejbalu</v>
      </c>
      <c r="F40" s="63" t="s">
        <v>5</v>
      </c>
      <c r="G40" s="58" t="str">
        <f>'A - výsledky'!E47</f>
        <v>SK Liapor - Witte Karlovy Vary z.s. "A"</v>
      </c>
      <c r="H40" s="56" t="s">
        <v>232</v>
      </c>
    </row>
    <row r="41" spans="2:8" ht="14.4" customHeight="1" x14ac:dyDescent="0.2">
      <c r="B41" s="54">
        <v>38</v>
      </c>
      <c r="C41" s="54" t="s">
        <v>6</v>
      </c>
      <c r="D41" s="55" t="s">
        <v>84</v>
      </c>
      <c r="E41" s="62" t="str">
        <f>'B - výsledky'!B47</f>
        <v>TJ Spartak Čelákovice - oddíl nohejbalu "C"</v>
      </c>
      <c r="F41" s="63" t="s">
        <v>5</v>
      </c>
      <c r="G41" s="58" t="str">
        <f>'B - výsledky'!E47</f>
        <v>SK Šacung ČNES Benešov 1947 "A"</v>
      </c>
      <c r="H41" s="56" t="s">
        <v>232</v>
      </c>
    </row>
    <row r="42" spans="2:8" ht="14.4" customHeight="1" x14ac:dyDescent="0.2">
      <c r="B42" s="54">
        <v>39</v>
      </c>
      <c r="C42" s="54" t="s">
        <v>9</v>
      </c>
      <c r="D42" s="55" t="s">
        <v>84</v>
      </c>
      <c r="E42" s="62" t="str">
        <f>'C - výsledky'!B47</f>
        <v>TJ SLAVOJ Český Brod "C"</v>
      </c>
      <c r="F42" s="63" t="s">
        <v>5</v>
      </c>
      <c r="G42" s="58" t="str">
        <f>'C - výsledky'!E47</f>
        <v>TJ Avia Čakovice "A"</v>
      </c>
      <c r="H42" s="56" t="s">
        <v>232</v>
      </c>
    </row>
    <row r="43" spans="2:8" ht="14.4" customHeight="1" x14ac:dyDescent="0.2">
      <c r="B43" s="54">
        <v>40</v>
      </c>
      <c r="C43" s="54" t="str">
        <f>C$7</f>
        <v>D</v>
      </c>
      <c r="D43" s="55" t="s">
        <v>84</v>
      </c>
      <c r="E43" s="62" t="str">
        <f>'D - výsledky'!B47</f>
        <v>T.J. SOKOL Holice</v>
      </c>
      <c r="F43" s="63" t="s">
        <v>5</v>
      </c>
      <c r="G43" s="58" t="str">
        <f>'D - výsledky'!E47</f>
        <v>Městský nohejbalový klub Modřice, z.s. "A"</v>
      </c>
      <c r="H43" s="56" t="s">
        <v>232</v>
      </c>
    </row>
    <row r="44" spans="2:8" ht="14.4" customHeight="1" x14ac:dyDescent="0.2">
      <c r="H44" s="209"/>
    </row>
    <row r="45" spans="2:8" ht="22.95" customHeight="1" x14ac:dyDescent="0.2">
      <c r="B45" s="461" t="s">
        <v>36</v>
      </c>
      <c r="C45" s="461"/>
      <c r="D45" s="461"/>
      <c r="E45" s="461"/>
      <c r="F45" s="461"/>
      <c r="G45" s="461"/>
      <c r="H45" s="210"/>
    </row>
    <row r="46" spans="2:8" ht="14.4" customHeight="1" x14ac:dyDescent="0.25">
      <c r="B46" s="54">
        <v>41</v>
      </c>
      <c r="C46" s="459" t="s">
        <v>15</v>
      </c>
      <c r="D46" s="460"/>
      <c r="E46" s="77" t="str">
        <f>KO!B4</f>
        <v>TJ Spartak Čelákovice - oddíl nohejbalu "B"</v>
      </c>
      <c r="F46" s="63" t="s">
        <v>5</v>
      </c>
      <c r="G46" s="78" t="str">
        <f>KO!B8</f>
        <v>TJ Spartak Čelákovice - oddíl nohejbalu "A"</v>
      </c>
      <c r="H46" s="56" t="s">
        <v>232</v>
      </c>
    </row>
    <row r="47" spans="2:8" ht="14.4" customHeight="1" x14ac:dyDescent="0.25">
      <c r="B47" s="54">
        <v>42</v>
      </c>
      <c r="C47" s="459" t="s">
        <v>16</v>
      </c>
      <c r="D47" s="460"/>
      <c r="E47" s="77" t="str">
        <f>KO!B12</f>
        <v>SK Šacung ČNES Benešov 1947 "A"</v>
      </c>
      <c r="F47" s="63" t="s">
        <v>5</v>
      </c>
      <c r="G47" s="78" t="str">
        <f>KO!B16</f>
        <v>T.J. SOKOL Holice</v>
      </c>
      <c r="H47" s="56" t="s">
        <v>233</v>
      </c>
    </row>
    <row r="48" spans="2:8" ht="14.4" customHeight="1" x14ac:dyDescent="0.25">
      <c r="B48" s="54">
        <v>43</v>
      </c>
      <c r="C48" s="459" t="s">
        <v>17</v>
      </c>
      <c r="D48" s="460"/>
      <c r="E48" s="77" t="str">
        <f>KO!B20</f>
        <v>NK CLIMAX Vsetín "A"</v>
      </c>
      <c r="F48" s="63" t="s">
        <v>5</v>
      </c>
      <c r="G48" s="78" t="str">
        <f>KO!B24</f>
        <v>TJ Spartak Čelákovice - oddíl nohejbalu "C"</v>
      </c>
      <c r="H48" s="56" t="s">
        <v>235</v>
      </c>
    </row>
    <row r="49" spans="2:8" ht="14.4" customHeight="1" x14ac:dyDescent="0.25">
      <c r="B49" s="54">
        <v>44</v>
      </c>
      <c r="C49" s="459" t="s">
        <v>18</v>
      </c>
      <c r="D49" s="460"/>
      <c r="E49" s="77" t="str">
        <f>KO!B28</f>
        <v>Městský nohejbalový klub Modřice, z.s. "A"</v>
      </c>
      <c r="F49" s="63" t="s">
        <v>5</v>
      </c>
      <c r="G49" s="78" t="str">
        <f>KO!B32</f>
        <v>SK Liapor - Witte Karlovy Vary z.s. "A"</v>
      </c>
      <c r="H49" s="56" t="s">
        <v>233</v>
      </c>
    </row>
    <row r="50" spans="2:8" ht="14.4" customHeight="1" x14ac:dyDescent="0.2">
      <c r="B50" s="54">
        <v>45</v>
      </c>
      <c r="C50" s="459" t="s">
        <v>19</v>
      </c>
      <c r="D50" s="460"/>
      <c r="E50" s="77" t="str">
        <f>KO!C6</f>
        <v>TJ Spartak Čelákovice - oddíl nohejbalu "A"</v>
      </c>
      <c r="F50" s="63" t="s">
        <v>5</v>
      </c>
      <c r="G50" s="78" t="str">
        <f>KO!C14</f>
        <v>SK Šacung ČNES Benešov 1947 "A"</v>
      </c>
      <c r="H50" s="56" t="s">
        <v>234</v>
      </c>
    </row>
    <row r="51" spans="2:8" ht="14.4" customHeight="1" x14ac:dyDescent="0.2">
      <c r="B51" s="54">
        <v>46</v>
      </c>
      <c r="C51" s="459" t="s">
        <v>20</v>
      </c>
      <c r="D51" s="460"/>
      <c r="E51" s="77" t="str">
        <f>KO!C22</f>
        <v>TJ Spartak Čelákovice - oddíl nohejbalu "C"</v>
      </c>
      <c r="F51" s="63" t="s">
        <v>5</v>
      </c>
      <c r="G51" s="78" t="str">
        <f>KO!C30</f>
        <v>Městský nohejbalový klub Modřice, z.s. "A"</v>
      </c>
      <c r="H51" s="56" t="s">
        <v>232</v>
      </c>
    </row>
    <row r="52" spans="2:8" ht="14.4" customHeight="1" x14ac:dyDescent="0.2">
      <c r="B52" s="54">
        <v>47</v>
      </c>
      <c r="C52" s="459" t="s">
        <v>85</v>
      </c>
      <c r="D52" s="460"/>
      <c r="E52" s="77" t="str">
        <f>KO!D31</f>
        <v>SK Šacung ČNES Benešov 1947 "A"</v>
      </c>
      <c r="F52" s="63" t="s">
        <v>5</v>
      </c>
      <c r="G52" s="78" t="str">
        <f>KO!D35</f>
        <v>TJ Spartak Čelákovice - oddíl nohejbalu "C"</v>
      </c>
      <c r="H52" s="56" t="s">
        <v>232</v>
      </c>
    </row>
    <row r="53" spans="2:8" ht="14.4" customHeight="1" x14ac:dyDescent="0.2">
      <c r="B53" s="54">
        <v>48</v>
      </c>
      <c r="C53" s="459" t="s">
        <v>34</v>
      </c>
      <c r="D53" s="460"/>
      <c r="E53" s="77" t="str">
        <f>KO!D10</f>
        <v>TJ Spartak Čelákovice - oddíl nohejbalu "A"</v>
      </c>
      <c r="F53" s="63" t="s">
        <v>5</v>
      </c>
      <c r="G53" s="78" t="str">
        <f>KO!D26</f>
        <v>Městský nohejbalový klub Modřice, z.s. "A"</v>
      </c>
      <c r="H53" s="56" t="s">
        <v>232</v>
      </c>
    </row>
    <row r="54" spans="2:8" ht="16.2" customHeight="1" x14ac:dyDescent="0.2">
      <c r="B54" s="42"/>
      <c r="C54" s="42"/>
      <c r="D54" s="42"/>
      <c r="E54" s="42"/>
      <c r="F54" s="42"/>
      <c r="G54" s="42"/>
      <c r="H54" s="42"/>
    </row>
    <row r="55" spans="2:8" ht="16.2" customHeight="1" x14ac:dyDescent="0.2">
      <c r="B55" s="42"/>
      <c r="C55" s="42"/>
      <c r="D55" s="42"/>
      <c r="E55" s="42"/>
      <c r="F55" s="42"/>
      <c r="G55" s="42"/>
      <c r="H55" s="42"/>
    </row>
    <row r="56" spans="2:8" ht="16.2" customHeight="1" x14ac:dyDescent="0.2">
      <c r="B56" s="42"/>
      <c r="C56" s="42"/>
      <c r="D56" s="42"/>
      <c r="E56" s="42"/>
      <c r="F56" s="42"/>
      <c r="G56" s="42"/>
      <c r="H56" s="42"/>
    </row>
    <row r="57" spans="2:8" ht="16.2" customHeight="1" x14ac:dyDescent="0.2">
      <c r="B57" s="42"/>
      <c r="C57" s="42"/>
      <c r="D57" s="42"/>
      <c r="E57" s="42"/>
      <c r="F57" s="42"/>
      <c r="G57" s="42"/>
      <c r="H57" s="42"/>
    </row>
    <row r="58" spans="2:8" ht="16.2" customHeight="1" x14ac:dyDescent="0.2">
      <c r="B58" s="42"/>
      <c r="C58" s="42"/>
      <c r="D58" s="42"/>
      <c r="E58" s="42"/>
      <c r="F58" s="42"/>
      <c r="G58" s="42"/>
      <c r="H58" s="42"/>
    </row>
    <row r="59" spans="2:8" ht="16.2" customHeight="1" x14ac:dyDescent="0.2">
      <c r="B59" s="42"/>
      <c r="C59" s="42"/>
      <c r="D59" s="42"/>
      <c r="E59" s="42"/>
      <c r="F59" s="42"/>
      <c r="G59" s="42"/>
      <c r="H59" s="42"/>
    </row>
    <row r="60" spans="2:8" ht="16.2" customHeight="1" x14ac:dyDescent="0.2">
      <c r="B60" s="42"/>
      <c r="C60" s="42"/>
      <c r="D60" s="42"/>
      <c r="E60" s="42"/>
      <c r="F60" s="42"/>
      <c r="G60" s="42"/>
      <c r="H60" s="42"/>
    </row>
    <row r="61" spans="2:8" ht="16.2" customHeight="1" x14ac:dyDescent="0.2">
      <c r="B61" s="42"/>
      <c r="C61" s="42"/>
      <c r="D61" s="42"/>
      <c r="E61" s="42"/>
      <c r="F61" s="42"/>
      <c r="G61" s="42"/>
      <c r="H61" s="42"/>
    </row>
  </sheetData>
  <mergeCells count="9">
    <mergeCell ref="C53:D53"/>
    <mergeCell ref="C51:D51"/>
    <mergeCell ref="C47:D47"/>
    <mergeCell ref="C46:D46"/>
    <mergeCell ref="B45:G45"/>
    <mergeCell ref="C48:D48"/>
    <mergeCell ref="C49:D49"/>
    <mergeCell ref="C50:D50"/>
    <mergeCell ref="C52:D52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34"/>
  <sheetViews>
    <sheetView showGridLines="0" topLeftCell="A22" workbookViewId="0">
      <selection activeCell="B24" sqref="B24"/>
    </sheetView>
  </sheetViews>
  <sheetFormatPr defaultRowHeight="13.2" x14ac:dyDescent="0.25"/>
  <cols>
    <col min="1" max="1" width="11.5546875" style="7" customWidth="1"/>
    <col min="2" max="2" width="33.109375" style="7" customWidth="1"/>
    <col min="3" max="3" width="32.44140625" style="7" customWidth="1"/>
    <col min="4" max="4" width="28" style="7" customWidth="1"/>
    <col min="5" max="5" width="24" style="7" customWidth="1"/>
    <col min="6" max="256" width="9.109375" style="7"/>
    <col min="257" max="257" width="28.44140625" style="7" customWidth="1"/>
    <col min="258" max="258" width="33.109375" style="7" customWidth="1"/>
    <col min="259" max="259" width="32.44140625" style="7" customWidth="1"/>
    <col min="260" max="260" width="28" style="7" customWidth="1"/>
    <col min="261" max="512" width="9.109375" style="7"/>
    <col min="513" max="513" width="28.44140625" style="7" customWidth="1"/>
    <col min="514" max="514" width="33.109375" style="7" customWidth="1"/>
    <col min="515" max="515" width="32.44140625" style="7" customWidth="1"/>
    <col min="516" max="516" width="28" style="7" customWidth="1"/>
    <col min="517" max="768" width="9.109375" style="7"/>
    <col min="769" max="769" width="28.44140625" style="7" customWidth="1"/>
    <col min="770" max="770" width="33.109375" style="7" customWidth="1"/>
    <col min="771" max="771" width="32.44140625" style="7" customWidth="1"/>
    <col min="772" max="772" width="28" style="7" customWidth="1"/>
    <col min="773" max="1024" width="9.109375" style="7"/>
    <col min="1025" max="1025" width="28.44140625" style="7" customWidth="1"/>
    <col min="1026" max="1026" width="33.109375" style="7" customWidth="1"/>
    <col min="1027" max="1027" width="32.44140625" style="7" customWidth="1"/>
    <col min="1028" max="1028" width="28" style="7" customWidth="1"/>
    <col min="1029" max="1280" width="9.109375" style="7"/>
    <col min="1281" max="1281" width="28.44140625" style="7" customWidth="1"/>
    <col min="1282" max="1282" width="33.109375" style="7" customWidth="1"/>
    <col min="1283" max="1283" width="32.44140625" style="7" customWidth="1"/>
    <col min="1284" max="1284" width="28" style="7" customWidth="1"/>
    <col min="1285" max="1536" width="9.109375" style="7"/>
    <col min="1537" max="1537" width="28.44140625" style="7" customWidth="1"/>
    <col min="1538" max="1538" width="33.109375" style="7" customWidth="1"/>
    <col min="1539" max="1539" width="32.44140625" style="7" customWidth="1"/>
    <col min="1540" max="1540" width="28" style="7" customWidth="1"/>
    <col min="1541" max="1792" width="9.109375" style="7"/>
    <col min="1793" max="1793" width="28.44140625" style="7" customWidth="1"/>
    <col min="1794" max="1794" width="33.109375" style="7" customWidth="1"/>
    <col min="1795" max="1795" width="32.44140625" style="7" customWidth="1"/>
    <col min="1796" max="1796" width="28" style="7" customWidth="1"/>
    <col min="1797" max="2048" width="9.109375" style="7"/>
    <col min="2049" max="2049" width="28.44140625" style="7" customWidth="1"/>
    <col min="2050" max="2050" width="33.109375" style="7" customWidth="1"/>
    <col min="2051" max="2051" width="32.44140625" style="7" customWidth="1"/>
    <col min="2052" max="2052" width="28" style="7" customWidth="1"/>
    <col min="2053" max="2304" width="9.109375" style="7"/>
    <col min="2305" max="2305" width="28.44140625" style="7" customWidth="1"/>
    <col min="2306" max="2306" width="33.109375" style="7" customWidth="1"/>
    <col min="2307" max="2307" width="32.44140625" style="7" customWidth="1"/>
    <col min="2308" max="2308" width="28" style="7" customWidth="1"/>
    <col min="2309" max="2560" width="9.109375" style="7"/>
    <col min="2561" max="2561" width="28.44140625" style="7" customWidth="1"/>
    <col min="2562" max="2562" width="33.109375" style="7" customWidth="1"/>
    <col min="2563" max="2563" width="32.44140625" style="7" customWidth="1"/>
    <col min="2564" max="2564" width="28" style="7" customWidth="1"/>
    <col min="2565" max="2816" width="9.109375" style="7"/>
    <col min="2817" max="2817" width="28.44140625" style="7" customWidth="1"/>
    <col min="2818" max="2818" width="33.109375" style="7" customWidth="1"/>
    <col min="2819" max="2819" width="32.44140625" style="7" customWidth="1"/>
    <col min="2820" max="2820" width="28" style="7" customWidth="1"/>
    <col min="2821" max="3072" width="9.109375" style="7"/>
    <col min="3073" max="3073" width="28.44140625" style="7" customWidth="1"/>
    <col min="3074" max="3074" width="33.109375" style="7" customWidth="1"/>
    <col min="3075" max="3075" width="32.44140625" style="7" customWidth="1"/>
    <col min="3076" max="3076" width="28" style="7" customWidth="1"/>
    <col min="3077" max="3328" width="9.109375" style="7"/>
    <col min="3329" max="3329" width="28.44140625" style="7" customWidth="1"/>
    <col min="3330" max="3330" width="33.109375" style="7" customWidth="1"/>
    <col min="3331" max="3331" width="32.44140625" style="7" customWidth="1"/>
    <col min="3332" max="3332" width="28" style="7" customWidth="1"/>
    <col min="3333" max="3584" width="9.109375" style="7"/>
    <col min="3585" max="3585" width="28.44140625" style="7" customWidth="1"/>
    <col min="3586" max="3586" width="33.109375" style="7" customWidth="1"/>
    <col min="3587" max="3587" width="32.44140625" style="7" customWidth="1"/>
    <col min="3588" max="3588" width="28" style="7" customWidth="1"/>
    <col min="3589" max="3840" width="9.109375" style="7"/>
    <col min="3841" max="3841" width="28.44140625" style="7" customWidth="1"/>
    <col min="3842" max="3842" width="33.109375" style="7" customWidth="1"/>
    <col min="3843" max="3843" width="32.44140625" style="7" customWidth="1"/>
    <col min="3844" max="3844" width="28" style="7" customWidth="1"/>
    <col min="3845" max="4096" width="9.109375" style="7"/>
    <col min="4097" max="4097" width="28.44140625" style="7" customWidth="1"/>
    <col min="4098" max="4098" width="33.109375" style="7" customWidth="1"/>
    <col min="4099" max="4099" width="32.44140625" style="7" customWidth="1"/>
    <col min="4100" max="4100" width="28" style="7" customWidth="1"/>
    <col min="4101" max="4352" width="9.109375" style="7"/>
    <col min="4353" max="4353" width="28.44140625" style="7" customWidth="1"/>
    <col min="4354" max="4354" width="33.109375" style="7" customWidth="1"/>
    <col min="4355" max="4355" width="32.44140625" style="7" customWidth="1"/>
    <col min="4356" max="4356" width="28" style="7" customWidth="1"/>
    <col min="4357" max="4608" width="9.109375" style="7"/>
    <col min="4609" max="4609" width="28.44140625" style="7" customWidth="1"/>
    <col min="4610" max="4610" width="33.109375" style="7" customWidth="1"/>
    <col min="4611" max="4611" width="32.44140625" style="7" customWidth="1"/>
    <col min="4612" max="4612" width="28" style="7" customWidth="1"/>
    <col min="4613" max="4864" width="9.109375" style="7"/>
    <col min="4865" max="4865" width="28.44140625" style="7" customWidth="1"/>
    <col min="4866" max="4866" width="33.109375" style="7" customWidth="1"/>
    <col min="4867" max="4867" width="32.44140625" style="7" customWidth="1"/>
    <col min="4868" max="4868" width="28" style="7" customWidth="1"/>
    <col min="4869" max="5120" width="9.109375" style="7"/>
    <col min="5121" max="5121" width="28.44140625" style="7" customWidth="1"/>
    <col min="5122" max="5122" width="33.109375" style="7" customWidth="1"/>
    <col min="5123" max="5123" width="32.44140625" style="7" customWidth="1"/>
    <col min="5124" max="5124" width="28" style="7" customWidth="1"/>
    <col min="5125" max="5376" width="9.109375" style="7"/>
    <col min="5377" max="5377" width="28.44140625" style="7" customWidth="1"/>
    <col min="5378" max="5378" width="33.109375" style="7" customWidth="1"/>
    <col min="5379" max="5379" width="32.44140625" style="7" customWidth="1"/>
    <col min="5380" max="5380" width="28" style="7" customWidth="1"/>
    <col min="5381" max="5632" width="9.109375" style="7"/>
    <col min="5633" max="5633" width="28.44140625" style="7" customWidth="1"/>
    <col min="5634" max="5634" width="33.109375" style="7" customWidth="1"/>
    <col min="5635" max="5635" width="32.44140625" style="7" customWidth="1"/>
    <col min="5636" max="5636" width="28" style="7" customWidth="1"/>
    <col min="5637" max="5888" width="9.109375" style="7"/>
    <col min="5889" max="5889" width="28.44140625" style="7" customWidth="1"/>
    <col min="5890" max="5890" width="33.109375" style="7" customWidth="1"/>
    <col min="5891" max="5891" width="32.44140625" style="7" customWidth="1"/>
    <col min="5892" max="5892" width="28" style="7" customWidth="1"/>
    <col min="5893" max="6144" width="9.109375" style="7"/>
    <col min="6145" max="6145" width="28.44140625" style="7" customWidth="1"/>
    <col min="6146" max="6146" width="33.109375" style="7" customWidth="1"/>
    <col min="6147" max="6147" width="32.44140625" style="7" customWidth="1"/>
    <col min="6148" max="6148" width="28" style="7" customWidth="1"/>
    <col min="6149" max="6400" width="9.109375" style="7"/>
    <col min="6401" max="6401" width="28.44140625" style="7" customWidth="1"/>
    <col min="6402" max="6402" width="33.109375" style="7" customWidth="1"/>
    <col min="6403" max="6403" width="32.44140625" style="7" customWidth="1"/>
    <col min="6404" max="6404" width="28" style="7" customWidth="1"/>
    <col min="6405" max="6656" width="9.109375" style="7"/>
    <col min="6657" max="6657" width="28.44140625" style="7" customWidth="1"/>
    <col min="6658" max="6658" width="33.109375" style="7" customWidth="1"/>
    <col min="6659" max="6659" width="32.44140625" style="7" customWidth="1"/>
    <col min="6660" max="6660" width="28" style="7" customWidth="1"/>
    <col min="6661" max="6912" width="9.109375" style="7"/>
    <col min="6913" max="6913" width="28.44140625" style="7" customWidth="1"/>
    <col min="6914" max="6914" width="33.109375" style="7" customWidth="1"/>
    <col min="6915" max="6915" width="32.44140625" style="7" customWidth="1"/>
    <col min="6916" max="6916" width="28" style="7" customWidth="1"/>
    <col min="6917" max="7168" width="9.109375" style="7"/>
    <col min="7169" max="7169" width="28.44140625" style="7" customWidth="1"/>
    <col min="7170" max="7170" width="33.109375" style="7" customWidth="1"/>
    <col min="7171" max="7171" width="32.44140625" style="7" customWidth="1"/>
    <col min="7172" max="7172" width="28" style="7" customWidth="1"/>
    <col min="7173" max="7424" width="9.109375" style="7"/>
    <col min="7425" max="7425" width="28.44140625" style="7" customWidth="1"/>
    <col min="7426" max="7426" width="33.109375" style="7" customWidth="1"/>
    <col min="7427" max="7427" width="32.44140625" style="7" customWidth="1"/>
    <col min="7428" max="7428" width="28" style="7" customWidth="1"/>
    <col min="7429" max="7680" width="9.109375" style="7"/>
    <col min="7681" max="7681" width="28.44140625" style="7" customWidth="1"/>
    <col min="7682" max="7682" width="33.109375" style="7" customWidth="1"/>
    <col min="7683" max="7683" width="32.44140625" style="7" customWidth="1"/>
    <col min="7684" max="7684" width="28" style="7" customWidth="1"/>
    <col min="7685" max="7936" width="9.109375" style="7"/>
    <col min="7937" max="7937" width="28.44140625" style="7" customWidth="1"/>
    <col min="7938" max="7938" width="33.109375" style="7" customWidth="1"/>
    <col min="7939" max="7939" width="32.44140625" style="7" customWidth="1"/>
    <col min="7940" max="7940" width="28" style="7" customWidth="1"/>
    <col min="7941" max="8192" width="9.109375" style="7"/>
    <col min="8193" max="8193" width="28.44140625" style="7" customWidth="1"/>
    <col min="8194" max="8194" width="33.109375" style="7" customWidth="1"/>
    <col min="8195" max="8195" width="32.44140625" style="7" customWidth="1"/>
    <col min="8196" max="8196" width="28" style="7" customWidth="1"/>
    <col min="8197" max="8448" width="9.109375" style="7"/>
    <col min="8449" max="8449" width="28.44140625" style="7" customWidth="1"/>
    <col min="8450" max="8450" width="33.109375" style="7" customWidth="1"/>
    <col min="8451" max="8451" width="32.44140625" style="7" customWidth="1"/>
    <col min="8452" max="8452" width="28" style="7" customWidth="1"/>
    <col min="8453" max="8704" width="9.109375" style="7"/>
    <col min="8705" max="8705" width="28.44140625" style="7" customWidth="1"/>
    <col min="8706" max="8706" width="33.109375" style="7" customWidth="1"/>
    <col min="8707" max="8707" width="32.44140625" style="7" customWidth="1"/>
    <col min="8708" max="8708" width="28" style="7" customWidth="1"/>
    <col min="8709" max="8960" width="9.109375" style="7"/>
    <col min="8961" max="8961" width="28.44140625" style="7" customWidth="1"/>
    <col min="8962" max="8962" width="33.109375" style="7" customWidth="1"/>
    <col min="8963" max="8963" width="32.44140625" style="7" customWidth="1"/>
    <col min="8964" max="8964" width="28" style="7" customWidth="1"/>
    <col min="8965" max="9216" width="9.109375" style="7"/>
    <col min="9217" max="9217" width="28.44140625" style="7" customWidth="1"/>
    <col min="9218" max="9218" width="33.109375" style="7" customWidth="1"/>
    <col min="9219" max="9219" width="32.44140625" style="7" customWidth="1"/>
    <col min="9220" max="9220" width="28" style="7" customWidth="1"/>
    <col min="9221" max="9472" width="9.109375" style="7"/>
    <col min="9473" max="9473" width="28.44140625" style="7" customWidth="1"/>
    <col min="9474" max="9474" width="33.109375" style="7" customWidth="1"/>
    <col min="9475" max="9475" width="32.44140625" style="7" customWidth="1"/>
    <col min="9476" max="9476" width="28" style="7" customWidth="1"/>
    <col min="9477" max="9728" width="9.109375" style="7"/>
    <col min="9729" max="9729" width="28.44140625" style="7" customWidth="1"/>
    <col min="9730" max="9730" width="33.109375" style="7" customWidth="1"/>
    <col min="9731" max="9731" width="32.44140625" style="7" customWidth="1"/>
    <col min="9732" max="9732" width="28" style="7" customWidth="1"/>
    <col min="9733" max="9984" width="9.109375" style="7"/>
    <col min="9985" max="9985" width="28.44140625" style="7" customWidth="1"/>
    <col min="9986" max="9986" width="33.109375" style="7" customWidth="1"/>
    <col min="9987" max="9987" width="32.44140625" style="7" customWidth="1"/>
    <col min="9988" max="9988" width="28" style="7" customWidth="1"/>
    <col min="9989" max="10240" width="9.109375" style="7"/>
    <col min="10241" max="10241" width="28.44140625" style="7" customWidth="1"/>
    <col min="10242" max="10242" width="33.109375" style="7" customWidth="1"/>
    <col min="10243" max="10243" width="32.44140625" style="7" customWidth="1"/>
    <col min="10244" max="10244" width="28" style="7" customWidth="1"/>
    <col min="10245" max="10496" width="9.109375" style="7"/>
    <col min="10497" max="10497" width="28.44140625" style="7" customWidth="1"/>
    <col min="10498" max="10498" width="33.109375" style="7" customWidth="1"/>
    <col min="10499" max="10499" width="32.44140625" style="7" customWidth="1"/>
    <col min="10500" max="10500" width="28" style="7" customWidth="1"/>
    <col min="10501" max="10752" width="9.109375" style="7"/>
    <col min="10753" max="10753" width="28.44140625" style="7" customWidth="1"/>
    <col min="10754" max="10754" width="33.109375" style="7" customWidth="1"/>
    <col min="10755" max="10755" width="32.44140625" style="7" customWidth="1"/>
    <col min="10756" max="10756" width="28" style="7" customWidth="1"/>
    <col min="10757" max="11008" width="9.109375" style="7"/>
    <col min="11009" max="11009" width="28.44140625" style="7" customWidth="1"/>
    <col min="11010" max="11010" width="33.109375" style="7" customWidth="1"/>
    <col min="11011" max="11011" width="32.44140625" style="7" customWidth="1"/>
    <col min="11012" max="11012" width="28" style="7" customWidth="1"/>
    <col min="11013" max="11264" width="9.109375" style="7"/>
    <col min="11265" max="11265" width="28.44140625" style="7" customWidth="1"/>
    <col min="11266" max="11266" width="33.109375" style="7" customWidth="1"/>
    <col min="11267" max="11267" width="32.44140625" style="7" customWidth="1"/>
    <col min="11268" max="11268" width="28" style="7" customWidth="1"/>
    <col min="11269" max="11520" width="9.109375" style="7"/>
    <col min="11521" max="11521" width="28.44140625" style="7" customWidth="1"/>
    <col min="11522" max="11522" width="33.109375" style="7" customWidth="1"/>
    <col min="11523" max="11523" width="32.44140625" style="7" customWidth="1"/>
    <col min="11524" max="11524" width="28" style="7" customWidth="1"/>
    <col min="11525" max="11776" width="9.109375" style="7"/>
    <col min="11777" max="11777" width="28.44140625" style="7" customWidth="1"/>
    <col min="11778" max="11778" width="33.109375" style="7" customWidth="1"/>
    <col min="11779" max="11779" width="32.44140625" style="7" customWidth="1"/>
    <col min="11780" max="11780" width="28" style="7" customWidth="1"/>
    <col min="11781" max="12032" width="9.109375" style="7"/>
    <col min="12033" max="12033" width="28.44140625" style="7" customWidth="1"/>
    <col min="12034" max="12034" width="33.109375" style="7" customWidth="1"/>
    <col min="12035" max="12035" width="32.44140625" style="7" customWidth="1"/>
    <col min="12036" max="12036" width="28" style="7" customWidth="1"/>
    <col min="12037" max="12288" width="9.109375" style="7"/>
    <col min="12289" max="12289" width="28.44140625" style="7" customWidth="1"/>
    <col min="12290" max="12290" width="33.109375" style="7" customWidth="1"/>
    <col min="12291" max="12291" width="32.44140625" style="7" customWidth="1"/>
    <col min="12292" max="12292" width="28" style="7" customWidth="1"/>
    <col min="12293" max="12544" width="9.109375" style="7"/>
    <col min="12545" max="12545" width="28.44140625" style="7" customWidth="1"/>
    <col min="12546" max="12546" width="33.109375" style="7" customWidth="1"/>
    <col min="12547" max="12547" width="32.44140625" style="7" customWidth="1"/>
    <col min="12548" max="12548" width="28" style="7" customWidth="1"/>
    <col min="12549" max="12800" width="9.109375" style="7"/>
    <col min="12801" max="12801" width="28.44140625" style="7" customWidth="1"/>
    <col min="12802" max="12802" width="33.109375" style="7" customWidth="1"/>
    <col min="12803" max="12803" width="32.44140625" style="7" customWidth="1"/>
    <col min="12804" max="12804" width="28" style="7" customWidth="1"/>
    <col min="12805" max="13056" width="9.109375" style="7"/>
    <col min="13057" max="13057" width="28.44140625" style="7" customWidth="1"/>
    <col min="13058" max="13058" width="33.109375" style="7" customWidth="1"/>
    <col min="13059" max="13059" width="32.44140625" style="7" customWidth="1"/>
    <col min="13060" max="13060" width="28" style="7" customWidth="1"/>
    <col min="13061" max="13312" width="9.109375" style="7"/>
    <col min="13313" max="13313" width="28.44140625" style="7" customWidth="1"/>
    <col min="13314" max="13314" width="33.109375" style="7" customWidth="1"/>
    <col min="13315" max="13315" width="32.44140625" style="7" customWidth="1"/>
    <col min="13316" max="13316" width="28" style="7" customWidth="1"/>
    <col min="13317" max="13568" width="9.109375" style="7"/>
    <col min="13569" max="13569" width="28.44140625" style="7" customWidth="1"/>
    <col min="13570" max="13570" width="33.109375" style="7" customWidth="1"/>
    <col min="13571" max="13571" width="32.44140625" style="7" customWidth="1"/>
    <col min="13572" max="13572" width="28" style="7" customWidth="1"/>
    <col min="13573" max="13824" width="9.109375" style="7"/>
    <col min="13825" max="13825" width="28.44140625" style="7" customWidth="1"/>
    <col min="13826" max="13826" width="33.109375" style="7" customWidth="1"/>
    <col min="13827" max="13827" width="32.44140625" style="7" customWidth="1"/>
    <col min="13828" max="13828" width="28" style="7" customWidth="1"/>
    <col min="13829" max="14080" width="9.109375" style="7"/>
    <col min="14081" max="14081" width="28.44140625" style="7" customWidth="1"/>
    <col min="14082" max="14082" width="33.109375" style="7" customWidth="1"/>
    <col min="14083" max="14083" width="32.44140625" style="7" customWidth="1"/>
    <col min="14084" max="14084" width="28" style="7" customWidth="1"/>
    <col min="14085" max="14336" width="9.109375" style="7"/>
    <col min="14337" max="14337" width="28.44140625" style="7" customWidth="1"/>
    <col min="14338" max="14338" width="33.109375" style="7" customWidth="1"/>
    <col min="14339" max="14339" width="32.44140625" style="7" customWidth="1"/>
    <col min="14340" max="14340" width="28" style="7" customWidth="1"/>
    <col min="14341" max="14592" width="9.109375" style="7"/>
    <col min="14593" max="14593" width="28.44140625" style="7" customWidth="1"/>
    <col min="14594" max="14594" width="33.109375" style="7" customWidth="1"/>
    <col min="14595" max="14595" width="32.44140625" style="7" customWidth="1"/>
    <col min="14596" max="14596" width="28" style="7" customWidth="1"/>
    <col min="14597" max="14848" width="9.109375" style="7"/>
    <col min="14849" max="14849" width="28.44140625" style="7" customWidth="1"/>
    <col min="14850" max="14850" width="33.109375" style="7" customWidth="1"/>
    <col min="14851" max="14851" width="32.44140625" style="7" customWidth="1"/>
    <col min="14852" max="14852" width="28" style="7" customWidth="1"/>
    <col min="14853" max="15104" width="9.109375" style="7"/>
    <col min="15105" max="15105" width="28.44140625" style="7" customWidth="1"/>
    <col min="15106" max="15106" width="33.109375" style="7" customWidth="1"/>
    <col min="15107" max="15107" width="32.44140625" style="7" customWidth="1"/>
    <col min="15108" max="15108" width="28" style="7" customWidth="1"/>
    <col min="15109" max="15360" width="9.109375" style="7"/>
    <col min="15361" max="15361" width="28.44140625" style="7" customWidth="1"/>
    <col min="15362" max="15362" width="33.109375" style="7" customWidth="1"/>
    <col min="15363" max="15363" width="32.44140625" style="7" customWidth="1"/>
    <col min="15364" max="15364" width="28" style="7" customWidth="1"/>
    <col min="15365" max="15616" width="9.109375" style="7"/>
    <col min="15617" max="15617" width="28.44140625" style="7" customWidth="1"/>
    <col min="15618" max="15618" width="33.109375" style="7" customWidth="1"/>
    <col min="15619" max="15619" width="32.44140625" style="7" customWidth="1"/>
    <col min="15620" max="15620" width="28" style="7" customWidth="1"/>
    <col min="15621" max="15872" width="9.109375" style="7"/>
    <col min="15873" max="15873" width="28.44140625" style="7" customWidth="1"/>
    <col min="15874" max="15874" width="33.109375" style="7" customWidth="1"/>
    <col min="15875" max="15875" width="32.44140625" style="7" customWidth="1"/>
    <col min="15876" max="15876" width="28" style="7" customWidth="1"/>
    <col min="15877" max="16128" width="9.109375" style="7"/>
    <col min="16129" max="16129" width="28.44140625" style="7" customWidth="1"/>
    <col min="16130" max="16130" width="33.109375" style="7" customWidth="1"/>
    <col min="16131" max="16131" width="32.44140625" style="7" customWidth="1"/>
    <col min="16132" max="16132" width="28" style="7" customWidth="1"/>
    <col min="16133" max="16383" width="9.109375" style="7"/>
    <col min="16384" max="16384" width="9.109375" style="7" customWidth="1"/>
  </cols>
  <sheetData>
    <row r="1" spans="1:5" ht="13.8" x14ac:dyDescent="0.25">
      <c r="A1" s="8"/>
      <c r="B1" s="8" t="s">
        <v>31</v>
      </c>
      <c r="C1" s="8" t="s">
        <v>32</v>
      </c>
      <c r="D1" s="9" t="s">
        <v>33</v>
      </c>
      <c r="E1" s="9" t="s">
        <v>30</v>
      </c>
    </row>
    <row r="2" spans="1:5" x14ac:dyDescent="0.25">
      <c r="A2" s="10"/>
    </row>
    <row r="3" spans="1:5" ht="18.75" customHeight="1" x14ac:dyDescent="0.25">
      <c r="A3" s="10"/>
    </row>
    <row r="4" spans="1:5" ht="18.75" customHeight="1" thickBot="1" x14ac:dyDescent="0.3">
      <c r="A4" s="235" t="s">
        <v>95</v>
      </c>
      <c r="B4" s="11" t="str">
        <f>'Prezence 26.8.'!B15</f>
        <v>TJ Spartak Čelákovice - oddíl nohejbalu "B"</v>
      </c>
      <c r="C4" s="12"/>
      <c r="D4" s="13"/>
      <c r="E4" s="14"/>
    </row>
    <row r="5" spans="1:5" ht="18.75" customHeight="1" x14ac:dyDescent="0.25">
      <c r="A5" s="10"/>
      <c r="B5" s="204"/>
      <c r="C5" s="12"/>
      <c r="D5" s="15"/>
      <c r="E5" s="14"/>
    </row>
    <row r="6" spans="1:5" ht="18.75" customHeight="1" thickBot="1" x14ac:dyDescent="0.25">
      <c r="A6" s="10"/>
      <c r="B6" s="112" t="s">
        <v>243</v>
      </c>
      <c r="C6" s="17" t="str">
        <f>B8</f>
        <v>TJ Spartak Čelákovice - oddíl nohejbalu "A"</v>
      </c>
      <c r="D6" s="15"/>
      <c r="E6" s="14"/>
    </row>
    <row r="7" spans="1:5" ht="18.75" customHeight="1" x14ac:dyDescent="0.25">
      <c r="A7" s="10"/>
      <c r="B7" s="111"/>
      <c r="C7" s="19"/>
      <c r="D7" s="20"/>
      <c r="E7" s="14"/>
    </row>
    <row r="8" spans="1:5" ht="18.75" customHeight="1" thickBot="1" x14ac:dyDescent="0.3">
      <c r="A8" s="10" t="s">
        <v>100</v>
      </c>
      <c r="B8" s="21" t="str">
        <f>'Prezence 26.8.'!B14</f>
        <v>TJ Spartak Čelákovice - oddíl nohejbalu "A"</v>
      </c>
      <c r="C8" s="19"/>
      <c r="D8" s="20"/>
      <c r="E8" s="14"/>
    </row>
    <row r="9" spans="1:5" ht="18.75" customHeight="1" x14ac:dyDescent="0.25">
      <c r="A9" s="10"/>
      <c r="B9" s="113"/>
      <c r="C9" s="19"/>
      <c r="D9" s="20"/>
      <c r="E9" s="14"/>
    </row>
    <row r="10" spans="1:5" ht="18.75" customHeight="1" thickBot="1" x14ac:dyDescent="0.3">
      <c r="A10" s="10"/>
      <c r="B10" s="22"/>
      <c r="C10" s="16" t="s">
        <v>247</v>
      </c>
      <c r="D10" s="17" t="str">
        <f>C6</f>
        <v>TJ Spartak Čelákovice - oddíl nohejbalu "A"</v>
      </c>
      <c r="E10" s="23"/>
    </row>
    <row r="11" spans="1:5" ht="18.75" customHeight="1" x14ac:dyDescent="0.25">
      <c r="A11" s="10"/>
      <c r="B11" s="11"/>
      <c r="C11" s="19"/>
      <c r="D11" s="205"/>
      <c r="E11" s="24"/>
    </row>
    <row r="12" spans="1:5" ht="18.75" customHeight="1" thickBot="1" x14ac:dyDescent="0.3">
      <c r="A12" s="10" t="s">
        <v>96</v>
      </c>
      <c r="B12" s="11" t="str">
        <f>'Prezence 26.8.'!B23</f>
        <v>SK Šacung ČNES Benešov 1947 "A"</v>
      </c>
      <c r="C12" s="19"/>
      <c r="D12" s="25"/>
      <c r="E12" s="24"/>
    </row>
    <row r="13" spans="1:5" ht="18.75" customHeight="1" x14ac:dyDescent="0.25">
      <c r="A13" s="10"/>
      <c r="B13" s="206"/>
      <c r="C13" s="19"/>
      <c r="D13" s="25"/>
      <c r="E13" s="24"/>
    </row>
    <row r="14" spans="1:5" ht="18.75" customHeight="1" thickBot="1" x14ac:dyDescent="0.25">
      <c r="A14" s="10"/>
      <c r="B14" s="112" t="s">
        <v>244</v>
      </c>
      <c r="C14" s="26" t="str">
        <f>B12</f>
        <v>SK Šacung ČNES Benešov 1947 "A"</v>
      </c>
      <c r="D14" s="25"/>
      <c r="E14" s="24"/>
    </row>
    <row r="15" spans="1:5" ht="18.75" customHeight="1" x14ac:dyDescent="0.2">
      <c r="A15" s="10"/>
      <c r="B15" s="18"/>
      <c r="C15" s="12"/>
      <c r="D15" s="25"/>
      <c r="E15" s="24"/>
    </row>
    <row r="16" spans="1:5" ht="18.75" customHeight="1" thickBot="1" x14ac:dyDescent="0.25">
      <c r="A16" s="10" t="s">
        <v>100</v>
      </c>
      <c r="B16" s="21" t="str">
        <f>'Prezence 26.8.'!B11</f>
        <v>T.J. SOKOL Holice</v>
      </c>
      <c r="C16" s="12"/>
      <c r="D16" s="25"/>
      <c r="E16" s="24"/>
    </row>
    <row r="17" spans="1:10" ht="18.75" customHeight="1" x14ac:dyDescent="0.2">
      <c r="A17" s="10"/>
      <c r="B17" s="113"/>
      <c r="C17" s="27"/>
      <c r="D17" s="25"/>
      <c r="E17" s="24"/>
    </row>
    <row r="18" spans="1:10" ht="18.75" customHeight="1" thickBot="1" x14ac:dyDescent="0.25">
      <c r="A18" s="10"/>
      <c r="B18" s="22"/>
      <c r="C18" s="27"/>
      <c r="D18" s="114" t="s">
        <v>251</v>
      </c>
      <c r="E18" s="28" t="str">
        <f>D26</f>
        <v>Městský nohejbalový klub Modřice, z.s. "A"</v>
      </c>
    </row>
    <row r="19" spans="1:10" ht="18.75" customHeight="1" x14ac:dyDescent="0.2">
      <c r="A19" s="10"/>
      <c r="B19" s="11"/>
      <c r="C19" s="12"/>
      <c r="D19" s="13"/>
      <c r="E19" s="29"/>
    </row>
    <row r="20" spans="1:10" ht="18.75" customHeight="1" thickBot="1" x14ac:dyDescent="0.25">
      <c r="A20" s="10" t="s">
        <v>97</v>
      </c>
      <c r="B20" s="11" t="str">
        <f>'Prezence 26.8.'!B17</f>
        <v>NK CLIMAX Vsetín "A"</v>
      </c>
      <c r="C20" s="12"/>
      <c r="D20" s="13"/>
      <c r="E20" s="29"/>
    </row>
    <row r="21" spans="1:10" ht="18.75" customHeight="1" x14ac:dyDescent="0.2">
      <c r="A21" s="10"/>
      <c r="B21" s="206"/>
      <c r="C21" s="12"/>
      <c r="D21" s="15"/>
      <c r="E21" s="29"/>
    </row>
    <row r="22" spans="1:10" ht="18.75" customHeight="1" thickBot="1" x14ac:dyDescent="0.25">
      <c r="A22" s="10"/>
      <c r="B22" s="112" t="s">
        <v>246</v>
      </c>
      <c r="C22" s="17" t="str">
        <f>B24</f>
        <v>TJ Spartak Čelákovice - oddíl nohejbalu "C"</v>
      </c>
      <c r="D22" s="15"/>
      <c r="E22" s="29"/>
    </row>
    <row r="23" spans="1:10" ht="18.75" customHeight="1" x14ac:dyDescent="0.2">
      <c r="A23" s="10"/>
      <c r="B23" s="18"/>
      <c r="C23" s="19"/>
      <c r="D23" s="20"/>
      <c r="E23" s="29"/>
    </row>
    <row r="24" spans="1:10" ht="18.75" customHeight="1" thickBot="1" x14ac:dyDescent="0.25">
      <c r="A24" s="10" t="s">
        <v>99</v>
      </c>
      <c r="B24" s="21" t="str">
        <f>'Prezence 26.8.'!B16</f>
        <v>TJ Spartak Čelákovice - oddíl nohejbalu "C"</v>
      </c>
      <c r="C24" s="19"/>
      <c r="D24" s="20"/>
      <c r="E24" s="29"/>
    </row>
    <row r="25" spans="1:10" ht="18.75" customHeight="1" x14ac:dyDescent="0.2">
      <c r="A25" s="10"/>
      <c r="B25" s="113"/>
      <c r="C25" s="19"/>
      <c r="D25" s="20"/>
      <c r="E25" s="29"/>
    </row>
    <row r="26" spans="1:10" ht="18.75" customHeight="1" thickBot="1" x14ac:dyDescent="0.25">
      <c r="A26" s="10"/>
      <c r="B26" s="22"/>
      <c r="C26" s="114" t="s">
        <v>248</v>
      </c>
      <c r="D26" s="17" t="str">
        <f>C30</f>
        <v>Městský nohejbalový klub Modřice, z.s. "A"</v>
      </c>
      <c r="E26" s="30"/>
    </row>
    <row r="27" spans="1:10" ht="18.75" customHeight="1" x14ac:dyDescent="0.2">
      <c r="A27" s="10"/>
      <c r="B27" s="11"/>
      <c r="C27" s="19"/>
      <c r="D27" s="205"/>
      <c r="E27" s="31"/>
      <c r="J27" s="10"/>
    </row>
    <row r="28" spans="1:10" ht="18.75" customHeight="1" thickBot="1" x14ac:dyDescent="0.25">
      <c r="A28" s="10" t="s">
        <v>98</v>
      </c>
      <c r="B28" s="11" t="str">
        <f>'Prezence 26.8.'!B12</f>
        <v>Městský nohejbalový klub Modřice, z.s. "A"</v>
      </c>
      <c r="C28" s="19"/>
      <c r="D28" s="25"/>
      <c r="E28" s="31"/>
    </row>
    <row r="29" spans="1:10" ht="18.75" customHeight="1" x14ac:dyDescent="0.25">
      <c r="A29" s="10"/>
      <c r="B29" s="206"/>
      <c r="C29" s="19"/>
      <c r="D29" s="25"/>
      <c r="E29" s="31"/>
    </row>
    <row r="30" spans="1:10" ht="18.75" customHeight="1" thickBot="1" x14ac:dyDescent="0.3">
      <c r="A30" s="10"/>
      <c r="B30" s="112" t="s">
        <v>245</v>
      </c>
      <c r="C30" s="26" t="str">
        <f>B28</f>
        <v>Městský nohejbalový klub Modřice, z.s. "A"</v>
      </c>
      <c r="D30" s="32"/>
      <c r="E30" s="31"/>
    </row>
    <row r="31" spans="1:10" ht="18.75" customHeight="1" thickBot="1" x14ac:dyDescent="0.3">
      <c r="A31" s="10"/>
      <c r="B31" s="18"/>
      <c r="C31" s="12"/>
      <c r="D31" s="33" t="str">
        <f>C14</f>
        <v>SK Šacung ČNES Benešov 1947 "A"</v>
      </c>
      <c r="E31" s="23"/>
    </row>
    <row r="32" spans="1:10" ht="18.75" customHeight="1" thickBot="1" x14ac:dyDescent="0.3">
      <c r="A32" s="10" t="s">
        <v>99</v>
      </c>
      <c r="B32" s="21" t="str">
        <f>'Prezence 26.8.'!B8</f>
        <v>SK Liapor - Witte Karlovy Vary z.s. "A"</v>
      </c>
      <c r="C32" s="12"/>
      <c r="D32" s="207"/>
      <c r="E32" s="23"/>
    </row>
    <row r="33" spans="1:15" ht="18.75" customHeight="1" thickBot="1" x14ac:dyDescent="0.3">
      <c r="A33" s="10"/>
      <c r="B33" s="113"/>
      <c r="C33" s="34"/>
      <c r="D33" s="115" t="s">
        <v>250</v>
      </c>
      <c r="E33" s="35" t="str">
        <f>D35</f>
        <v>TJ Spartak Čelákovice - oddíl nohejbalu "C"</v>
      </c>
    </row>
    <row r="34" spans="1:15" ht="18.75" customHeight="1" x14ac:dyDescent="0.25">
      <c r="A34" s="10"/>
      <c r="B34" s="22"/>
      <c r="C34" s="12"/>
      <c r="D34" s="36"/>
      <c r="E34" s="23"/>
    </row>
    <row r="35" spans="1:15" ht="24" customHeight="1" thickBot="1" x14ac:dyDescent="0.3">
      <c r="D35" s="37" t="str">
        <f>C22</f>
        <v>TJ Spartak Čelákovice - oddíl nohejbalu "C"</v>
      </c>
    </row>
    <row r="36" spans="1:15" x14ac:dyDescent="0.25">
      <c r="B36" s="22"/>
      <c r="C36" s="12"/>
      <c r="D36" s="23"/>
      <c r="E36" s="23"/>
    </row>
    <row r="46" spans="1: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workbookViewId="0">
      <selection activeCell="X8" sqref="X8"/>
    </sheetView>
  </sheetViews>
  <sheetFormatPr defaultRowHeight="15" x14ac:dyDescent="0.25"/>
  <cols>
    <col min="1" max="1" width="9.109375" style="2" customWidth="1"/>
    <col min="2" max="13" width="4" style="2" customWidth="1"/>
    <col min="14" max="15" width="4.33203125" style="2" customWidth="1"/>
    <col min="16" max="19" width="5.109375" style="2" customWidth="1"/>
    <col min="20" max="258" width="8.88671875" style="2"/>
    <col min="259" max="260" width="6.5546875" style="2" customWidth="1"/>
    <col min="261" max="261" width="26.109375" style="2" customWidth="1"/>
    <col min="262" max="270" width="5.6640625" style="2" customWidth="1"/>
    <col min="271" max="514" width="8.88671875" style="2"/>
    <col min="515" max="516" width="6.5546875" style="2" customWidth="1"/>
    <col min="517" max="517" width="26.109375" style="2" customWidth="1"/>
    <col min="518" max="526" width="5.6640625" style="2" customWidth="1"/>
    <col min="527" max="770" width="8.88671875" style="2"/>
    <col min="771" max="772" width="6.5546875" style="2" customWidth="1"/>
    <col min="773" max="773" width="26.109375" style="2" customWidth="1"/>
    <col min="774" max="782" width="5.6640625" style="2" customWidth="1"/>
    <col min="783" max="1026" width="8.88671875" style="2"/>
    <col min="1027" max="1028" width="6.5546875" style="2" customWidth="1"/>
    <col min="1029" max="1029" width="26.109375" style="2" customWidth="1"/>
    <col min="1030" max="1038" width="5.6640625" style="2" customWidth="1"/>
    <col min="1039" max="1282" width="8.88671875" style="2"/>
    <col min="1283" max="1284" width="6.5546875" style="2" customWidth="1"/>
    <col min="1285" max="1285" width="26.109375" style="2" customWidth="1"/>
    <col min="1286" max="1294" width="5.6640625" style="2" customWidth="1"/>
    <col min="1295" max="1538" width="8.88671875" style="2"/>
    <col min="1539" max="1540" width="6.5546875" style="2" customWidth="1"/>
    <col min="1541" max="1541" width="26.109375" style="2" customWidth="1"/>
    <col min="1542" max="1550" width="5.6640625" style="2" customWidth="1"/>
    <col min="1551" max="1794" width="8.88671875" style="2"/>
    <col min="1795" max="1796" width="6.5546875" style="2" customWidth="1"/>
    <col min="1797" max="1797" width="26.109375" style="2" customWidth="1"/>
    <col min="1798" max="1806" width="5.6640625" style="2" customWidth="1"/>
    <col min="1807" max="2050" width="8.88671875" style="2"/>
    <col min="2051" max="2052" width="6.5546875" style="2" customWidth="1"/>
    <col min="2053" max="2053" width="26.109375" style="2" customWidth="1"/>
    <col min="2054" max="2062" width="5.6640625" style="2" customWidth="1"/>
    <col min="2063" max="2306" width="8.88671875" style="2"/>
    <col min="2307" max="2308" width="6.5546875" style="2" customWidth="1"/>
    <col min="2309" max="2309" width="26.109375" style="2" customWidth="1"/>
    <col min="2310" max="2318" width="5.6640625" style="2" customWidth="1"/>
    <col min="2319" max="2562" width="8.88671875" style="2"/>
    <col min="2563" max="2564" width="6.5546875" style="2" customWidth="1"/>
    <col min="2565" max="2565" width="26.109375" style="2" customWidth="1"/>
    <col min="2566" max="2574" width="5.6640625" style="2" customWidth="1"/>
    <col min="2575" max="2818" width="8.88671875" style="2"/>
    <col min="2819" max="2820" width="6.5546875" style="2" customWidth="1"/>
    <col min="2821" max="2821" width="26.109375" style="2" customWidth="1"/>
    <col min="2822" max="2830" width="5.6640625" style="2" customWidth="1"/>
    <col min="2831" max="3074" width="8.88671875" style="2"/>
    <col min="3075" max="3076" width="6.5546875" style="2" customWidth="1"/>
    <col min="3077" max="3077" width="26.109375" style="2" customWidth="1"/>
    <col min="3078" max="3086" width="5.6640625" style="2" customWidth="1"/>
    <col min="3087" max="3330" width="8.88671875" style="2"/>
    <col min="3331" max="3332" width="6.5546875" style="2" customWidth="1"/>
    <col min="3333" max="3333" width="26.109375" style="2" customWidth="1"/>
    <col min="3334" max="3342" width="5.6640625" style="2" customWidth="1"/>
    <col min="3343" max="3586" width="8.88671875" style="2"/>
    <col min="3587" max="3588" width="6.5546875" style="2" customWidth="1"/>
    <col min="3589" max="3589" width="26.109375" style="2" customWidth="1"/>
    <col min="3590" max="3598" width="5.6640625" style="2" customWidth="1"/>
    <col min="3599" max="3842" width="8.88671875" style="2"/>
    <col min="3843" max="3844" width="6.5546875" style="2" customWidth="1"/>
    <col min="3845" max="3845" width="26.109375" style="2" customWidth="1"/>
    <col min="3846" max="3854" width="5.6640625" style="2" customWidth="1"/>
    <col min="3855" max="4098" width="8.88671875" style="2"/>
    <col min="4099" max="4100" width="6.5546875" style="2" customWidth="1"/>
    <col min="4101" max="4101" width="26.109375" style="2" customWidth="1"/>
    <col min="4102" max="4110" width="5.6640625" style="2" customWidth="1"/>
    <col min="4111" max="4354" width="8.88671875" style="2"/>
    <col min="4355" max="4356" width="6.5546875" style="2" customWidth="1"/>
    <col min="4357" max="4357" width="26.109375" style="2" customWidth="1"/>
    <col min="4358" max="4366" width="5.6640625" style="2" customWidth="1"/>
    <col min="4367" max="4610" width="8.88671875" style="2"/>
    <col min="4611" max="4612" width="6.5546875" style="2" customWidth="1"/>
    <col min="4613" max="4613" width="26.109375" style="2" customWidth="1"/>
    <col min="4614" max="4622" width="5.6640625" style="2" customWidth="1"/>
    <col min="4623" max="4866" width="8.88671875" style="2"/>
    <col min="4867" max="4868" width="6.5546875" style="2" customWidth="1"/>
    <col min="4869" max="4869" width="26.109375" style="2" customWidth="1"/>
    <col min="4870" max="4878" width="5.6640625" style="2" customWidth="1"/>
    <col min="4879" max="5122" width="8.88671875" style="2"/>
    <col min="5123" max="5124" width="6.5546875" style="2" customWidth="1"/>
    <col min="5125" max="5125" width="26.109375" style="2" customWidth="1"/>
    <col min="5126" max="5134" width="5.6640625" style="2" customWidth="1"/>
    <col min="5135" max="5378" width="8.88671875" style="2"/>
    <col min="5379" max="5380" width="6.5546875" style="2" customWidth="1"/>
    <col min="5381" max="5381" width="26.109375" style="2" customWidth="1"/>
    <col min="5382" max="5390" width="5.6640625" style="2" customWidth="1"/>
    <col min="5391" max="5634" width="8.88671875" style="2"/>
    <col min="5635" max="5636" width="6.5546875" style="2" customWidth="1"/>
    <col min="5637" max="5637" width="26.109375" style="2" customWidth="1"/>
    <col min="5638" max="5646" width="5.6640625" style="2" customWidth="1"/>
    <col min="5647" max="5890" width="8.88671875" style="2"/>
    <col min="5891" max="5892" width="6.5546875" style="2" customWidth="1"/>
    <col min="5893" max="5893" width="26.109375" style="2" customWidth="1"/>
    <col min="5894" max="5902" width="5.6640625" style="2" customWidth="1"/>
    <col min="5903" max="6146" width="8.88671875" style="2"/>
    <col min="6147" max="6148" width="6.5546875" style="2" customWidth="1"/>
    <col min="6149" max="6149" width="26.109375" style="2" customWidth="1"/>
    <col min="6150" max="6158" width="5.6640625" style="2" customWidth="1"/>
    <col min="6159" max="6402" width="8.88671875" style="2"/>
    <col min="6403" max="6404" width="6.5546875" style="2" customWidth="1"/>
    <col min="6405" max="6405" width="26.109375" style="2" customWidth="1"/>
    <col min="6406" max="6414" width="5.6640625" style="2" customWidth="1"/>
    <col min="6415" max="6658" width="8.88671875" style="2"/>
    <col min="6659" max="6660" width="6.5546875" style="2" customWidth="1"/>
    <col min="6661" max="6661" width="26.109375" style="2" customWidth="1"/>
    <col min="6662" max="6670" width="5.6640625" style="2" customWidth="1"/>
    <col min="6671" max="6914" width="8.88671875" style="2"/>
    <col min="6915" max="6916" width="6.5546875" style="2" customWidth="1"/>
    <col min="6917" max="6917" width="26.109375" style="2" customWidth="1"/>
    <col min="6918" max="6926" width="5.6640625" style="2" customWidth="1"/>
    <col min="6927" max="7170" width="8.88671875" style="2"/>
    <col min="7171" max="7172" width="6.5546875" style="2" customWidth="1"/>
    <col min="7173" max="7173" width="26.109375" style="2" customWidth="1"/>
    <col min="7174" max="7182" width="5.6640625" style="2" customWidth="1"/>
    <col min="7183" max="7426" width="8.88671875" style="2"/>
    <col min="7427" max="7428" width="6.5546875" style="2" customWidth="1"/>
    <col min="7429" max="7429" width="26.109375" style="2" customWidth="1"/>
    <col min="7430" max="7438" width="5.6640625" style="2" customWidth="1"/>
    <col min="7439" max="7682" width="8.88671875" style="2"/>
    <col min="7683" max="7684" width="6.5546875" style="2" customWidth="1"/>
    <col min="7685" max="7685" width="26.109375" style="2" customWidth="1"/>
    <col min="7686" max="7694" width="5.6640625" style="2" customWidth="1"/>
    <col min="7695" max="7938" width="8.88671875" style="2"/>
    <col min="7939" max="7940" width="6.5546875" style="2" customWidth="1"/>
    <col min="7941" max="7941" width="26.109375" style="2" customWidth="1"/>
    <col min="7942" max="7950" width="5.6640625" style="2" customWidth="1"/>
    <col min="7951" max="8194" width="8.88671875" style="2"/>
    <col min="8195" max="8196" width="6.5546875" style="2" customWidth="1"/>
    <col min="8197" max="8197" width="26.109375" style="2" customWidth="1"/>
    <col min="8198" max="8206" width="5.6640625" style="2" customWidth="1"/>
    <col min="8207" max="8450" width="8.88671875" style="2"/>
    <col min="8451" max="8452" width="6.5546875" style="2" customWidth="1"/>
    <col min="8453" max="8453" width="26.109375" style="2" customWidth="1"/>
    <col min="8454" max="8462" width="5.6640625" style="2" customWidth="1"/>
    <col min="8463" max="8706" width="8.88671875" style="2"/>
    <col min="8707" max="8708" width="6.5546875" style="2" customWidth="1"/>
    <col min="8709" max="8709" width="26.109375" style="2" customWidth="1"/>
    <col min="8710" max="8718" width="5.6640625" style="2" customWidth="1"/>
    <col min="8719" max="8962" width="8.88671875" style="2"/>
    <col min="8963" max="8964" width="6.5546875" style="2" customWidth="1"/>
    <col min="8965" max="8965" width="26.109375" style="2" customWidth="1"/>
    <col min="8966" max="8974" width="5.6640625" style="2" customWidth="1"/>
    <col min="8975" max="9218" width="8.88671875" style="2"/>
    <col min="9219" max="9220" width="6.5546875" style="2" customWidth="1"/>
    <col min="9221" max="9221" width="26.109375" style="2" customWidth="1"/>
    <col min="9222" max="9230" width="5.6640625" style="2" customWidth="1"/>
    <col min="9231" max="9474" width="8.88671875" style="2"/>
    <col min="9475" max="9476" width="6.5546875" style="2" customWidth="1"/>
    <col min="9477" max="9477" width="26.109375" style="2" customWidth="1"/>
    <col min="9478" max="9486" width="5.6640625" style="2" customWidth="1"/>
    <col min="9487" max="9730" width="8.88671875" style="2"/>
    <col min="9731" max="9732" width="6.5546875" style="2" customWidth="1"/>
    <col min="9733" max="9733" width="26.109375" style="2" customWidth="1"/>
    <col min="9734" max="9742" width="5.6640625" style="2" customWidth="1"/>
    <col min="9743" max="9986" width="8.88671875" style="2"/>
    <col min="9987" max="9988" width="6.5546875" style="2" customWidth="1"/>
    <col min="9989" max="9989" width="26.109375" style="2" customWidth="1"/>
    <col min="9990" max="9998" width="5.6640625" style="2" customWidth="1"/>
    <col min="9999" max="10242" width="8.88671875" style="2"/>
    <col min="10243" max="10244" width="6.5546875" style="2" customWidth="1"/>
    <col min="10245" max="10245" width="26.109375" style="2" customWidth="1"/>
    <col min="10246" max="10254" width="5.6640625" style="2" customWidth="1"/>
    <col min="10255" max="10498" width="8.88671875" style="2"/>
    <col min="10499" max="10500" width="6.5546875" style="2" customWidth="1"/>
    <col min="10501" max="10501" width="26.109375" style="2" customWidth="1"/>
    <col min="10502" max="10510" width="5.6640625" style="2" customWidth="1"/>
    <col min="10511" max="10754" width="8.88671875" style="2"/>
    <col min="10755" max="10756" width="6.5546875" style="2" customWidth="1"/>
    <col min="10757" max="10757" width="26.109375" style="2" customWidth="1"/>
    <col min="10758" max="10766" width="5.6640625" style="2" customWidth="1"/>
    <col min="10767" max="11010" width="8.88671875" style="2"/>
    <col min="11011" max="11012" width="6.5546875" style="2" customWidth="1"/>
    <col min="11013" max="11013" width="26.109375" style="2" customWidth="1"/>
    <col min="11014" max="11022" width="5.6640625" style="2" customWidth="1"/>
    <col min="11023" max="11266" width="8.88671875" style="2"/>
    <col min="11267" max="11268" width="6.5546875" style="2" customWidth="1"/>
    <col min="11269" max="11269" width="26.109375" style="2" customWidth="1"/>
    <col min="11270" max="11278" width="5.6640625" style="2" customWidth="1"/>
    <col min="11279" max="11522" width="8.88671875" style="2"/>
    <col min="11523" max="11524" width="6.5546875" style="2" customWidth="1"/>
    <col min="11525" max="11525" width="26.109375" style="2" customWidth="1"/>
    <col min="11526" max="11534" width="5.6640625" style="2" customWidth="1"/>
    <col min="11535" max="11778" width="8.88671875" style="2"/>
    <col min="11779" max="11780" width="6.5546875" style="2" customWidth="1"/>
    <col min="11781" max="11781" width="26.109375" style="2" customWidth="1"/>
    <col min="11782" max="11790" width="5.6640625" style="2" customWidth="1"/>
    <col min="11791" max="12034" width="8.88671875" style="2"/>
    <col min="12035" max="12036" width="6.5546875" style="2" customWidth="1"/>
    <col min="12037" max="12037" width="26.109375" style="2" customWidth="1"/>
    <col min="12038" max="12046" width="5.6640625" style="2" customWidth="1"/>
    <col min="12047" max="12290" width="8.88671875" style="2"/>
    <col min="12291" max="12292" width="6.5546875" style="2" customWidth="1"/>
    <col min="12293" max="12293" width="26.109375" style="2" customWidth="1"/>
    <col min="12294" max="12302" width="5.6640625" style="2" customWidth="1"/>
    <col min="12303" max="12546" width="8.88671875" style="2"/>
    <col min="12547" max="12548" width="6.5546875" style="2" customWidth="1"/>
    <col min="12549" max="12549" width="26.109375" style="2" customWidth="1"/>
    <col min="12550" max="12558" width="5.6640625" style="2" customWidth="1"/>
    <col min="12559" max="12802" width="8.88671875" style="2"/>
    <col min="12803" max="12804" width="6.5546875" style="2" customWidth="1"/>
    <col min="12805" max="12805" width="26.109375" style="2" customWidth="1"/>
    <col min="12806" max="12814" width="5.6640625" style="2" customWidth="1"/>
    <col min="12815" max="13058" width="8.88671875" style="2"/>
    <col min="13059" max="13060" width="6.5546875" style="2" customWidth="1"/>
    <col min="13061" max="13061" width="26.109375" style="2" customWidth="1"/>
    <col min="13062" max="13070" width="5.6640625" style="2" customWidth="1"/>
    <col min="13071" max="13314" width="8.88671875" style="2"/>
    <col min="13315" max="13316" width="6.5546875" style="2" customWidth="1"/>
    <col min="13317" max="13317" width="26.109375" style="2" customWidth="1"/>
    <col min="13318" max="13326" width="5.6640625" style="2" customWidth="1"/>
    <col min="13327" max="13570" width="8.88671875" style="2"/>
    <col min="13571" max="13572" width="6.5546875" style="2" customWidth="1"/>
    <col min="13573" max="13573" width="26.109375" style="2" customWidth="1"/>
    <col min="13574" max="13582" width="5.6640625" style="2" customWidth="1"/>
    <col min="13583" max="13826" width="8.88671875" style="2"/>
    <col min="13827" max="13828" width="6.5546875" style="2" customWidth="1"/>
    <col min="13829" max="13829" width="26.109375" style="2" customWidth="1"/>
    <col min="13830" max="13838" width="5.6640625" style="2" customWidth="1"/>
    <col min="13839" max="14082" width="8.88671875" style="2"/>
    <col min="14083" max="14084" width="6.5546875" style="2" customWidth="1"/>
    <col min="14085" max="14085" width="26.109375" style="2" customWidth="1"/>
    <col min="14086" max="14094" width="5.6640625" style="2" customWidth="1"/>
    <col min="14095" max="14338" width="8.88671875" style="2"/>
    <col min="14339" max="14340" width="6.5546875" style="2" customWidth="1"/>
    <col min="14341" max="14341" width="26.109375" style="2" customWidth="1"/>
    <col min="14342" max="14350" width="5.6640625" style="2" customWidth="1"/>
    <col min="14351" max="14594" width="8.88671875" style="2"/>
    <col min="14595" max="14596" width="6.5546875" style="2" customWidth="1"/>
    <col min="14597" max="14597" width="26.109375" style="2" customWidth="1"/>
    <col min="14598" max="14606" width="5.6640625" style="2" customWidth="1"/>
    <col min="14607" max="14850" width="8.88671875" style="2"/>
    <col min="14851" max="14852" width="6.5546875" style="2" customWidth="1"/>
    <col min="14853" max="14853" width="26.109375" style="2" customWidth="1"/>
    <col min="14854" max="14862" width="5.6640625" style="2" customWidth="1"/>
    <col min="14863" max="15106" width="8.88671875" style="2"/>
    <col min="15107" max="15108" width="6.5546875" style="2" customWidth="1"/>
    <col min="15109" max="15109" width="26.109375" style="2" customWidth="1"/>
    <col min="15110" max="15118" width="5.6640625" style="2" customWidth="1"/>
    <col min="15119" max="15362" width="8.88671875" style="2"/>
    <col min="15363" max="15364" width="6.5546875" style="2" customWidth="1"/>
    <col min="15365" max="15365" width="26.109375" style="2" customWidth="1"/>
    <col min="15366" max="15374" width="5.6640625" style="2" customWidth="1"/>
    <col min="15375" max="15618" width="8.88671875" style="2"/>
    <col min="15619" max="15620" width="6.5546875" style="2" customWidth="1"/>
    <col min="15621" max="15621" width="26.109375" style="2" customWidth="1"/>
    <col min="15622" max="15630" width="5.6640625" style="2" customWidth="1"/>
    <col min="15631" max="15874" width="8.88671875" style="2"/>
    <col min="15875" max="15876" width="6.5546875" style="2" customWidth="1"/>
    <col min="15877" max="15877" width="26.109375" style="2" customWidth="1"/>
    <col min="15878" max="15886" width="5.6640625" style="2" customWidth="1"/>
    <col min="15887" max="16130" width="8.88671875" style="2"/>
    <col min="16131" max="16132" width="6.5546875" style="2" customWidth="1"/>
    <col min="16133" max="16133" width="26.109375" style="2" customWidth="1"/>
    <col min="16134" max="16142" width="5.6640625" style="2" customWidth="1"/>
    <col min="16143" max="16384" width="8.88671875" style="2"/>
  </cols>
  <sheetData>
    <row r="1" spans="1:24" x14ac:dyDescent="0.25">
      <c r="A1" s="2" t="s">
        <v>54</v>
      </c>
      <c r="B1" s="492">
        <v>42973</v>
      </c>
      <c r="C1" s="492"/>
      <c r="D1" s="492"/>
    </row>
    <row r="2" spans="1:24" ht="15.6" x14ac:dyDescent="0.3">
      <c r="A2" s="468" t="s">
        <v>55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</row>
    <row r="3" spans="1:24" ht="6.75" customHeight="1" thickBot="1" x14ac:dyDescent="0.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24" ht="13.5" customHeight="1" x14ac:dyDescent="0.25">
      <c r="A4" s="475" t="s">
        <v>56</v>
      </c>
      <c r="B4" s="486" t="s">
        <v>41</v>
      </c>
      <c r="C4" s="486"/>
      <c r="D4" s="486"/>
      <c r="E4" s="486"/>
      <c r="F4" s="487"/>
      <c r="G4" s="475" t="s">
        <v>57</v>
      </c>
      <c r="H4" s="482"/>
      <c r="I4" s="482"/>
      <c r="J4" s="486" t="str">
        <f>'Nasazení do skupin'!$A$2</f>
        <v>M3</v>
      </c>
      <c r="K4" s="486"/>
      <c r="L4" s="486"/>
      <c r="M4" s="487"/>
      <c r="N4" s="475" t="s">
        <v>58</v>
      </c>
      <c r="O4" s="482"/>
      <c r="P4" s="493">
        <v>47</v>
      </c>
      <c r="Q4" s="495" t="s">
        <v>86</v>
      </c>
      <c r="R4" s="496"/>
      <c r="S4" s="499" t="str">
        <f>VLOOKUP(P4,Zápasy!B4:G68,2,0)</f>
        <v>3M</v>
      </c>
    </row>
    <row r="5" spans="1:24" ht="13.5" customHeight="1" thickBot="1" x14ac:dyDescent="0.3">
      <c r="A5" s="476"/>
      <c r="B5" s="488"/>
      <c r="C5" s="488"/>
      <c r="D5" s="488"/>
      <c r="E5" s="488"/>
      <c r="F5" s="489"/>
      <c r="G5" s="476"/>
      <c r="H5" s="483"/>
      <c r="I5" s="483"/>
      <c r="J5" s="488"/>
      <c r="K5" s="488"/>
      <c r="L5" s="488"/>
      <c r="M5" s="489"/>
      <c r="N5" s="476"/>
      <c r="O5" s="483"/>
      <c r="P5" s="494"/>
      <c r="Q5" s="497"/>
      <c r="R5" s="498"/>
      <c r="S5" s="500"/>
    </row>
    <row r="6" spans="1:24" ht="13.5" customHeight="1" x14ac:dyDescent="0.25">
      <c r="A6" s="475" t="s">
        <v>59</v>
      </c>
      <c r="B6" s="477">
        <f>$B$1</f>
        <v>42973</v>
      </c>
      <c r="C6" s="478"/>
      <c r="D6" s="478"/>
      <c r="E6" s="478"/>
      <c r="F6" s="479"/>
      <c r="G6" s="475" t="s">
        <v>60</v>
      </c>
      <c r="H6" s="482"/>
      <c r="I6" s="482"/>
      <c r="J6" s="478"/>
      <c r="K6" s="478"/>
      <c r="L6" s="478"/>
      <c r="M6" s="479"/>
      <c r="N6" s="475" t="s">
        <v>61</v>
      </c>
      <c r="O6" s="482"/>
      <c r="P6" s="486"/>
      <c r="Q6" s="486"/>
      <c r="R6" s="486"/>
      <c r="S6" s="487"/>
      <c r="V6" s="117"/>
      <c r="X6" s="117"/>
    </row>
    <row r="7" spans="1:24" ht="13.2" customHeight="1" thickBot="1" x14ac:dyDescent="0.3">
      <c r="A7" s="476"/>
      <c r="B7" s="480"/>
      <c r="C7" s="480"/>
      <c r="D7" s="480"/>
      <c r="E7" s="480"/>
      <c r="F7" s="481"/>
      <c r="G7" s="476"/>
      <c r="H7" s="483"/>
      <c r="I7" s="483"/>
      <c r="J7" s="480"/>
      <c r="K7" s="480"/>
      <c r="L7" s="480"/>
      <c r="M7" s="481"/>
      <c r="N7" s="476"/>
      <c r="O7" s="483"/>
      <c r="P7" s="488"/>
      <c r="Q7" s="488"/>
      <c r="R7" s="488"/>
      <c r="S7" s="489"/>
      <c r="V7" s="117"/>
      <c r="X7" s="117"/>
    </row>
    <row r="8" spans="1:24" ht="18.75" customHeight="1" x14ac:dyDescent="0.3">
      <c r="A8" s="118" t="s">
        <v>62</v>
      </c>
      <c r="B8" s="484"/>
      <c r="C8" s="484"/>
      <c r="D8" s="484"/>
      <c r="E8" s="484"/>
      <c r="F8" s="485"/>
      <c r="G8" s="118" t="s">
        <v>63</v>
      </c>
      <c r="H8" s="119"/>
      <c r="I8" s="490" t="str">
        <f>VLOOKUP(B13,'Nasazení do skupin'!$B$5:$S$64,18,0)</f>
        <v>Voltr</v>
      </c>
      <c r="J8" s="490"/>
      <c r="K8" s="490"/>
      <c r="L8" s="490"/>
      <c r="M8" s="491"/>
      <c r="N8" s="118" t="s">
        <v>64</v>
      </c>
      <c r="O8" s="119"/>
      <c r="P8" s="484" t="str">
        <f>VLOOKUP(B13,'Nasazení do skupin'!$B$5:$S$64,17,0)</f>
        <v>František Kalas</v>
      </c>
      <c r="Q8" s="484"/>
      <c r="R8" s="484"/>
      <c r="S8" s="485"/>
      <c r="V8" s="117"/>
      <c r="X8" s="117"/>
    </row>
    <row r="9" spans="1:24" ht="16.2" thickBot="1" x14ac:dyDescent="0.35">
      <c r="A9" s="120" t="s">
        <v>65</v>
      </c>
      <c r="B9" s="469"/>
      <c r="C9" s="469"/>
      <c r="D9" s="469"/>
      <c r="E9" s="469"/>
      <c r="F9" s="470"/>
      <c r="G9" s="471" t="s">
        <v>65</v>
      </c>
      <c r="H9" s="472"/>
      <c r="I9" s="473"/>
      <c r="J9" s="473"/>
      <c r="K9" s="473"/>
      <c r="L9" s="473"/>
      <c r="M9" s="474"/>
      <c r="N9" s="471" t="s">
        <v>65</v>
      </c>
      <c r="O9" s="472"/>
      <c r="P9" s="469"/>
      <c r="Q9" s="469"/>
      <c r="R9" s="469"/>
      <c r="S9" s="470"/>
      <c r="V9" s="117"/>
      <c r="X9" s="117"/>
    </row>
    <row r="10" spans="1:24" ht="18.75" customHeight="1" x14ac:dyDescent="0.3">
      <c r="A10" s="118" t="s">
        <v>62</v>
      </c>
      <c r="B10" s="484"/>
      <c r="C10" s="484"/>
      <c r="D10" s="484"/>
      <c r="E10" s="484"/>
      <c r="F10" s="485"/>
      <c r="G10" s="118" t="s">
        <v>66</v>
      </c>
      <c r="H10" s="119"/>
      <c r="I10" s="490" t="str">
        <f>VLOOKUP(H13,'Nasazení do skupin'!$B$5:$S$64,18,0)</f>
        <v>Doucek</v>
      </c>
      <c r="J10" s="490"/>
      <c r="K10" s="490"/>
      <c r="L10" s="490"/>
      <c r="M10" s="491"/>
      <c r="N10" s="118" t="s">
        <v>67</v>
      </c>
      <c r="O10" s="119"/>
      <c r="P10" s="484" t="str">
        <f>VLOOKUP(H13,'Nasazení do skupin'!$B$5:$S$64,17,0)</f>
        <v>Michal Bareš</v>
      </c>
      <c r="Q10" s="484"/>
      <c r="R10" s="484"/>
      <c r="S10" s="485"/>
      <c r="V10" s="117"/>
      <c r="X10" s="117"/>
    </row>
    <row r="11" spans="1:24" ht="16.2" thickBot="1" x14ac:dyDescent="0.35">
      <c r="A11" s="120" t="s">
        <v>65</v>
      </c>
      <c r="B11" s="469"/>
      <c r="C11" s="469"/>
      <c r="D11" s="469"/>
      <c r="E11" s="469"/>
      <c r="F11" s="470"/>
      <c r="G11" s="471" t="s">
        <v>65</v>
      </c>
      <c r="H11" s="472"/>
      <c r="I11" s="473"/>
      <c r="J11" s="473"/>
      <c r="K11" s="473"/>
      <c r="L11" s="473"/>
      <c r="M11" s="474"/>
      <c r="N11" s="471" t="s">
        <v>65</v>
      </c>
      <c r="O11" s="472"/>
      <c r="P11" s="469"/>
      <c r="Q11" s="469"/>
      <c r="R11" s="469"/>
      <c r="S11" s="470"/>
    </row>
    <row r="12" spans="1:24" ht="12" customHeight="1" x14ac:dyDescent="0.25">
      <c r="A12" s="506" t="s">
        <v>68</v>
      </c>
      <c r="B12" s="508" t="s">
        <v>69</v>
      </c>
      <c r="C12" s="509"/>
      <c r="D12" s="509"/>
      <c r="E12" s="509"/>
      <c r="F12" s="510"/>
      <c r="G12" s="511" t="s">
        <v>42</v>
      </c>
      <c r="H12" s="508" t="s">
        <v>70</v>
      </c>
      <c r="I12" s="509"/>
      <c r="J12" s="509"/>
      <c r="K12" s="509"/>
      <c r="L12" s="510"/>
      <c r="M12" s="511" t="s">
        <v>42</v>
      </c>
      <c r="N12" s="501" t="s">
        <v>71</v>
      </c>
      <c r="O12" s="502"/>
      <c r="P12" s="501" t="s">
        <v>72</v>
      </c>
      <c r="Q12" s="502"/>
      <c r="R12" s="501" t="s">
        <v>73</v>
      </c>
      <c r="S12" s="502"/>
    </row>
    <row r="13" spans="1:24" s="123" customFormat="1" ht="24" customHeight="1" thickBot="1" x14ac:dyDescent="0.3">
      <c r="A13" s="507"/>
      <c r="B13" s="503" t="str">
        <f>VLOOKUP(P4,Zápasy!$B$4:$G$61,4,0)</f>
        <v>SK Šacung ČNES Benešov 1947 "A"</v>
      </c>
      <c r="C13" s="504"/>
      <c r="D13" s="504"/>
      <c r="E13" s="504"/>
      <c r="F13" s="505"/>
      <c r="G13" s="512"/>
      <c r="H13" s="503" t="str">
        <f>VLOOKUP(P4,Zápasy!$B$4:$G$60,6,0)</f>
        <v>TJ Spartak Čelákovice - oddíl nohejbalu "C"</v>
      </c>
      <c r="I13" s="504"/>
      <c r="J13" s="504"/>
      <c r="K13" s="504"/>
      <c r="L13" s="505"/>
      <c r="M13" s="512"/>
      <c r="N13" s="121" t="s">
        <v>0</v>
      </c>
      <c r="O13" s="122" t="s">
        <v>35</v>
      </c>
      <c r="P13" s="121" t="s">
        <v>0</v>
      </c>
      <c r="Q13" s="122" t="s">
        <v>35</v>
      </c>
      <c r="R13" s="121" t="s">
        <v>0</v>
      </c>
      <c r="S13" s="122" t="s">
        <v>35</v>
      </c>
    </row>
    <row r="14" spans="1:24" s="123" customFormat="1" ht="18" customHeight="1" x14ac:dyDescent="0.35">
      <c r="A14" s="124" t="s">
        <v>44</v>
      </c>
      <c r="B14" s="125"/>
      <c r="C14" s="126"/>
      <c r="D14" s="126"/>
      <c r="E14" s="126"/>
      <c r="F14" s="127"/>
      <c r="G14" s="128"/>
      <c r="H14" s="125"/>
      <c r="I14" s="126"/>
      <c r="J14" s="126"/>
      <c r="K14" s="126"/>
      <c r="L14" s="129"/>
      <c r="M14" s="130"/>
      <c r="N14" s="131"/>
      <c r="O14" s="132"/>
      <c r="P14" s="462"/>
      <c r="Q14" s="465"/>
      <c r="R14" s="462"/>
      <c r="S14" s="465"/>
    </row>
    <row r="15" spans="1:24" s="123" customFormat="1" ht="18" customHeight="1" x14ac:dyDescent="0.25">
      <c r="A15" s="133" t="s">
        <v>45</v>
      </c>
      <c r="B15" s="134"/>
      <c r="C15" s="135"/>
      <c r="D15" s="135"/>
      <c r="E15" s="135"/>
      <c r="F15" s="136"/>
      <c r="G15" s="137"/>
      <c r="H15" s="134"/>
      <c r="I15" s="135"/>
      <c r="J15" s="135"/>
      <c r="K15" s="135"/>
      <c r="L15" s="136"/>
      <c r="M15" s="138"/>
      <c r="N15" s="139"/>
      <c r="O15" s="136"/>
      <c r="P15" s="463"/>
      <c r="Q15" s="466"/>
      <c r="R15" s="463"/>
      <c r="S15" s="466"/>
    </row>
    <row r="16" spans="1:24" s="123" customFormat="1" ht="18" customHeight="1" thickBot="1" x14ac:dyDescent="0.3">
      <c r="A16" s="140" t="s">
        <v>46</v>
      </c>
      <c r="B16" s="141"/>
      <c r="C16" s="142"/>
      <c r="D16" s="142"/>
      <c r="E16" s="142"/>
      <c r="F16" s="143"/>
      <c r="G16" s="144"/>
      <c r="H16" s="141"/>
      <c r="I16" s="142"/>
      <c r="J16" s="142"/>
      <c r="K16" s="142"/>
      <c r="L16" s="143"/>
      <c r="M16" s="145"/>
      <c r="N16" s="146"/>
      <c r="O16" s="147"/>
      <c r="P16" s="464"/>
      <c r="Q16" s="467"/>
      <c r="R16" s="464"/>
      <c r="S16" s="467"/>
    </row>
    <row r="17" spans="1:24" s="123" customFormat="1" ht="27.6" customHeight="1" x14ac:dyDescent="0.25">
      <c r="A17" s="148" t="s">
        <v>74</v>
      </c>
      <c r="B17" s="149">
        <f>VLOOKUP(B13,'Nasazení do skupin'!$B$5:$S$64,2,0)</f>
        <v>396</v>
      </c>
      <c r="C17" s="150">
        <f>VLOOKUP(B13,'Nasazení do skupin'!$B$5:$S$64,5,0)</f>
        <v>399</v>
      </c>
      <c r="D17" s="151">
        <f>VLOOKUP(B13,'Nasazení do skupin'!$B$5:$S$64,8,0)</f>
        <v>440</v>
      </c>
      <c r="E17" s="151">
        <f>VLOOKUP(B13,'Nasazení do skupin'!$B$5:$S$64,11,0)</f>
        <v>0</v>
      </c>
      <c r="F17" s="174">
        <f>VLOOKUP(B13,'Nasazení do skupin'!$B$5:$S$64,14,0)</f>
        <v>0</v>
      </c>
      <c r="G17" s="176"/>
      <c r="H17" s="149">
        <f>VLOOKUP(H13,'Nasazení do skupin'!$B$5:$S$64,2,0)</f>
        <v>173</v>
      </c>
      <c r="I17" s="150">
        <f>VLOOKUP(H13,'Nasazení do skupin'!$B$5:$S$64,5,0)</f>
        <v>1516</v>
      </c>
      <c r="J17" s="151">
        <f>VLOOKUP(H13,'Nasazení do skupin'!$B$5:$S$64,8,0)</f>
        <v>1335</v>
      </c>
      <c r="K17" s="151">
        <f>VLOOKUP(H13,'Nasazení do skupin'!$B$5:$S$64,11,0)</f>
        <v>0</v>
      </c>
      <c r="L17" s="151">
        <f>VLOOKUP(H13,'Nasazení do skupin'!$B$5:$S$64,14,0)</f>
        <v>0</v>
      </c>
      <c r="M17" s="130"/>
      <c r="N17" s="152" t="s">
        <v>75</v>
      </c>
      <c r="O17" s="153"/>
      <c r="P17" s="153"/>
      <c r="Q17" s="153"/>
      <c r="R17" s="153"/>
      <c r="S17" s="154"/>
    </row>
    <row r="18" spans="1:24" s="123" customFormat="1" ht="88.2" customHeight="1" thickBot="1" x14ac:dyDescent="0.3">
      <c r="A18" s="140" t="s">
        <v>76</v>
      </c>
      <c r="B18" s="155" t="str">
        <f>VLOOKUP(B13,'Nasazení do skupin'!$B$5:$S$64,3,0)</f>
        <v>Jiří Doubrava</v>
      </c>
      <c r="C18" s="156" t="str">
        <f>VLOOKUP(B13,'Nasazení do skupin'!$B$5:$S$64,6,0)</f>
        <v>František Kalas</v>
      </c>
      <c r="D18" s="156" t="str">
        <f>VLOOKUP(B13,'Nasazení do skupin'!$B$5:$S$64,9,0)</f>
        <v>Libor Chytra</v>
      </c>
      <c r="E18" s="156">
        <f>VLOOKUP(B13,'Nasazení do skupin'!$B$5:$S$64,12,0)</f>
        <v>0</v>
      </c>
      <c r="F18" s="175">
        <f>VLOOKUP(B13,'Nasazení do skupin'!$B$5:$S$64,15,0)</f>
        <v>0</v>
      </c>
      <c r="G18" s="177"/>
      <c r="H18" s="155" t="str">
        <f>VLOOKUP(H13,'Nasazení do skupin'!$B$5:$S$64,3,0)</f>
        <v xml:space="preserve">Michal Doucek </v>
      </c>
      <c r="I18" s="156" t="str">
        <f>VLOOKUP(H13,'Nasazení do skupin'!$B$5:$S$64,6,0)</f>
        <v>Michal Bareš</v>
      </c>
      <c r="J18" s="156" t="str">
        <f>VLOOKUP(H13,'Nasazení do skupin'!$B$5:$S$64,9,0)</f>
        <v>Lukáš Souček</v>
      </c>
      <c r="K18" s="156">
        <f>VLOOKUP(H13,'Nasazení do skupin'!$B$5:$S$64,12,0)</f>
        <v>0</v>
      </c>
      <c r="L18" s="156">
        <f>VLOOKUP(H13,'Nasazení do skupin'!$B$5:$S$64,15,0)</f>
        <v>0</v>
      </c>
      <c r="M18" s="157"/>
      <c r="N18" s="153"/>
      <c r="O18" s="153"/>
      <c r="P18" s="153"/>
      <c r="Q18" s="153"/>
      <c r="R18" s="153"/>
      <c r="S18" s="154"/>
    </row>
    <row r="19" spans="1:24" s="123" customFormat="1" ht="19.2" customHeight="1" thickBot="1" x14ac:dyDescent="0.3">
      <c r="A19" s="158" t="s">
        <v>77</v>
      </c>
      <c r="B19" s="159">
        <f>VLOOKUP(B13,'Nasazení do skupin'!$B$5:$S$64,4,0)</f>
        <v>7</v>
      </c>
      <c r="C19" s="160">
        <f>VLOOKUP(B13,'Nasazení do skupin'!$B$5:$S$64,7,0)</f>
        <v>24</v>
      </c>
      <c r="D19" s="160">
        <f>VLOOKUP(B13,'Nasazení do skupin'!$B$5:$S$64,10,0)</f>
        <v>14</v>
      </c>
      <c r="E19" s="160">
        <f>VLOOKUP(B13,'Nasazení do skupin'!$B$5:$S$64,13,0)</f>
        <v>0</v>
      </c>
      <c r="F19" s="173">
        <f>VLOOKUP(B13,'Nasazení do skupin'!$B$5:$S$64,16,0)</f>
        <v>0</v>
      </c>
      <c r="G19" s="161"/>
      <c r="H19" s="159">
        <f>VLOOKUP(H13,'Nasazení do skupin'!$B$5:$S$64,4,0)</f>
        <v>5</v>
      </c>
      <c r="I19" s="160">
        <f>VLOOKUP(H13,'Nasazení do skupin'!$B$5:$S$64,7,0)</f>
        <v>4</v>
      </c>
      <c r="J19" s="160">
        <f>VLOOKUP(H13,'Nasazení do skupin'!$B$5:$S$64,10,0)</f>
        <v>19</v>
      </c>
      <c r="K19" s="160">
        <f>VLOOKUP(H13,'Nasazení do skupin'!$B$5:$S$64,13,0)</f>
        <v>0</v>
      </c>
      <c r="L19" s="160">
        <f>VLOOKUP(H13,'Nasazení do skupin'!$B$5:$S$64,16,0)</f>
        <v>0</v>
      </c>
      <c r="M19" s="162"/>
      <c r="N19" s="163"/>
      <c r="O19" s="163"/>
      <c r="P19" s="163"/>
      <c r="Q19" s="163"/>
      <c r="R19" s="163"/>
      <c r="S19" s="164"/>
    </row>
    <row r="20" spans="1:24" s="123" customFormat="1" ht="33.6" customHeight="1" x14ac:dyDescent="0.2"/>
    <row r="21" spans="1:24" ht="15.6" x14ac:dyDescent="0.3">
      <c r="A21" s="468" t="s">
        <v>55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</row>
    <row r="22" spans="1:24" ht="6.75" customHeight="1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24" ht="13.5" customHeight="1" x14ac:dyDescent="0.25">
      <c r="A23" s="475" t="s">
        <v>56</v>
      </c>
      <c r="B23" s="486" t="s">
        <v>41</v>
      </c>
      <c r="C23" s="486"/>
      <c r="D23" s="486"/>
      <c r="E23" s="486"/>
      <c r="F23" s="487"/>
      <c r="G23" s="475" t="s">
        <v>57</v>
      </c>
      <c r="H23" s="482"/>
      <c r="I23" s="482"/>
      <c r="J23" s="486" t="str">
        <f>'Nasazení do skupin'!$A$2</f>
        <v>M3</v>
      </c>
      <c r="K23" s="486"/>
      <c r="L23" s="486"/>
      <c r="M23" s="487"/>
      <c r="N23" s="475" t="s">
        <v>58</v>
      </c>
      <c r="O23" s="482"/>
      <c r="P23" s="513">
        <v>48</v>
      </c>
      <c r="Q23" s="495" t="s">
        <v>86</v>
      </c>
      <c r="R23" s="514"/>
      <c r="S23" s="513" t="str">
        <f>VLOOKUP(P23,Zápasy!B4:G68,2,0)</f>
        <v>F</v>
      </c>
    </row>
    <row r="24" spans="1:24" ht="13.5" customHeight="1" thickBot="1" x14ac:dyDescent="0.3">
      <c r="A24" s="476"/>
      <c r="B24" s="488"/>
      <c r="C24" s="488"/>
      <c r="D24" s="488"/>
      <c r="E24" s="488"/>
      <c r="F24" s="489"/>
      <c r="G24" s="476"/>
      <c r="H24" s="483"/>
      <c r="I24" s="483"/>
      <c r="J24" s="488"/>
      <c r="K24" s="488"/>
      <c r="L24" s="488"/>
      <c r="M24" s="489"/>
      <c r="N24" s="476"/>
      <c r="O24" s="483"/>
      <c r="P24" s="500"/>
      <c r="Q24" s="515"/>
      <c r="R24" s="516"/>
      <c r="S24" s="500"/>
    </row>
    <row r="25" spans="1:24" ht="13.5" customHeight="1" x14ac:dyDescent="0.25">
      <c r="A25" s="475" t="s">
        <v>59</v>
      </c>
      <c r="B25" s="477">
        <f>$B$1</f>
        <v>42973</v>
      </c>
      <c r="C25" s="478"/>
      <c r="D25" s="478"/>
      <c r="E25" s="478"/>
      <c r="F25" s="479"/>
      <c r="G25" s="475" t="s">
        <v>60</v>
      </c>
      <c r="H25" s="482"/>
      <c r="I25" s="482"/>
      <c r="J25" s="478"/>
      <c r="K25" s="478"/>
      <c r="L25" s="478"/>
      <c r="M25" s="479"/>
      <c r="N25" s="475" t="s">
        <v>61</v>
      </c>
      <c r="O25" s="482"/>
      <c r="P25" s="486"/>
      <c r="Q25" s="486"/>
      <c r="R25" s="486"/>
      <c r="S25" s="487"/>
      <c r="V25" s="117"/>
      <c r="X25" s="117"/>
    </row>
    <row r="26" spans="1:24" ht="13.2" customHeight="1" thickBot="1" x14ac:dyDescent="0.3">
      <c r="A26" s="476"/>
      <c r="B26" s="480"/>
      <c r="C26" s="480"/>
      <c r="D26" s="480"/>
      <c r="E26" s="480"/>
      <c r="F26" s="481"/>
      <c r="G26" s="476"/>
      <c r="H26" s="483"/>
      <c r="I26" s="483"/>
      <c r="J26" s="480"/>
      <c r="K26" s="480"/>
      <c r="L26" s="480"/>
      <c r="M26" s="481"/>
      <c r="N26" s="476"/>
      <c r="O26" s="483"/>
      <c r="P26" s="488"/>
      <c r="Q26" s="488"/>
      <c r="R26" s="488"/>
      <c r="S26" s="489"/>
      <c r="V26" s="117"/>
      <c r="X26" s="117"/>
    </row>
    <row r="27" spans="1:24" ht="18.75" customHeight="1" x14ac:dyDescent="0.3">
      <c r="A27" s="118" t="s">
        <v>62</v>
      </c>
      <c r="B27" s="484"/>
      <c r="C27" s="484"/>
      <c r="D27" s="484"/>
      <c r="E27" s="484"/>
      <c r="F27" s="485"/>
      <c r="G27" s="118" t="s">
        <v>63</v>
      </c>
      <c r="H27" s="119"/>
      <c r="I27" s="490" t="str">
        <f>VLOOKUP(B32,'Nasazení do skupin'!$B$5:$S$64,18,0)</f>
        <v>Doucek</v>
      </c>
      <c r="J27" s="490"/>
      <c r="K27" s="490"/>
      <c r="L27" s="490"/>
      <c r="M27" s="491"/>
      <c r="N27" s="118" t="s">
        <v>64</v>
      </c>
      <c r="O27" s="119"/>
      <c r="P27" s="484" t="str">
        <f>VLOOKUP(B32,'Nasazení do skupin'!$B$5:$S$64,17,0)</f>
        <v>Michal Kolenský</v>
      </c>
      <c r="Q27" s="484"/>
      <c r="R27" s="484"/>
      <c r="S27" s="485"/>
      <c r="V27" s="117"/>
      <c r="X27" s="117"/>
    </row>
    <row r="28" spans="1:24" ht="16.2" thickBot="1" x14ac:dyDescent="0.35">
      <c r="A28" s="120" t="s">
        <v>65</v>
      </c>
      <c r="B28" s="469"/>
      <c r="C28" s="469"/>
      <c r="D28" s="469"/>
      <c r="E28" s="469"/>
      <c r="F28" s="470"/>
      <c r="G28" s="471" t="s">
        <v>65</v>
      </c>
      <c r="H28" s="472"/>
      <c r="I28" s="473"/>
      <c r="J28" s="473"/>
      <c r="K28" s="473"/>
      <c r="L28" s="473"/>
      <c r="M28" s="474"/>
      <c r="N28" s="471" t="s">
        <v>65</v>
      </c>
      <c r="O28" s="472"/>
      <c r="P28" s="469"/>
      <c r="Q28" s="469"/>
      <c r="R28" s="469"/>
      <c r="S28" s="470"/>
      <c r="V28" s="117"/>
      <c r="X28" s="117"/>
    </row>
    <row r="29" spans="1:24" ht="18.75" customHeight="1" x14ac:dyDescent="0.3">
      <c r="A29" s="118" t="s">
        <v>62</v>
      </c>
      <c r="B29" s="484"/>
      <c r="C29" s="484"/>
      <c r="D29" s="484"/>
      <c r="E29" s="484"/>
      <c r="F29" s="485"/>
      <c r="G29" s="118" t="s">
        <v>66</v>
      </c>
      <c r="H29" s="119"/>
      <c r="I29" s="490" t="str">
        <f>VLOOKUP(H32,'Nasazení do skupin'!$B$5:$S$64,18,0)</f>
        <v>Gulda</v>
      </c>
      <c r="J29" s="490"/>
      <c r="K29" s="490"/>
      <c r="L29" s="490"/>
      <c r="M29" s="491"/>
      <c r="N29" s="118" t="s">
        <v>67</v>
      </c>
      <c r="O29" s="119"/>
      <c r="P29" s="484" t="str">
        <f>VLOOKUP(H32,'Nasazení do skupin'!$B$5:$S$64,17,0)</f>
        <v>Jakub Pospíšil</v>
      </c>
      <c r="Q29" s="484"/>
      <c r="R29" s="484"/>
      <c r="S29" s="485"/>
      <c r="V29" s="117"/>
      <c r="X29" s="117"/>
    </row>
    <row r="30" spans="1:24" ht="16.2" thickBot="1" x14ac:dyDescent="0.35">
      <c r="A30" s="120" t="s">
        <v>65</v>
      </c>
      <c r="B30" s="469"/>
      <c r="C30" s="469"/>
      <c r="D30" s="469"/>
      <c r="E30" s="469"/>
      <c r="F30" s="470"/>
      <c r="G30" s="471" t="s">
        <v>65</v>
      </c>
      <c r="H30" s="472"/>
      <c r="I30" s="473"/>
      <c r="J30" s="473"/>
      <c r="K30" s="473"/>
      <c r="L30" s="473"/>
      <c r="M30" s="474"/>
      <c r="N30" s="471" t="s">
        <v>65</v>
      </c>
      <c r="O30" s="472"/>
      <c r="P30" s="469"/>
      <c r="Q30" s="469"/>
      <c r="R30" s="469"/>
      <c r="S30" s="470"/>
    </row>
    <row r="31" spans="1:24" ht="12" customHeight="1" x14ac:dyDescent="0.25">
      <c r="A31" s="506" t="s">
        <v>68</v>
      </c>
      <c r="B31" s="508" t="s">
        <v>69</v>
      </c>
      <c r="C31" s="509"/>
      <c r="D31" s="509"/>
      <c r="E31" s="509"/>
      <c r="F31" s="510"/>
      <c r="G31" s="511" t="s">
        <v>42</v>
      </c>
      <c r="H31" s="508" t="s">
        <v>70</v>
      </c>
      <c r="I31" s="509"/>
      <c r="J31" s="509"/>
      <c r="K31" s="509"/>
      <c r="L31" s="510"/>
      <c r="M31" s="511" t="s">
        <v>42</v>
      </c>
      <c r="N31" s="519" t="s">
        <v>71</v>
      </c>
      <c r="O31" s="520"/>
      <c r="P31" s="519" t="s">
        <v>72</v>
      </c>
      <c r="Q31" s="520"/>
      <c r="R31" s="519" t="s">
        <v>73</v>
      </c>
      <c r="S31" s="520"/>
    </row>
    <row r="32" spans="1:24" s="123" customFormat="1" ht="24" customHeight="1" thickBot="1" x14ac:dyDescent="0.3">
      <c r="A32" s="507"/>
      <c r="B32" s="503" t="str">
        <f>VLOOKUP(P23,Zápasy!$B$4:$G$60,4,0)</f>
        <v>TJ Spartak Čelákovice - oddíl nohejbalu "A"</v>
      </c>
      <c r="C32" s="504"/>
      <c r="D32" s="504"/>
      <c r="E32" s="504"/>
      <c r="F32" s="505"/>
      <c r="G32" s="512"/>
      <c r="H32" s="503" t="str">
        <f>VLOOKUP(P23,Zápasy!$B$4:$G$60,6,0)</f>
        <v>Městský nohejbalový klub Modřice, z.s. "A"</v>
      </c>
      <c r="I32" s="504"/>
      <c r="J32" s="504"/>
      <c r="K32" s="504"/>
      <c r="L32" s="505"/>
      <c r="M32" s="512"/>
      <c r="N32" s="121" t="s">
        <v>0</v>
      </c>
      <c r="O32" s="122" t="s">
        <v>35</v>
      </c>
      <c r="P32" s="121" t="s">
        <v>0</v>
      </c>
      <c r="Q32" s="122" t="s">
        <v>35</v>
      </c>
      <c r="R32" s="121" t="s">
        <v>0</v>
      </c>
      <c r="S32" s="122" t="s">
        <v>35</v>
      </c>
    </row>
    <row r="33" spans="1:19" s="123" customFormat="1" ht="18" customHeight="1" x14ac:dyDescent="0.35">
      <c r="A33" s="124" t="s">
        <v>44</v>
      </c>
      <c r="B33" s="165"/>
      <c r="C33" s="126"/>
      <c r="D33" s="126"/>
      <c r="E33" s="126"/>
      <c r="F33" s="166"/>
      <c r="G33" s="128"/>
      <c r="H33" s="165"/>
      <c r="I33" s="126"/>
      <c r="J33" s="126"/>
      <c r="K33" s="126"/>
      <c r="L33" s="132"/>
      <c r="M33" s="130"/>
      <c r="N33" s="167"/>
      <c r="O33" s="132"/>
      <c r="P33" s="517"/>
      <c r="Q33" s="518"/>
      <c r="R33" s="517"/>
      <c r="S33" s="518"/>
    </row>
    <row r="34" spans="1:19" s="123" customFormat="1" ht="18" customHeight="1" x14ac:dyDescent="0.25">
      <c r="A34" s="133" t="s">
        <v>45</v>
      </c>
      <c r="B34" s="134"/>
      <c r="C34" s="135"/>
      <c r="D34" s="135"/>
      <c r="E34" s="135"/>
      <c r="F34" s="136"/>
      <c r="G34" s="137"/>
      <c r="H34" s="134"/>
      <c r="I34" s="135"/>
      <c r="J34" s="135"/>
      <c r="K34" s="135"/>
      <c r="L34" s="136"/>
      <c r="M34" s="138"/>
      <c r="N34" s="139"/>
      <c r="O34" s="136"/>
      <c r="P34" s="463"/>
      <c r="Q34" s="466"/>
      <c r="R34" s="463"/>
      <c r="S34" s="466"/>
    </row>
    <row r="35" spans="1:19" s="123" customFormat="1" ht="18" customHeight="1" thickBot="1" x14ac:dyDescent="0.3">
      <c r="A35" s="140" t="s">
        <v>46</v>
      </c>
      <c r="B35" s="141"/>
      <c r="C35" s="142"/>
      <c r="D35" s="142"/>
      <c r="E35" s="142"/>
      <c r="F35" s="143"/>
      <c r="G35" s="144"/>
      <c r="H35" s="141"/>
      <c r="I35" s="142"/>
      <c r="J35" s="142"/>
      <c r="K35" s="142"/>
      <c r="L35" s="143"/>
      <c r="M35" s="145"/>
      <c r="N35" s="146"/>
      <c r="O35" s="147"/>
      <c r="P35" s="464"/>
      <c r="Q35" s="467"/>
      <c r="R35" s="464"/>
      <c r="S35" s="467"/>
    </row>
    <row r="36" spans="1:19" s="123" customFormat="1" ht="27.6" customHeight="1" x14ac:dyDescent="0.25">
      <c r="A36" s="148" t="s">
        <v>74</v>
      </c>
      <c r="B36" s="149">
        <f>VLOOKUP(B32,'Nasazení do skupin'!$B$5:$S$64,2,0)</f>
        <v>174</v>
      </c>
      <c r="C36" s="150">
        <f>VLOOKUP(B32,'Nasazení do skupin'!$B$5:$S$64,5,0)</f>
        <v>5151</v>
      </c>
      <c r="D36" s="151">
        <f>VLOOKUP(B32,'Nasazení do skupin'!$B$5:$S$64,8,0)</f>
        <v>1323</v>
      </c>
      <c r="E36" s="151">
        <f>VLOOKUP(B32,'Nasazení do skupin'!$B$5:$S$64,11,0)</f>
        <v>0</v>
      </c>
      <c r="F36" s="174">
        <f>VLOOKUP(B32,'Nasazení do skupin'!$B$5:$S$64,14,0)</f>
        <v>0</v>
      </c>
      <c r="G36" s="176"/>
      <c r="H36" s="149">
        <f>VLOOKUP(H32,'Nasazení do skupin'!$B$5:$S$64,2,0)</f>
        <v>5274</v>
      </c>
      <c r="I36" s="150">
        <f>VLOOKUP(H32,'Nasazení do skupin'!$B$5:$S$64,5,0)</f>
        <v>5281</v>
      </c>
      <c r="J36" s="151">
        <f>VLOOKUP(H32,'Nasazení do skupin'!$B$5:$S$64,8,0)</f>
        <v>5282</v>
      </c>
      <c r="K36" s="151">
        <f>VLOOKUP(H32,'Nasazení do skupin'!$B$5:$S$64,11,0)</f>
        <v>5255</v>
      </c>
      <c r="L36" s="151">
        <f>VLOOKUP(H32,'Nasazení do skupin'!$B$5:$S$64,14,0)</f>
        <v>0</v>
      </c>
      <c r="M36" s="130"/>
      <c r="N36" s="152" t="s">
        <v>75</v>
      </c>
      <c r="O36" s="153"/>
      <c r="P36" s="153"/>
      <c r="Q36" s="153"/>
      <c r="R36" s="153"/>
      <c r="S36" s="154"/>
    </row>
    <row r="37" spans="1:19" s="123" customFormat="1" ht="88.2" customHeight="1" thickBot="1" x14ac:dyDescent="0.3">
      <c r="A37" s="140" t="s">
        <v>76</v>
      </c>
      <c r="B37" s="155" t="str">
        <f>VLOOKUP(B32,'Nasazení do skupin'!$B$5:$S$64,3,0)</f>
        <v>Michal Kolenský</v>
      </c>
      <c r="C37" s="156" t="str">
        <f>VLOOKUP(B32,'Nasazení do skupin'!$B$5:$S$64,6,0)</f>
        <v>Ján Kilík</v>
      </c>
      <c r="D37" s="156" t="str">
        <f>VLOOKUP(B32,'Nasazení do skupin'!$B$5:$S$64,9,0)</f>
        <v>Vojtěch Holas</v>
      </c>
      <c r="E37" s="156">
        <f>VLOOKUP(B32,'Nasazení do skupin'!$B$5:$S$64,12,0)</f>
        <v>0</v>
      </c>
      <c r="F37" s="175">
        <f>VLOOKUP(B32,'Nasazení do skupin'!$B$5:$S$64,15,0)</f>
        <v>0</v>
      </c>
      <c r="G37" s="177"/>
      <c r="H37" s="155" t="str">
        <f>VLOOKUP(H32,'Nasazení do skupin'!$B$5:$S$64,3,0)</f>
        <v>Martin Müller</v>
      </c>
      <c r="I37" s="156" t="str">
        <f>VLOOKUP(H32,'Nasazení do skupin'!$B$5:$S$64,6,0)</f>
        <v>Jakub Pospíšil</v>
      </c>
      <c r="J37" s="156" t="str">
        <f>VLOOKUP(H32,'Nasazení do skupin'!$B$5:$S$64,9,0)</f>
        <v>Lukáš Rosenberk</v>
      </c>
      <c r="K37" s="156" t="str">
        <f>VLOOKUP(H32,'Nasazení do skupin'!$B$5:$S$64,12,0)</f>
        <v>Tomáš Gulda</v>
      </c>
      <c r="L37" s="156">
        <f>VLOOKUP(H32,'Nasazení do skupin'!$B$5:$S$64,15,0)</f>
        <v>0</v>
      </c>
      <c r="M37" s="157"/>
      <c r="N37" s="153"/>
      <c r="O37" s="153"/>
      <c r="P37" s="153"/>
      <c r="Q37" s="153"/>
      <c r="R37" s="153"/>
      <c r="S37" s="154"/>
    </row>
    <row r="38" spans="1:19" s="123" customFormat="1" ht="18" customHeight="1" thickBot="1" x14ac:dyDescent="0.3">
      <c r="A38" s="158" t="s">
        <v>77</v>
      </c>
      <c r="B38" s="159">
        <f>VLOOKUP(B32,'Nasazení do skupin'!$B$5:$S$64,4,0)</f>
        <v>9</v>
      </c>
      <c r="C38" s="160">
        <f>VLOOKUP(B32,'Nasazení do skupin'!$B$5:$S$64,7,0)</f>
        <v>16</v>
      </c>
      <c r="D38" s="160">
        <f>VLOOKUP(B32,'Nasazení do skupin'!$B$5:$S$64,10,0)</f>
        <v>11</v>
      </c>
      <c r="E38" s="160">
        <f>VLOOKUP(B32,'Nasazení do skupin'!$B$5:$S$64,13,0)</f>
        <v>0</v>
      </c>
      <c r="F38" s="173">
        <f>VLOOKUP(B32,'Nasazení do skupin'!$B$5:$S$64,16,0)</f>
        <v>0</v>
      </c>
      <c r="G38" s="161"/>
      <c r="H38" s="159">
        <f>VLOOKUP(H32,'Nasazení do skupin'!$B$5:$S$64,4,0)</f>
        <v>13</v>
      </c>
      <c r="I38" s="160">
        <f>VLOOKUP(H32,'Nasazení do skupin'!$B$5:$S$64,7,0)</f>
        <v>20</v>
      </c>
      <c r="J38" s="160">
        <f>VLOOKUP(H32,'Nasazení do skupin'!$B$5:$S$64,10,0)</f>
        <v>8</v>
      </c>
      <c r="K38" s="160">
        <f>VLOOKUP(H32,'Nasazení do skupin'!$B$5:$S$64,13,0)</f>
        <v>7</v>
      </c>
      <c r="L38" s="160">
        <f>VLOOKUP(H32,'Nasazení do skupin'!$B$5:$S$64,16,0)</f>
        <v>0</v>
      </c>
      <c r="M38" s="162"/>
      <c r="N38" s="163"/>
      <c r="O38" s="163"/>
      <c r="P38" s="163"/>
      <c r="Q38" s="163"/>
      <c r="R38" s="163"/>
      <c r="S38" s="164"/>
    </row>
    <row r="39" spans="1:19" s="123" customFormat="1" ht="13.2" x14ac:dyDescent="0.25">
      <c r="A39" s="168"/>
      <c r="B39" s="169"/>
      <c r="C39" s="169"/>
      <c r="D39" s="169"/>
      <c r="E39" s="169"/>
      <c r="F39" s="169"/>
      <c r="G39" s="170"/>
      <c r="H39" s="171"/>
      <c r="I39" s="171"/>
      <c r="J39" s="171"/>
      <c r="K39" s="171"/>
      <c r="L39" s="171"/>
      <c r="M39" s="172"/>
      <c r="N39" s="153"/>
      <c r="O39" s="153"/>
      <c r="P39" s="153"/>
      <c r="Q39" s="153"/>
      <c r="R39" s="153"/>
      <c r="S39" s="153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I28:M28"/>
    <mergeCell ref="N28:O28"/>
    <mergeCell ref="P28:S28"/>
    <mergeCell ref="B27:F27"/>
    <mergeCell ref="I27:M27"/>
    <mergeCell ref="P27:S27"/>
    <mergeCell ref="B28:F28"/>
    <mergeCell ref="G28:H28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A6:A7"/>
    <mergeCell ref="B6:F7"/>
    <mergeCell ref="G6:I7"/>
    <mergeCell ref="J6:M7"/>
    <mergeCell ref="N6:O7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3" sqref="B23"/>
    </sheetView>
  </sheetViews>
  <sheetFormatPr defaultColWidth="14.44140625" defaultRowHeight="15.75" customHeight="1" x14ac:dyDescent="0.3"/>
  <cols>
    <col min="1" max="1" width="37" style="245" customWidth="1"/>
    <col min="2" max="2" width="22.5546875" style="245" customWidth="1"/>
    <col min="3" max="3" width="19.6640625" style="245" customWidth="1"/>
    <col min="4" max="4" width="18.5546875" style="245" customWidth="1"/>
    <col min="5" max="5" width="14.44140625" style="245"/>
    <col min="6" max="6" width="14.6640625" style="245" customWidth="1"/>
    <col min="7" max="16384" width="14.44140625" style="245"/>
  </cols>
  <sheetData>
    <row r="1" spans="1:7" ht="15.6" x14ac:dyDescent="0.3">
      <c r="A1" s="259" t="s">
        <v>47</v>
      </c>
      <c r="B1" s="260" t="s">
        <v>145</v>
      </c>
      <c r="C1" s="260" t="s">
        <v>146</v>
      </c>
      <c r="D1" s="260" t="s">
        <v>147</v>
      </c>
      <c r="E1" s="260" t="s">
        <v>148</v>
      </c>
      <c r="F1" s="260" t="s">
        <v>149</v>
      </c>
      <c r="G1" s="261" t="s">
        <v>150</v>
      </c>
    </row>
    <row r="2" spans="1:7" ht="14.4" x14ac:dyDescent="0.3">
      <c r="A2" s="262" t="s">
        <v>89</v>
      </c>
      <c r="B2" s="263">
        <v>12</v>
      </c>
      <c r="D2" s="263">
        <v>10</v>
      </c>
      <c r="E2" s="245">
        <f t="shared" ref="E2:E21" si="0">B2+C2+D2</f>
        <v>22</v>
      </c>
      <c r="F2" s="264">
        <v>22</v>
      </c>
      <c r="G2" s="265" t="s">
        <v>95</v>
      </c>
    </row>
    <row r="3" spans="1:7" ht="14.4" x14ac:dyDescent="0.3">
      <c r="A3" s="262" t="s">
        <v>93</v>
      </c>
      <c r="B3" s="263">
        <v>10</v>
      </c>
      <c r="D3" s="263">
        <v>12</v>
      </c>
      <c r="E3" s="245">
        <f t="shared" si="0"/>
        <v>22</v>
      </c>
      <c r="F3" s="264">
        <v>22</v>
      </c>
      <c r="G3" s="265" t="s">
        <v>98</v>
      </c>
    </row>
    <row r="4" spans="1:7" ht="14.4" x14ac:dyDescent="0.3">
      <c r="A4" s="262" t="s">
        <v>91</v>
      </c>
      <c r="B4" s="263">
        <v>11</v>
      </c>
      <c r="C4" s="263">
        <v>1</v>
      </c>
      <c r="D4" s="263">
        <v>9</v>
      </c>
      <c r="E4" s="245">
        <f t="shared" si="0"/>
        <v>21</v>
      </c>
      <c r="F4" s="264">
        <v>21</v>
      </c>
      <c r="G4" s="265" t="s">
        <v>97</v>
      </c>
    </row>
    <row r="5" spans="1:7" ht="14.4" x14ac:dyDescent="0.3">
      <c r="A5" s="266" t="s">
        <v>109</v>
      </c>
      <c r="B5" s="267">
        <v>6</v>
      </c>
      <c r="C5" s="268"/>
      <c r="D5" s="267">
        <v>11</v>
      </c>
      <c r="E5" s="268">
        <f t="shared" si="0"/>
        <v>17</v>
      </c>
      <c r="F5" s="269">
        <v>17</v>
      </c>
      <c r="G5" s="270" t="s">
        <v>96</v>
      </c>
    </row>
    <row r="6" spans="1:7" ht="14.4" x14ac:dyDescent="0.3">
      <c r="A6" s="271" t="s">
        <v>104</v>
      </c>
      <c r="B6" s="272">
        <v>9</v>
      </c>
      <c r="C6" s="273"/>
      <c r="D6" s="273">
        <v>5</v>
      </c>
      <c r="E6" s="273">
        <f t="shared" si="0"/>
        <v>14</v>
      </c>
      <c r="F6" s="264">
        <v>14</v>
      </c>
      <c r="G6" s="265" t="s">
        <v>151</v>
      </c>
    </row>
    <row r="7" spans="1:7" ht="14.4" x14ac:dyDescent="0.3">
      <c r="A7" s="262" t="s">
        <v>107</v>
      </c>
      <c r="B7" s="263">
        <v>7</v>
      </c>
      <c r="D7" s="263">
        <v>5</v>
      </c>
      <c r="E7" s="245">
        <f t="shared" si="0"/>
        <v>12</v>
      </c>
      <c r="F7" s="264">
        <v>12</v>
      </c>
      <c r="G7" s="265" t="s">
        <v>152</v>
      </c>
    </row>
    <row r="8" spans="1:7" ht="14.4" x14ac:dyDescent="0.3">
      <c r="A8" s="262" t="s">
        <v>92</v>
      </c>
      <c r="B8" s="263">
        <v>5.5</v>
      </c>
      <c r="C8" s="263">
        <v>0.5</v>
      </c>
      <c r="D8" s="263">
        <v>5</v>
      </c>
      <c r="E8" s="245">
        <f t="shared" si="0"/>
        <v>11</v>
      </c>
      <c r="F8" s="264">
        <v>11</v>
      </c>
      <c r="G8" s="265" t="s">
        <v>153</v>
      </c>
    </row>
    <row r="9" spans="1:7" ht="14.4" x14ac:dyDescent="0.3">
      <c r="A9" s="266" t="s">
        <v>94</v>
      </c>
      <c r="B9" s="266">
        <v>5</v>
      </c>
      <c r="C9" s="248"/>
      <c r="D9" s="248">
        <v>5</v>
      </c>
      <c r="E9" s="268">
        <f t="shared" si="0"/>
        <v>10</v>
      </c>
      <c r="F9" s="269">
        <v>10</v>
      </c>
      <c r="G9" s="270" t="s">
        <v>154</v>
      </c>
    </row>
    <row r="10" spans="1:7" ht="14.4" x14ac:dyDescent="0.3">
      <c r="A10" s="262" t="s">
        <v>112</v>
      </c>
      <c r="B10" s="263">
        <v>8</v>
      </c>
      <c r="D10" s="263"/>
      <c r="E10" s="245">
        <f t="shared" si="0"/>
        <v>8</v>
      </c>
      <c r="F10" s="264">
        <v>8</v>
      </c>
      <c r="G10" s="265" t="s">
        <v>155</v>
      </c>
    </row>
    <row r="11" spans="1:7" ht="14.4" x14ac:dyDescent="0.3">
      <c r="A11" s="262" t="s">
        <v>90</v>
      </c>
      <c r="B11" s="263">
        <v>6</v>
      </c>
      <c r="E11" s="245">
        <f t="shared" si="0"/>
        <v>6</v>
      </c>
      <c r="F11" s="264">
        <v>6</v>
      </c>
      <c r="G11" s="265" t="s">
        <v>156</v>
      </c>
    </row>
    <row r="12" spans="1:7" ht="14.4" x14ac:dyDescent="0.3">
      <c r="A12" s="262" t="s">
        <v>105</v>
      </c>
      <c r="B12" s="263">
        <v>4.5</v>
      </c>
      <c r="E12" s="245">
        <f t="shared" si="0"/>
        <v>4.5</v>
      </c>
      <c r="F12" s="264">
        <v>5</v>
      </c>
      <c r="G12" s="265" t="s">
        <v>157</v>
      </c>
    </row>
    <row r="13" spans="1:7" ht="14.4" x14ac:dyDescent="0.3">
      <c r="A13" s="266" t="s">
        <v>113</v>
      </c>
      <c r="B13" s="267">
        <v>4</v>
      </c>
      <c r="C13" s="268"/>
      <c r="D13" s="268"/>
      <c r="E13" s="268">
        <f t="shared" si="0"/>
        <v>4</v>
      </c>
      <c r="F13" s="269">
        <v>4</v>
      </c>
      <c r="G13" s="270" t="s">
        <v>158</v>
      </c>
    </row>
    <row r="14" spans="1:7" ht="14.4" x14ac:dyDescent="0.3">
      <c r="A14" s="262" t="s">
        <v>108</v>
      </c>
      <c r="B14" s="263">
        <v>3.5</v>
      </c>
      <c r="E14" s="245">
        <f t="shared" si="0"/>
        <v>3.5</v>
      </c>
      <c r="F14" s="264">
        <v>4</v>
      </c>
      <c r="G14" s="265" t="s">
        <v>159</v>
      </c>
    </row>
    <row r="15" spans="1:7" ht="14.4" x14ac:dyDescent="0.3">
      <c r="A15" s="262" t="s">
        <v>88</v>
      </c>
      <c r="C15" s="263">
        <v>4</v>
      </c>
      <c r="E15" s="245">
        <f t="shared" si="0"/>
        <v>4</v>
      </c>
      <c r="F15" s="264">
        <v>4</v>
      </c>
      <c r="G15" s="265" t="s">
        <v>160</v>
      </c>
    </row>
    <row r="16" spans="1:7" ht="14.4" x14ac:dyDescent="0.3">
      <c r="A16" s="262" t="s">
        <v>110</v>
      </c>
      <c r="B16" s="263">
        <v>3</v>
      </c>
      <c r="E16" s="245">
        <f t="shared" si="0"/>
        <v>3</v>
      </c>
      <c r="F16" s="264">
        <v>3</v>
      </c>
      <c r="G16" s="265" t="s">
        <v>161</v>
      </c>
    </row>
    <row r="17" spans="1:8" ht="14.4" x14ac:dyDescent="0.3">
      <c r="A17" s="249" t="s">
        <v>142</v>
      </c>
      <c r="B17" s="267"/>
      <c r="C17" s="248">
        <v>2</v>
      </c>
      <c r="D17" s="248"/>
      <c r="E17" s="248">
        <f t="shared" si="0"/>
        <v>2</v>
      </c>
      <c r="F17" s="269">
        <v>2</v>
      </c>
      <c r="G17" s="270" t="s">
        <v>162</v>
      </c>
    </row>
    <row r="18" spans="1:8" ht="15" x14ac:dyDescent="0.25">
      <c r="A18" s="246" t="s">
        <v>114</v>
      </c>
      <c r="B18" s="272"/>
      <c r="C18" s="273"/>
      <c r="D18" s="273"/>
      <c r="E18" s="273">
        <f t="shared" si="0"/>
        <v>0</v>
      </c>
      <c r="F18" s="264">
        <v>0</v>
      </c>
      <c r="G18" s="265" t="s">
        <v>166</v>
      </c>
    </row>
    <row r="19" spans="1:8" ht="14.4" x14ac:dyDescent="0.3">
      <c r="A19" s="247" t="s">
        <v>144</v>
      </c>
      <c r="E19" s="273">
        <f t="shared" si="0"/>
        <v>0</v>
      </c>
      <c r="F19" s="264">
        <v>0</v>
      </c>
      <c r="G19" s="265" t="s">
        <v>164</v>
      </c>
      <c r="H19" s="263" t="s">
        <v>165</v>
      </c>
    </row>
    <row r="20" spans="1:8" ht="14.4" x14ac:dyDescent="0.3">
      <c r="A20" s="247" t="s">
        <v>130</v>
      </c>
      <c r="E20" s="273">
        <f t="shared" si="0"/>
        <v>0</v>
      </c>
      <c r="F20" s="264">
        <v>0</v>
      </c>
      <c r="G20" s="265" t="s">
        <v>163</v>
      </c>
      <c r="H20" s="263" t="s">
        <v>165</v>
      </c>
    </row>
    <row r="21" spans="1:8" ht="14.4" x14ac:dyDescent="0.3">
      <c r="A21" s="274" t="s">
        <v>128</v>
      </c>
      <c r="B21" s="250"/>
      <c r="C21" s="250"/>
      <c r="D21" s="250"/>
      <c r="E21" s="275">
        <f t="shared" si="0"/>
        <v>0</v>
      </c>
      <c r="F21" s="251">
        <v>0</v>
      </c>
      <c r="G21" s="270" t="s">
        <v>167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A4" zoomScaleNormal="100" workbookViewId="0">
      <selection activeCell="J22" sqref="J22"/>
    </sheetView>
  </sheetViews>
  <sheetFormatPr defaultRowHeight="13.2" x14ac:dyDescent="0.25"/>
  <cols>
    <col min="1" max="1" width="3" style="40" customWidth="1"/>
    <col min="2" max="2" width="38" style="40" bestFit="1" customWidth="1"/>
    <col min="3" max="3" width="5.88671875" style="40" customWidth="1"/>
    <col min="4" max="4" width="16" style="40" customWidth="1"/>
    <col min="5" max="5" width="4.6640625" style="40" customWidth="1"/>
    <col min="6" max="6" width="5.88671875" style="40" customWidth="1"/>
    <col min="7" max="7" width="16" style="40" customWidth="1"/>
    <col min="8" max="8" width="4.6640625" style="51" customWidth="1"/>
    <col min="9" max="9" width="5.88671875" style="51" customWidth="1"/>
    <col min="10" max="10" width="16" style="51" customWidth="1"/>
    <col min="11" max="11" width="4.6640625" style="51" customWidth="1"/>
    <col min="12" max="12" width="5.88671875" style="51" customWidth="1"/>
    <col min="13" max="13" width="16" style="51" customWidth="1"/>
    <col min="14" max="14" width="4.6640625" style="51" customWidth="1"/>
    <col min="15" max="15" width="5.5546875" style="51" customWidth="1"/>
    <col min="16" max="16" width="16" style="51" customWidth="1"/>
    <col min="17" max="17" width="4.6640625" style="51" customWidth="1"/>
    <col min="18" max="18" width="14.21875" style="51" bestFit="1" customWidth="1"/>
    <col min="19" max="267" width="8.88671875" style="40"/>
    <col min="268" max="268" width="3" style="40" customWidth="1"/>
    <col min="269" max="270" width="8.88671875" style="40"/>
    <col min="271" max="271" width="17.44140625" style="40" customWidth="1"/>
    <col min="272" max="273" width="8.88671875" style="40"/>
    <col min="274" max="274" width="36.88671875" style="40" customWidth="1"/>
    <col min="275" max="523" width="8.88671875" style="40"/>
    <col min="524" max="524" width="3" style="40" customWidth="1"/>
    <col min="525" max="526" width="8.88671875" style="40"/>
    <col min="527" max="527" width="17.44140625" style="40" customWidth="1"/>
    <col min="528" max="529" width="8.88671875" style="40"/>
    <col min="530" max="530" width="36.88671875" style="40" customWidth="1"/>
    <col min="531" max="779" width="8.88671875" style="40"/>
    <col min="780" max="780" width="3" style="40" customWidth="1"/>
    <col min="781" max="782" width="8.88671875" style="40"/>
    <col min="783" max="783" width="17.44140625" style="40" customWidth="1"/>
    <col min="784" max="785" width="8.88671875" style="40"/>
    <col min="786" max="786" width="36.88671875" style="40" customWidth="1"/>
    <col min="787" max="1035" width="8.88671875" style="40"/>
    <col min="1036" max="1036" width="3" style="40" customWidth="1"/>
    <col min="1037" max="1038" width="8.88671875" style="40"/>
    <col min="1039" max="1039" width="17.44140625" style="40" customWidth="1"/>
    <col min="1040" max="1041" width="8.88671875" style="40"/>
    <col min="1042" max="1042" width="36.88671875" style="40" customWidth="1"/>
    <col min="1043" max="1291" width="8.88671875" style="40"/>
    <col min="1292" max="1292" width="3" style="40" customWidth="1"/>
    <col min="1293" max="1294" width="8.88671875" style="40"/>
    <col min="1295" max="1295" width="17.44140625" style="40" customWidth="1"/>
    <col min="1296" max="1297" width="8.88671875" style="40"/>
    <col min="1298" max="1298" width="36.88671875" style="40" customWidth="1"/>
    <col min="1299" max="1547" width="8.88671875" style="40"/>
    <col min="1548" max="1548" width="3" style="40" customWidth="1"/>
    <col min="1549" max="1550" width="8.88671875" style="40"/>
    <col min="1551" max="1551" width="17.44140625" style="40" customWidth="1"/>
    <col min="1552" max="1553" width="8.88671875" style="40"/>
    <col min="1554" max="1554" width="36.88671875" style="40" customWidth="1"/>
    <col min="1555" max="1803" width="8.88671875" style="40"/>
    <col min="1804" max="1804" width="3" style="40" customWidth="1"/>
    <col min="1805" max="1806" width="8.88671875" style="40"/>
    <col min="1807" max="1807" width="17.44140625" style="40" customWidth="1"/>
    <col min="1808" max="1809" width="8.88671875" style="40"/>
    <col min="1810" max="1810" width="36.88671875" style="40" customWidth="1"/>
    <col min="1811" max="2059" width="8.88671875" style="40"/>
    <col min="2060" max="2060" width="3" style="40" customWidth="1"/>
    <col min="2061" max="2062" width="8.88671875" style="40"/>
    <col min="2063" max="2063" width="17.44140625" style="40" customWidth="1"/>
    <col min="2064" max="2065" width="8.88671875" style="40"/>
    <col min="2066" max="2066" width="36.88671875" style="40" customWidth="1"/>
    <col min="2067" max="2315" width="8.88671875" style="40"/>
    <col min="2316" max="2316" width="3" style="40" customWidth="1"/>
    <col min="2317" max="2318" width="8.88671875" style="40"/>
    <col min="2319" max="2319" width="17.44140625" style="40" customWidth="1"/>
    <col min="2320" max="2321" width="8.88671875" style="40"/>
    <col min="2322" max="2322" width="36.88671875" style="40" customWidth="1"/>
    <col min="2323" max="2571" width="8.88671875" style="40"/>
    <col min="2572" max="2572" width="3" style="40" customWidth="1"/>
    <col min="2573" max="2574" width="8.88671875" style="40"/>
    <col min="2575" max="2575" width="17.44140625" style="40" customWidth="1"/>
    <col min="2576" max="2577" width="8.88671875" style="40"/>
    <col min="2578" max="2578" width="36.88671875" style="40" customWidth="1"/>
    <col min="2579" max="2827" width="8.88671875" style="40"/>
    <col min="2828" max="2828" width="3" style="40" customWidth="1"/>
    <col min="2829" max="2830" width="8.88671875" style="40"/>
    <col min="2831" max="2831" width="17.44140625" style="40" customWidth="1"/>
    <col min="2832" max="2833" width="8.88671875" style="40"/>
    <col min="2834" max="2834" width="36.88671875" style="40" customWidth="1"/>
    <col min="2835" max="3083" width="8.88671875" style="40"/>
    <col min="3084" max="3084" width="3" style="40" customWidth="1"/>
    <col min="3085" max="3086" width="8.88671875" style="40"/>
    <col min="3087" max="3087" width="17.44140625" style="40" customWidth="1"/>
    <col min="3088" max="3089" width="8.88671875" style="40"/>
    <col min="3090" max="3090" width="36.88671875" style="40" customWidth="1"/>
    <col min="3091" max="3339" width="8.88671875" style="40"/>
    <col min="3340" max="3340" width="3" style="40" customWidth="1"/>
    <col min="3341" max="3342" width="8.88671875" style="40"/>
    <col min="3343" max="3343" width="17.44140625" style="40" customWidth="1"/>
    <col min="3344" max="3345" width="8.88671875" style="40"/>
    <col min="3346" max="3346" width="36.88671875" style="40" customWidth="1"/>
    <col min="3347" max="3595" width="8.88671875" style="40"/>
    <col min="3596" max="3596" width="3" style="40" customWidth="1"/>
    <col min="3597" max="3598" width="8.88671875" style="40"/>
    <col min="3599" max="3599" width="17.44140625" style="40" customWidth="1"/>
    <col min="3600" max="3601" width="8.88671875" style="40"/>
    <col min="3602" max="3602" width="36.88671875" style="40" customWidth="1"/>
    <col min="3603" max="3851" width="8.88671875" style="40"/>
    <col min="3852" max="3852" width="3" style="40" customWidth="1"/>
    <col min="3853" max="3854" width="8.88671875" style="40"/>
    <col min="3855" max="3855" width="17.44140625" style="40" customWidth="1"/>
    <col min="3856" max="3857" width="8.88671875" style="40"/>
    <col min="3858" max="3858" width="36.88671875" style="40" customWidth="1"/>
    <col min="3859" max="4107" width="8.88671875" style="40"/>
    <col min="4108" max="4108" width="3" style="40" customWidth="1"/>
    <col min="4109" max="4110" width="8.88671875" style="40"/>
    <col min="4111" max="4111" width="17.44140625" style="40" customWidth="1"/>
    <col min="4112" max="4113" width="8.88671875" style="40"/>
    <col min="4114" max="4114" width="36.88671875" style="40" customWidth="1"/>
    <col min="4115" max="4363" width="8.88671875" style="40"/>
    <col min="4364" max="4364" width="3" style="40" customWidth="1"/>
    <col min="4365" max="4366" width="8.88671875" style="40"/>
    <col min="4367" max="4367" width="17.44140625" style="40" customWidth="1"/>
    <col min="4368" max="4369" width="8.88671875" style="40"/>
    <col min="4370" max="4370" width="36.88671875" style="40" customWidth="1"/>
    <col min="4371" max="4619" width="8.88671875" style="40"/>
    <col min="4620" max="4620" width="3" style="40" customWidth="1"/>
    <col min="4621" max="4622" width="8.88671875" style="40"/>
    <col min="4623" max="4623" width="17.44140625" style="40" customWidth="1"/>
    <col min="4624" max="4625" width="8.88671875" style="40"/>
    <col min="4626" max="4626" width="36.88671875" style="40" customWidth="1"/>
    <col min="4627" max="4875" width="8.88671875" style="40"/>
    <col min="4876" max="4876" width="3" style="40" customWidth="1"/>
    <col min="4877" max="4878" width="8.88671875" style="40"/>
    <col min="4879" max="4879" width="17.44140625" style="40" customWidth="1"/>
    <col min="4880" max="4881" width="8.88671875" style="40"/>
    <col min="4882" max="4882" width="36.88671875" style="40" customWidth="1"/>
    <col min="4883" max="5131" width="8.88671875" style="40"/>
    <col min="5132" max="5132" width="3" style="40" customWidth="1"/>
    <col min="5133" max="5134" width="8.88671875" style="40"/>
    <col min="5135" max="5135" width="17.44140625" style="40" customWidth="1"/>
    <col min="5136" max="5137" width="8.88671875" style="40"/>
    <col min="5138" max="5138" width="36.88671875" style="40" customWidth="1"/>
    <col min="5139" max="5387" width="8.88671875" style="40"/>
    <col min="5388" max="5388" width="3" style="40" customWidth="1"/>
    <col min="5389" max="5390" width="8.88671875" style="40"/>
    <col min="5391" max="5391" width="17.44140625" style="40" customWidth="1"/>
    <col min="5392" max="5393" width="8.88671875" style="40"/>
    <col min="5394" max="5394" width="36.88671875" style="40" customWidth="1"/>
    <col min="5395" max="5643" width="8.88671875" style="40"/>
    <col min="5644" max="5644" width="3" style="40" customWidth="1"/>
    <col min="5645" max="5646" width="8.88671875" style="40"/>
    <col min="5647" max="5647" width="17.44140625" style="40" customWidth="1"/>
    <col min="5648" max="5649" width="8.88671875" style="40"/>
    <col min="5650" max="5650" width="36.88671875" style="40" customWidth="1"/>
    <col min="5651" max="5899" width="8.88671875" style="40"/>
    <col min="5900" max="5900" width="3" style="40" customWidth="1"/>
    <col min="5901" max="5902" width="8.88671875" style="40"/>
    <col min="5903" max="5903" width="17.44140625" style="40" customWidth="1"/>
    <col min="5904" max="5905" width="8.88671875" style="40"/>
    <col min="5906" max="5906" width="36.88671875" style="40" customWidth="1"/>
    <col min="5907" max="6155" width="8.88671875" style="40"/>
    <col min="6156" max="6156" width="3" style="40" customWidth="1"/>
    <col min="6157" max="6158" width="8.88671875" style="40"/>
    <col min="6159" max="6159" width="17.44140625" style="40" customWidth="1"/>
    <col min="6160" max="6161" width="8.88671875" style="40"/>
    <col min="6162" max="6162" width="36.88671875" style="40" customWidth="1"/>
    <col min="6163" max="6411" width="8.88671875" style="40"/>
    <col min="6412" max="6412" width="3" style="40" customWidth="1"/>
    <col min="6413" max="6414" width="8.88671875" style="40"/>
    <col min="6415" max="6415" width="17.44140625" style="40" customWidth="1"/>
    <col min="6416" max="6417" width="8.88671875" style="40"/>
    <col min="6418" max="6418" width="36.88671875" style="40" customWidth="1"/>
    <col min="6419" max="6667" width="8.88671875" style="40"/>
    <col min="6668" max="6668" width="3" style="40" customWidth="1"/>
    <col min="6669" max="6670" width="8.88671875" style="40"/>
    <col min="6671" max="6671" width="17.44140625" style="40" customWidth="1"/>
    <col min="6672" max="6673" width="8.88671875" style="40"/>
    <col min="6674" max="6674" width="36.88671875" style="40" customWidth="1"/>
    <col min="6675" max="6923" width="8.88671875" style="40"/>
    <col min="6924" max="6924" width="3" style="40" customWidth="1"/>
    <col min="6925" max="6926" width="8.88671875" style="40"/>
    <col min="6927" max="6927" width="17.44140625" style="40" customWidth="1"/>
    <col min="6928" max="6929" width="8.88671875" style="40"/>
    <col min="6930" max="6930" width="36.88671875" style="40" customWidth="1"/>
    <col min="6931" max="7179" width="8.88671875" style="40"/>
    <col min="7180" max="7180" width="3" style="40" customWidth="1"/>
    <col min="7181" max="7182" width="8.88671875" style="40"/>
    <col min="7183" max="7183" width="17.44140625" style="40" customWidth="1"/>
    <col min="7184" max="7185" width="8.88671875" style="40"/>
    <col min="7186" max="7186" width="36.88671875" style="40" customWidth="1"/>
    <col min="7187" max="7435" width="8.88671875" style="40"/>
    <col min="7436" max="7436" width="3" style="40" customWidth="1"/>
    <col min="7437" max="7438" width="8.88671875" style="40"/>
    <col min="7439" max="7439" width="17.44140625" style="40" customWidth="1"/>
    <col min="7440" max="7441" width="8.88671875" style="40"/>
    <col min="7442" max="7442" width="36.88671875" style="40" customWidth="1"/>
    <col min="7443" max="7691" width="8.88671875" style="40"/>
    <col min="7692" max="7692" width="3" style="40" customWidth="1"/>
    <col min="7693" max="7694" width="8.88671875" style="40"/>
    <col min="7695" max="7695" width="17.44140625" style="40" customWidth="1"/>
    <col min="7696" max="7697" width="8.88671875" style="40"/>
    <col min="7698" max="7698" width="36.88671875" style="40" customWidth="1"/>
    <col min="7699" max="7947" width="8.88671875" style="40"/>
    <col min="7948" max="7948" width="3" style="40" customWidth="1"/>
    <col min="7949" max="7950" width="8.88671875" style="40"/>
    <col min="7951" max="7951" width="17.44140625" style="40" customWidth="1"/>
    <col min="7952" max="7953" width="8.88671875" style="40"/>
    <col min="7954" max="7954" width="36.88671875" style="40" customWidth="1"/>
    <col min="7955" max="8203" width="8.88671875" style="40"/>
    <col min="8204" max="8204" width="3" style="40" customWidth="1"/>
    <col min="8205" max="8206" width="8.88671875" style="40"/>
    <col min="8207" max="8207" width="17.44140625" style="40" customWidth="1"/>
    <col min="8208" max="8209" width="8.88671875" style="40"/>
    <col min="8210" max="8210" width="36.88671875" style="40" customWidth="1"/>
    <col min="8211" max="8459" width="8.88671875" style="40"/>
    <col min="8460" max="8460" width="3" style="40" customWidth="1"/>
    <col min="8461" max="8462" width="8.88671875" style="40"/>
    <col min="8463" max="8463" width="17.44140625" style="40" customWidth="1"/>
    <col min="8464" max="8465" width="8.88671875" style="40"/>
    <col min="8466" max="8466" width="36.88671875" style="40" customWidth="1"/>
    <col min="8467" max="8715" width="8.88671875" style="40"/>
    <col min="8716" max="8716" width="3" style="40" customWidth="1"/>
    <col min="8717" max="8718" width="8.88671875" style="40"/>
    <col min="8719" max="8719" width="17.44140625" style="40" customWidth="1"/>
    <col min="8720" max="8721" width="8.88671875" style="40"/>
    <col min="8722" max="8722" width="36.88671875" style="40" customWidth="1"/>
    <col min="8723" max="8971" width="8.88671875" style="40"/>
    <col min="8972" max="8972" width="3" style="40" customWidth="1"/>
    <col min="8973" max="8974" width="8.88671875" style="40"/>
    <col min="8975" max="8975" width="17.44140625" style="40" customWidth="1"/>
    <col min="8976" max="8977" width="8.88671875" style="40"/>
    <col min="8978" max="8978" width="36.88671875" style="40" customWidth="1"/>
    <col min="8979" max="9227" width="8.88671875" style="40"/>
    <col min="9228" max="9228" width="3" style="40" customWidth="1"/>
    <col min="9229" max="9230" width="8.88671875" style="40"/>
    <col min="9231" max="9231" width="17.44140625" style="40" customWidth="1"/>
    <col min="9232" max="9233" width="8.88671875" style="40"/>
    <col min="9234" max="9234" width="36.88671875" style="40" customWidth="1"/>
    <col min="9235" max="9483" width="8.88671875" style="40"/>
    <col min="9484" max="9484" width="3" style="40" customWidth="1"/>
    <col min="9485" max="9486" width="8.88671875" style="40"/>
    <col min="9487" max="9487" width="17.44140625" style="40" customWidth="1"/>
    <col min="9488" max="9489" width="8.88671875" style="40"/>
    <col min="9490" max="9490" width="36.88671875" style="40" customWidth="1"/>
    <col min="9491" max="9739" width="8.88671875" style="40"/>
    <col min="9740" max="9740" width="3" style="40" customWidth="1"/>
    <col min="9741" max="9742" width="8.88671875" style="40"/>
    <col min="9743" max="9743" width="17.44140625" style="40" customWidth="1"/>
    <col min="9744" max="9745" width="8.88671875" style="40"/>
    <col min="9746" max="9746" width="36.88671875" style="40" customWidth="1"/>
    <col min="9747" max="9995" width="8.88671875" style="40"/>
    <col min="9996" max="9996" width="3" style="40" customWidth="1"/>
    <col min="9997" max="9998" width="8.88671875" style="40"/>
    <col min="9999" max="9999" width="17.44140625" style="40" customWidth="1"/>
    <col min="10000" max="10001" width="8.88671875" style="40"/>
    <col min="10002" max="10002" width="36.88671875" style="40" customWidth="1"/>
    <col min="10003" max="10251" width="8.88671875" style="40"/>
    <col min="10252" max="10252" width="3" style="40" customWidth="1"/>
    <col min="10253" max="10254" width="8.88671875" style="40"/>
    <col min="10255" max="10255" width="17.44140625" style="40" customWidth="1"/>
    <col min="10256" max="10257" width="8.88671875" style="40"/>
    <col min="10258" max="10258" width="36.88671875" style="40" customWidth="1"/>
    <col min="10259" max="10507" width="8.88671875" style="40"/>
    <col min="10508" max="10508" width="3" style="40" customWidth="1"/>
    <col min="10509" max="10510" width="8.88671875" style="40"/>
    <col min="10511" max="10511" width="17.44140625" style="40" customWidth="1"/>
    <col min="10512" max="10513" width="8.88671875" style="40"/>
    <col min="10514" max="10514" width="36.88671875" style="40" customWidth="1"/>
    <col min="10515" max="10763" width="8.88671875" style="40"/>
    <col min="10764" max="10764" width="3" style="40" customWidth="1"/>
    <col min="10765" max="10766" width="8.88671875" style="40"/>
    <col min="10767" max="10767" width="17.44140625" style="40" customWidth="1"/>
    <col min="10768" max="10769" width="8.88671875" style="40"/>
    <col min="10770" max="10770" width="36.88671875" style="40" customWidth="1"/>
    <col min="10771" max="11019" width="8.88671875" style="40"/>
    <col min="11020" max="11020" width="3" style="40" customWidth="1"/>
    <col min="11021" max="11022" width="8.88671875" style="40"/>
    <col min="11023" max="11023" width="17.44140625" style="40" customWidth="1"/>
    <col min="11024" max="11025" width="8.88671875" style="40"/>
    <col min="11026" max="11026" width="36.88671875" style="40" customWidth="1"/>
    <col min="11027" max="11275" width="8.88671875" style="40"/>
    <col min="11276" max="11276" width="3" style="40" customWidth="1"/>
    <col min="11277" max="11278" width="8.88671875" style="40"/>
    <col min="11279" max="11279" width="17.44140625" style="40" customWidth="1"/>
    <col min="11280" max="11281" width="8.88671875" style="40"/>
    <col min="11282" max="11282" width="36.88671875" style="40" customWidth="1"/>
    <col min="11283" max="11531" width="8.88671875" style="40"/>
    <col min="11532" max="11532" width="3" style="40" customWidth="1"/>
    <col min="11533" max="11534" width="8.88671875" style="40"/>
    <col min="11535" max="11535" width="17.44140625" style="40" customWidth="1"/>
    <col min="11536" max="11537" width="8.88671875" style="40"/>
    <col min="11538" max="11538" width="36.88671875" style="40" customWidth="1"/>
    <col min="11539" max="11787" width="8.88671875" style="40"/>
    <col min="11788" max="11788" width="3" style="40" customWidth="1"/>
    <col min="11789" max="11790" width="8.88671875" style="40"/>
    <col min="11791" max="11791" width="17.44140625" style="40" customWidth="1"/>
    <col min="11792" max="11793" width="8.88671875" style="40"/>
    <col min="11794" max="11794" width="36.88671875" style="40" customWidth="1"/>
    <col min="11795" max="12043" width="8.88671875" style="40"/>
    <col min="12044" max="12044" width="3" style="40" customWidth="1"/>
    <col min="12045" max="12046" width="8.88671875" style="40"/>
    <col min="12047" max="12047" width="17.44140625" style="40" customWidth="1"/>
    <col min="12048" max="12049" width="8.88671875" style="40"/>
    <col min="12050" max="12050" width="36.88671875" style="40" customWidth="1"/>
    <col min="12051" max="12299" width="8.88671875" style="40"/>
    <col min="12300" max="12300" width="3" style="40" customWidth="1"/>
    <col min="12301" max="12302" width="8.88671875" style="40"/>
    <col min="12303" max="12303" width="17.44140625" style="40" customWidth="1"/>
    <col min="12304" max="12305" width="8.88671875" style="40"/>
    <col min="12306" max="12306" width="36.88671875" style="40" customWidth="1"/>
    <col min="12307" max="12555" width="8.88671875" style="40"/>
    <col min="12556" max="12556" width="3" style="40" customWidth="1"/>
    <col min="12557" max="12558" width="8.88671875" style="40"/>
    <col min="12559" max="12559" width="17.44140625" style="40" customWidth="1"/>
    <col min="12560" max="12561" width="8.88671875" style="40"/>
    <col min="12562" max="12562" width="36.88671875" style="40" customWidth="1"/>
    <col min="12563" max="12811" width="8.88671875" style="40"/>
    <col min="12812" max="12812" width="3" style="40" customWidth="1"/>
    <col min="12813" max="12814" width="8.88671875" style="40"/>
    <col min="12815" max="12815" width="17.44140625" style="40" customWidth="1"/>
    <col min="12816" max="12817" width="8.88671875" style="40"/>
    <col min="12818" max="12818" width="36.88671875" style="40" customWidth="1"/>
    <col min="12819" max="13067" width="8.88671875" style="40"/>
    <col min="13068" max="13068" width="3" style="40" customWidth="1"/>
    <col min="13069" max="13070" width="8.88671875" style="40"/>
    <col min="13071" max="13071" width="17.44140625" style="40" customWidth="1"/>
    <col min="13072" max="13073" width="8.88671875" style="40"/>
    <col min="13074" max="13074" width="36.88671875" style="40" customWidth="1"/>
    <col min="13075" max="13323" width="8.88671875" style="40"/>
    <col min="13324" max="13324" width="3" style="40" customWidth="1"/>
    <col min="13325" max="13326" width="8.88671875" style="40"/>
    <col min="13327" max="13327" width="17.44140625" style="40" customWidth="1"/>
    <col min="13328" max="13329" width="8.88671875" style="40"/>
    <col min="13330" max="13330" width="36.88671875" style="40" customWidth="1"/>
    <col min="13331" max="13579" width="8.88671875" style="40"/>
    <col min="13580" max="13580" width="3" style="40" customWidth="1"/>
    <col min="13581" max="13582" width="8.88671875" style="40"/>
    <col min="13583" max="13583" width="17.44140625" style="40" customWidth="1"/>
    <col min="13584" max="13585" width="8.88671875" style="40"/>
    <col min="13586" max="13586" width="36.88671875" style="40" customWidth="1"/>
    <col min="13587" max="13835" width="8.88671875" style="40"/>
    <col min="13836" max="13836" width="3" style="40" customWidth="1"/>
    <col min="13837" max="13838" width="8.88671875" style="40"/>
    <col min="13839" max="13839" width="17.44140625" style="40" customWidth="1"/>
    <col min="13840" max="13841" width="8.88671875" style="40"/>
    <col min="13842" max="13842" width="36.88671875" style="40" customWidth="1"/>
    <col min="13843" max="14091" width="8.88671875" style="40"/>
    <col min="14092" max="14092" width="3" style="40" customWidth="1"/>
    <col min="14093" max="14094" width="8.88671875" style="40"/>
    <col min="14095" max="14095" width="17.44140625" style="40" customWidth="1"/>
    <col min="14096" max="14097" width="8.88671875" style="40"/>
    <col min="14098" max="14098" width="36.88671875" style="40" customWidth="1"/>
    <col min="14099" max="14347" width="8.88671875" style="40"/>
    <col min="14348" max="14348" width="3" style="40" customWidth="1"/>
    <col min="14349" max="14350" width="8.88671875" style="40"/>
    <col min="14351" max="14351" width="17.44140625" style="40" customWidth="1"/>
    <col min="14352" max="14353" width="8.88671875" style="40"/>
    <col min="14354" max="14354" width="36.88671875" style="40" customWidth="1"/>
    <col min="14355" max="14603" width="8.88671875" style="40"/>
    <col min="14604" max="14604" width="3" style="40" customWidth="1"/>
    <col min="14605" max="14606" width="8.88671875" style="40"/>
    <col min="14607" max="14607" width="17.44140625" style="40" customWidth="1"/>
    <col min="14608" max="14609" width="8.88671875" style="40"/>
    <col min="14610" max="14610" width="36.88671875" style="40" customWidth="1"/>
    <col min="14611" max="14859" width="8.88671875" style="40"/>
    <col min="14860" max="14860" width="3" style="40" customWidth="1"/>
    <col min="14861" max="14862" width="8.88671875" style="40"/>
    <col min="14863" max="14863" width="17.44140625" style="40" customWidth="1"/>
    <col min="14864" max="14865" width="8.88671875" style="40"/>
    <col min="14866" max="14866" width="36.88671875" style="40" customWidth="1"/>
    <col min="14867" max="15115" width="8.88671875" style="40"/>
    <col min="15116" max="15116" width="3" style="40" customWidth="1"/>
    <col min="15117" max="15118" width="8.88671875" style="40"/>
    <col min="15119" max="15119" width="17.44140625" style="40" customWidth="1"/>
    <col min="15120" max="15121" width="8.88671875" style="40"/>
    <col min="15122" max="15122" width="36.88671875" style="40" customWidth="1"/>
    <col min="15123" max="15371" width="8.88671875" style="40"/>
    <col min="15372" max="15372" width="3" style="40" customWidth="1"/>
    <col min="15373" max="15374" width="8.88671875" style="40"/>
    <col min="15375" max="15375" width="17.44140625" style="40" customWidth="1"/>
    <col min="15376" max="15377" width="8.88671875" style="40"/>
    <col min="15378" max="15378" width="36.88671875" style="40" customWidth="1"/>
    <col min="15379" max="15627" width="8.88671875" style="40"/>
    <col min="15628" max="15628" width="3" style="40" customWidth="1"/>
    <col min="15629" max="15630" width="8.88671875" style="40"/>
    <col min="15631" max="15631" width="17.44140625" style="40" customWidth="1"/>
    <col min="15632" max="15633" width="8.88671875" style="40"/>
    <col min="15634" max="15634" width="36.88671875" style="40" customWidth="1"/>
    <col min="15635" max="15883" width="8.88671875" style="40"/>
    <col min="15884" max="15884" width="3" style="40" customWidth="1"/>
    <col min="15885" max="15886" width="8.88671875" style="40"/>
    <col min="15887" max="15887" width="17.44140625" style="40" customWidth="1"/>
    <col min="15888" max="15889" width="8.88671875" style="40"/>
    <col min="15890" max="15890" width="36.88671875" style="40" customWidth="1"/>
    <col min="15891" max="16139" width="8.88671875" style="40"/>
    <col min="16140" max="16140" width="3" style="40" customWidth="1"/>
    <col min="16141" max="16142" width="8.88671875" style="40"/>
    <col min="16143" max="16143" width="17.44140625" style="40" customWidth="1"/>
    <col min="16144" max="16145" width="8.88671875" style="40"/>
    <col min="16146" max="16146" width="36.88671875" style="40" customWidth="1"/>
    <col min="16147" max="16384" width="8.88671875" style="40"/>
  </cols>
  <sheetData>
    <row r="1" spans="1:19" ht="13.2" customHeight="1" x14ac:dyDescent="0.25">
      <c r="A1" s="283" t="s">
        <v>168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ht="13.2" customHeight="1" x14ac:dyDescent="0.25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24.6" customHeight="1" x14ac:dyDescent="0.25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s="41" customFormat="1" ht="13.8" x14ac:dyDescent="0.25">
      <c r="A4" s="79"/>
      <c r="B4" s="80" t="s">
        <v>47</v>
      </c>
      <c r="C4" s="84" t="s">
        <v>48</v>
      </c>
      <c r="D4" s="81" t="s">
        <v>49</v>
      </c>
      <c r="E4" s="82" t="s">
        <v>50</v>
      </c>
      <c r="F4" s="83" t="s">
        <v>48</v>
      </c>
      <c r="G4" s="81" t="s">
        <v>49</v>
      </c>
      <c r="H4" s="82" t="s">
        <v>50</v>
      </c>
      <c r="I4" s="83" t="s">
        <v>48</v>
      </c>
      <c r="J4" s="81" t="s">
        <v>49</v>
      </c>
      <c r="K4" s="82" t="s">
        <v>50</v>
      </c>
      <c r="L4" s="84" t="s">
        <v>48</v>
      </c>
      <c r="M4" s="81" t="s">
        <v>49</v>
      </c>
      <c r="N4" s="82" t="s">
        <v>50</v>
      </c>
      <c r="O4" s="83" t="s">
        <v>48</v>
      </c>
      <c r="P4" s="81" t="s">
        <v>49</v>
      </c>
      <c r="Q4" s="82" t="s">
        <v>50</v>
      </c>
      <c r="R4" s="85" t="s">
        <v>51</v>
      </c>
      <c r="S4" s="85" t="s">
        <v>52</v>
      </c>
    </row>
    <row r="5" spans="1:19" ht="14.4" customHeight="1" x14ac:dyDescent="0.25">
      <c r="A5" s="86">
        <v>1</v>
      </c>
      <c r="B5" s="218" t="s">
        <v>88</v>
      </c>
      <c r="C5" s="254">
        <v>2493</v>
      </c>
      <c r="D5" s="231" t="s">
        <v>134</v>
      </c>
      <c r="E5" s="255">
        <v>7</v>
      </c>
      <c r="F5" s="256">
        <v>208</v>
      </c>
      <c r="G5" s="231" t="s">
        <v>213</v>
      </c>
      <c r="H5" s="257">
        <v>10</v>
      </c>
      <c r="I5" s="258">
        <v>402</v>
      </c>
      <c r="J5" s="233" t="s">
        <v>214</v>
      </c>
      <c r="K5" s="257">
        <v>1</v>
      </c>
      <c r="L5" s="254"/>
      <c r="M5" s="231"/>
      <c r="N5" s="257"/>
      <c r="O5" s="256"/>
      <c r="P5" s="231"/>
      <c r="Q5" s="257"/>
      <c r="R5" s="233" t="s">
        <v>134</v>
      </c>
      <c r="S5" s="224" t="s">
        <v>101</v>
      </c>
    </row>
    <row r="6" spans="1:19" ht="13.8" x14ac:dyDescent="0.25">
      <c r="A6" s="86">
        <v>2</v>
      </c>
      <c r="B6" s="218" t="s">
        <v>142</v>
      </c>
      <c r="C6" s="254">
        <v>209</v>
      </c>
      <c r="D6" s="231" t="s">
        <v>215</v>
      </c>
      <c r="E6" s="255">
        <v>11</v>
      </c>
      <c r="F6" s="256">
        <v>2490</v>
      </c>
      <c r="G6" s="231" t="s">
        <v>216</v>
      </c>
      <c r="H6" s="257">
        <v>6</v>
      </c>
      <c r="I6" s="258">
        <v>204</v>
      </c>
      <c r="J6" s="233" t="s">
        <v>217</v>
      </c>
      <c r="K6" s="257">
        <v>5</v>
      </c>
      <c r="L6" s="254">
        <v>3895</v>
      </c>
      <c r="M6" s="231" t="s">
        <v>231</v>
      </c>
      <c r="N6" s="257">
        <v>33</v>
      </c>
      <c r="O6" s="256"/>
      <c r="P6" s="231"/>
      <c r="Q6" s="257"/>
      <c r="R6" s="233" t="s">
        <v>217</v>
      </c>
      <c r="S6" s="224" t="s">
        <v>101</v>
      </c>
    </row>
    <row r="7" spans="1:19" ht="13.8" x14ac:dyDescent="0.25">
      <c r="A7" s="86">
        <v>3</v>
      </c>
      <c r="B7" s="218" t="s">
        <v>130</v>
      </c>
      <c r="C7" s="254">
        <v>230</v>
      </c>
      <c r="D7" s="231" t="s">
        <v>218</v>
      </c>
      <c r="E7" s="255">
        <v>16</v>
      </c>
      <c r="F7" s="256">
        <v>203</v>
      </c>
      <c r="G7" s="231" t="s">
        <v>219</v>
      </c>
      <c r="H7" s="257">
        <v>40</v>
      </c>
      <c r="I7" s="258">
        <v>701</v>
      </c>
      <c r="J7" s="233" t="s">
        <v>220</v>
      </c>
      <c r="K7" s="257">
        <v>2</v>
      </c>
      <c r="L7" s="254"/>
      <c r="M7" s="231"/>
      <c r="N7" s="257"/>
      <c r="O7" s="256"/>
      <c r="P7" s="231"/>
      <c r="Q7" s="257"/>
      <c r="R7" s="233" t="s">
        <v>221</v>
      </c>
      <c r="S7" s="224" t="s">
        <v>101</v>
      </c>
    </row>
    <row r="8" spans="1:19" ht="13.8" x14ac:dyDescent="0.25">
      <c r="A8" s="86">
        <v>4</v>
      </c>
      <c r="B8" s="218" t="s">
        <v>89</v>
      </c>
      <c r="C8" s="254">
        <v>552</v>
      </c>
      <c r="D8" s="231" t="s">
        <v>173</v>
      </c>
      <c r="E8" s="255">
        <v>9</v>
      </c>
      <c r="F8" s="256">
        <v>551</v>
      </c>
      <c r="G8" s="231" t="s">
        <v>174</v>
      </c>
      <c r="H8" s="257">
        <v>6</v>
      </c>
      <c r="I8" s="258">
        <v>354</v>
      </c>
      <c r="J8" s="233" t="s">
        <v>175</v>
      </c>
      <c r="K8" s="257">
        <v>12</v>
      </c>
      <c r="L8" s="254"/>
      <c r="M8" s="231"/>
      <c r="N8" s="257"/>
      <c r="O8" s="256"/>
      <c r="P8" s="231"/>
      <c r="Q8" s="257"/>
      <c r="R8" s="233" t="s">
        <v>174</v>
      </c>
      <c r="S8" s="224" t="s">
        <v>236</v>
      </c>
    </row>
    <row r="9" spans="1:19" ht="13.8" x14ac:dyDescent="0.25">
      <c r="A9" s="86">
        <v>5</v>
      </c>
      <c r="B9" s="218" t="s">
        <v>90</v>
      </c>
      <c r="C9" s="254">
        <v>549</v>
      </c>
      <c r="D9" s="231" t="s">
        <v>176</v>
      </c>
      <c r="E9" s="255">
        <v>3</v>
      </c>
      <c r="F9" s="256">
        <v>547</v>
      </c>
      <c r="G9" s="231" t="s">
        <v>177</v>
      </c>
      <c r="H9" s="257">
        <v>5</v>
      </c>
      <c r="I9" s="258">
        <v>548</v>
      </c>
      <c r="J9" s="233" t="s">
        <v>178</v>
      </c>
      <c r="K9" s="257">
        <v>8</v>
      </c>
      <c r="L9" s="254">
        <v>5873</v>
      </c>
      <c r="M9" s="231" t="s">
        <v>179</v>
      </c>
      <c r="N9" s="257">
        <v>10</v>
      </c>
      <c r="O9" s="256"/>
      <c r="P9" s="231"/>
      <c r="Q9" s="257"/>
      <c r="R9" s="233" t="s">
        <v>177</v>
      </c>
      <c r="S9" s="224" t="s">
        <v>236</v>
      </c>
    </row>
    <row r="10" spans="1:19" ht="13.8" x14ac:dyDescent="0.25">
      <c r="A10" s="86">
        <v>6</v>
      </c>
      <c r="B10" s="218" t="s">
        <v>128</v>
      </c>
      <c r="C10" s="254">
        <v>249</v>
      </c>
      <c r="D10" s="231" t="s">
        <v>129</v>
      </c>
      <c r="E10" s="255">
        <v>89</v>
      </c>
      <c r="F10" s="256">
        <v>250</v>
      </c>
      <c r="G10" s="231" t="s">
        <v>229</v>
      </c>
      <c r="H10" s="257">
        <v>77</v>
      </c>
      <c r="I10" s="258">
        <v>3750</v>
      </c>
      <c r="J10" s="233" t="s">
        <v>230</v>
      </c>
      <c r="K10" s="257">
        <v>26</v>
      </c>
      <c r="L10" s="254"/>
      <c r="M10" s="231"/>
      <c r="N10" s="257"/>
      <c r="O10" s="256"/>
      <c r="P10" s="231"/>
      <c r="Q10" s="257"/>
      <c r="R10" s="233" t="s">
        <v>129</v>
      </c>
      <c r="S10" s="224" t="s">
        <v>143</v>
      </c>
    </row>
    <row r="11" spans="1:19" ht="13.8" x14ac:dyDescent="0.25">
      <c r="A11" s="86">
        <v>7</v>
      </c>
      <c r="B11" s="232" t="s">
        <v>114</v>
      </c>
      <c r="C11" s="254">
        <v>5269</v>
      </c>
      <c r="D11" s="231" t="s">
        <v>115</v>
      </c>
      <c r="E11" s="255">
        <v>2</v>
      </c>
      <c r="F11" s="256">
        <v>355</v>
      </c>
      <c r="G11" s="231" t="s">
        <v>170</v>
      </c>
      <c r="H11" s="257">
        <v>23</v>
      </c>
      <c r="I11" s="258">
        <v>4768</v>
      </c>
      <c r="J11" s="233" t="s">
        <v>171</v>
      </c>
      <c r="K11" s="257">
        <v>7</v>
      </c>
      <c r="L11" s="254">
        <v>6034</v>
      </c>
      <c r="M11" s="231" t="s">
        <v>172</v>
      </c>
      <c r="N11" s="257"/>
      <c r="O11" s="256"/>
      <c r="P11" s="231"/>
      <c r="Q11" s="257"/>
      <c r="R11" s="233" t="s">
        <v>115</v>
      </c>
      <c r="S11" s="224" t="s">
        <v>103</v>
      </c>
    </row>
    <row r="12" spans="1:19" ht="13.8" x14ac:dyDescent="0.25">
      <c r="A12" s="86">
        <v>8</v>
      </c>
      <c r="B12" s="218" t="s">
        <v>93</v>
      </c>
      <c r="C12" s="254">
        <v>5274</v>
      </c>
      <c r="D12" s="231" t="s">
        <v>249</v>
      </c>
      <c r="E12" s="255">
        <v>13</v>
      </c>
      <c r="F12" s="256">
        <v>5281</v>
      </c>
      <c r="G12" s="231" t="s">
        <v>191</v>
      </c>
      <c r="H12" s="257">
        <v>20</v>
      </c>
      <c r="I12" s="258">
        <v>5282</v>
      </c>
      <c r="J12" s="233" t="s">
        <v>192</v>
      </c>
      <c r="K12" s="257">
        <v>8</v>
      </c>
      <c r="L12" s="254">
        <v>5255</v>
      </c>
      <c r="M12" s="231" t="s">
        <v>193</v>
      </c>
      <c r="N12" s="257">
        <v>7</v>
      </c>
      <c r="O12" s="256"/>
      <c r="P12" s="231"/>
      <c r="Q12" s="257"/>
      <c r="R12" s="233" t="s">
        <v>191</v>
      </c>
      <c r="S12" s="224" t="s">
        <v>102</v>
      </c>
    </row>
    <row r="13" spans="1:19" ht="13.8" x14ac:dyDescent="0.25">
      <c r="A13" s="86">
        <v>9</v>
      </c>
      <c r="B13" s="218" t="s">
        <v>94</v>
      </c>
      <c r="C13" s="254">
        <v>5244</v>
      </c>
      <c r="D13" s="231" t="s">
        <v>194</v>
      </c>
      <c r="E13" s="255">
        <v>17</v>
      </c>
      <c r="F13" s="256">
        <v>782</v>
      </c>
      <c r="G13" s="231" t="s">
        <v>195</v>
      </c>
      <c r="H13" s="257">
        <v>4</v>
      </c>
      <c r="I13" s="258">
        <v>5256</v>
      </c>
      <c r="J13" s="233" t="s">
        <v>196</v>
      </c>
      <c r="K13" s="257">
        <v>24</v>
      </c>
      <c r="L13" s="254"/>
      <c r="M13" s="231"/>
      <c r="N13" s="257"/>
      <c r="O13" s="256"/>
      <c r="P13" s="231"/>
      <c r="Q13" s="257"/>
      <c r="R13" s="233" t="s">
        <v>195</v>
      </c>
      <c r="S13" s="224" t="s">
        <v>102</v>
      </c>
    </row>
    <row r="14" spans="1:19" ht="13.8" x14ac:dyDescent="0.25">
      <c r="A14" s="86">
        <v>10</v>
      </c>
      <c r="B14" s="218" t="s">
        <v>112</v>
      </c>
      <c r="C14" s="254">
        <v>174</v>
      </c>
      <c r="D14" s="231" t="s">
        <v>205</v>
      </c>
      <c r="E14" s="255">
        <v>9</v>
      </c>
      <c r="F14" s="256">
        <v>5151</v>
      </c>
      <c r="G14" s="231" t="s">
        <v>206</v>
      </c>
      <c r="H14" s="257">
        <v>16</v>
      </c>
      <c r="I14" s="258">
        <v>1323</v>
      </c>
      <c r="J14" s="233" t="s">
        <v>207</v>
      </c>
      <c r="K14" s="257">
        <v>11</v>
      </c>
      <c r="L14" s="254"/>
      <c r="M14" s="231"/>
      <c r="N14" s="257"/>
      <c r="O14" s="256"/>
      <c r="P14" s="231"/>
      <c r="Q14" s="257"/>
      <c r="R14" s="233" t="s">
        <v>205</v>
      </c>
      <c r="S14" s="224" t="s">
        <v>239</v>
      </c>
    </row>
    <row r="15" spans="1:19" ht="13.8" x14ac:dyDescent="0.25">
      <c r="A15" s="86">
        <v>11</v>
      </c>
      <c r="B15" s="218" t="s">
        <v>113</v>
      </c>
      <c r="C15" s="254">
        <v>170</v>
      </c>
      <c r="D15" s="231" t="s">
        <v>208</v>
      </c>
      <c r="E15" s="255">
        <v>12</v>
      </c>
      <c r="F15" s="256">
        <v>171</v>
      </c>
      <c r="G15" s="231" t="s">
        <v>121</v>
      </c>
      <c r="H15" s="257">
        <v>13</v>
      </c>
      <c r="I15" s="258">
        <v>2124</v>
      </c>
      <c r="J15" s="233" t="s">
        <v>209</v>
      </c>
      <c r="K15" s="257">
        <v>18</v>
      </c>
      <c r="L15" s="254"/>
      <c r="M15" s="231"/>
      <c r="N15" s="257"/>
      <c r="O15" s="256"/>
      <c r="P15" s="231"/>
      <c r="Q15" s="257"/>
      <c r="R15" s="233" t="s">
        <v>121</v>
      </c>
      <c r="S15" s="224" t="s">
        <v>239</v>
      </c>
    </row>
    <row r="16" spans="1:19" ht="13.8" x14ac:dyDescent="0.25">
      <c r="A16" s="86">
        <v>12</v>
      </c>
      <c r="B16" s="218" t="s">
        <v>144</v>
      </c>
      <c r="C16" s="254">
        <v>173</v>
      </c>
      <c r="D16" s="231" t="s">
        <v>210</v>
      </c>
      <c r="E16" s="255">
        <v>5</v>
      </c>
      <c r="F16" s="256">
        <v>1516</v>
      </c>
      <c r="G16" s="231" t="s">
        <v>211</v>
      </c>
      <c r="H16" s="257">
        <v>4</v>
      </c>
      <c r="I16" s="258">
        <v>1335</v>
      </c>
      <c r="J16" s="233" t="s">
        <v>212</v>
      </c>
      <c r="K16" s="257">
        <v>19</v>
      </c>
      <c r="L16" s="254"/>
      <c r="M16" s="231"/>
      <c r="N16" s="257"/>
      <c r="O16" s="256"/>
      <c r="P16" s="231"/>
      <c r="Q16" s="257"/>
      <c r="R16" s="233" t="s">
        <v>211</v>
      </c>
      <c r="S16" s="224" t="s">
        <v>239</v>
      </c>
    </row>
    <row r="17" spans="1:19" ht="13.8" x14ac:dyDescent="0.25">
      <c r="A17" s="86">
        <v>13</v>
      </c>
      <c r="B17" s="218" t="s">
        <v>104</v>
      </c>
      <c r="C17" s="254">
        <v>744</v>
      </c>
      <c r="D17" s="231" t="s">
        <v>222</v>
      </c>
      <c r="E17" s="255">
        <v>10</v>
      </c>
      <c r="F17" s="256">
        <v>1021</v>
      </c>
      <c r="G17" s="231" t="s">
        <v>224</v>
      </c>
      <c r="H17" s="257">
        <v>14</v>
      </c>
      <c r="I17" s="258">
        <v>1518</v>
      </c>
      <c r="J17" s="233" t="s">
        <v>223</v>
      </c>
      <c r="K17" s="257">
        <v>3</v>
      </c>
      <c r="L17" s="254"/>
      <c r="M17" s="231"/>
      <c r="N17" s="257"/>
      <c r="O17" s="256"/>
      <c r="P17" s="231"/>
      <c r="Q17" s="257"/>
      <c r="R17" s="233" t="s">
        <v>225</v>
      </c>
      <c r="S17" s="224" t="s">
        <v>106</v>
      </c>
    </row>
    <row r="18" spans="1:19" ht="13.8" x14ac:dyDescent="0.25">
      <c r="A18" s="86">
        <v>14</v>
      </c>
      <c r="B18" s="218" t="s">
        <v>105</v>
      </c>
      <c r="C18" s="254">
        <v>2212</v>
      </c>
      <c r="D18" s="231" t="s">
        <v>226</v>
      </c>
      <c r="E18" s="255">
        <v>35</v>
      </c>
      <c r="F18" s="256">
        <v>5343</v>
      </c>
      <c r="G18" s="231" t="s">
        <v>227</v>
      </c>
      <c r="H18" s="257">
        <v>31</v>
      </c>
      <c r="I18" s="258">
        <v>1906</v>
      </c>
      <c r="J18" s="233" t="s">
        <v>228</v>
      </c>
      <c r="K18" s="257">
        <v>39</v>
      </c>
      <c r="L18" s="254"/>
      <c r="M18" s="231"/>
      <c r="N18" s="257"/>
      <c r="O18" s="256"/>
      <c r="P18" s="231"/>
      <c r="Q18" s="257"/>
      <c r="R18" s="233" t="s">
        <v>226</v>
      </c>
      <c r="S18" s="224" t="s">
        <v>106</v>
      </c>
    </row>
    <row r="19" spans="1:19" ht="13.8" x14ac:dyDescent="0.25">
      <c r="A19" s="86">
        <v>15</v>
      </c>
      <c r="B19" s="218" t="s">
        <v>91</v>
      </c>
      <c r="C19" s="254">
        <v>741</v>
      </c>
      <c r="D19" s="231" t="s">
        <v>252</v>
      </c>
      <c r="E19" s="255">
        <v>14</v>
      </c>
      <c r="F19" s="256">
        <v>899</v>
      </c>
      <c r="G19" s="231" t="s">
        <v>197</v>
      </c>
      <c r="H19" s="257">
        <v>22</v>
      </c>
      <c r="I19" s="258">
        <v>916</v>
      </c>
      <c r="J19" s="233" t="s">
        <v>198</v>
      </c>
      <c r="K19" s="257">
        <v>1</v>
      </c>
      <c r="L19" s="254">
        <v>974</v>
      </c>
      <c r="M19" s="231" t="s">
        <v>200</v>
      </c>
      <c r="N19" s="257">
        <v>5</v>
      </c>
      <c r="O19" s="256">
        <v>2889</v>
      </c>
      <c r="P19" s="231" t="s">
        <v>199</v>
      </c>
      <c r="Q19" s="257">
        <v>25</v>
      </c>
      <c r="R19" s="233" t="s">
        <v>200</v>
      </c>
      <c r="S19" s="224" t="s">
        <v>237</v>
      </c>
    </row>
    <row r="20" spans="1:19" ht="13.8" x14ac:dyDescent="0.25">
      <c r="A20" s="86">
        <v>16</v>
      </c>
      <c r="B20" s="218" t="s">
        <v>92</v>
      </c>
      <c r="C20" s="254">
        <v>875</v>
      </c>
      <c r="D20" s="231" t="s">
        <v>201</v>
      </c>
      <c r="E20" s="255">
        <v>99</v>
      </c>
      <c r="F20" s="256">
        <v>2270</v>
      </c>
      <c r="G20" s="231" t="s">
        <v>202</v>
      </c>
      <c r="H20" s="257">
        <v>11</v>
      </c>
      <c r="I20" s="258">
        <v>2888</v>
      </c>
      <c r="J20" s="233" t="s">
        <v>203</v>
      </c>
      <c r="K20" s="257">
        <v>28</v>
      </c>
      <c r="L20" s="254">
        <v>912</v>
      </c>
      <c r="M20" s="231" t="s">
        <v>204</v>
      </c>
      <c r="N20" s="257">
        <v>4</v>
      </c>
      <c r="O20" s="256"/>
      <c r="P20" s="231"/>
      <c r="Q20" s="257"/>
      <c r="R20" s="233" t="s">
        <v>202</v>
      </c>
      <c r="S20" s="224" t="s">
        <v>237</v>
      </c>
    </row>
    <row r="21" spans="1:19" ht="14.4" customHeight="1" x14ac:dyDescent="0.25">
      <c r="A21" s="86">
        <v>17</v>
      </c>
      <c r="B21" s="218" t="s">
        <v>107</v>
      </c>
      <c r="C21" s="254">
        <v>742</v>
      </c>
      <c r="D21" s="231" t="s">
        <v>180</v>
      </c>
      <c r="E21" s="255">
        <v>5</v>
      </c>
      <c r="F21" s="256">
        <v>740</v>
      </c>
      <c r="G21" s="231" t="s">
        <v>181</v>
      </c>
      <c r="H21" s="257">
        <v>8</v>
      </c>
      <c r="I21" s="258">
        <v>1350</v>
      </c>
      <c r="J21" s="233" t="s">
        <v>253</v>
      </c>
      <c r="K21" s="257">
        <v>7</v>
      </c>
      <c r="L21" s="254"/>
      <c r="M21" s="231"/>
      <c r="N21" s="257"/>
      <c r="O21" s="256"/>
      <c r="P21" s="231"/>
      <c r="Q21" s="257"/>
      <c r="R21" s="233" t="s">
        <v>180</v>
      </c>
      <c r="S21" s="224" t="s">
        <v>111</v>
      </c>
    </row>
    <row r="22" spans="1:19" ht="13.8" x14ac:dyDescent="0.25">
      <c r="A22" s="86">
        <v>18</v>
      </c>
      <c r="B22" s="218" t="s">
        <v>108</v>
      </c>
      <c r="C22" s="254">
        <v>1349</v>
      </c>
      <c r="D22" s="231" t="s">
        <v>182</v>
      </c>
      <c r="E22" s="255">
        <v>28</v>
      </c>
      <c r="F22" s="256">
        <v>2396</v>
      </c>
      <c r="G22" s="231" t="s">
        <v>183</v>
      </c>
      <c r="H22" s="257">
        <v>15</v>
      </c>
      <c r="I22" s="258">
        <v>3724</v>
      </c>
      <c r="J22" s="233" t="s">
        <v>184</v>
      </c>
      <c r="K22" s="257">
        <v>19</v>
      </c>
      <c r="L22" s="254"/>
      <c r="M22" s="231"/>
      <c r="N22" s="257"/>
      <c r="O22" s="256"/>
      <c r="P22" s="231"/>
      <c r="Q22" s="257"/>
      <c r="R22" s="233" t="s">
        <v>184</v>
      </c>
      <c r="S22" s="224" t="s">
        <v>111</v>
      </c>
    </row>
    <row r="23" spans="1:19" ht="13.8" x14ac:dyDescent="0.25">
      <c r="A23" s="86">
        <v>19</v>
      </c>
      <c r="B23" s="218" t="s">
        <v>109</v>
      </c>
      <c r="C23" s="254">
        <v>396</v>
      </c>
      <c r="D23" s="231" t="s">
        <v>185</v>
      </c>
      <c r="E23" s="255">
        <v>7</v>
      </c>
      <c r="F23" s="256">
        <v>399</v>
      </c>
      <c r="G23" s="231" t="s">
        <v>186</v>
      </c>
      <c r="H23" s="257">
        <v>24</v>
      </c>
      <c r="I23" s="258">
        <v>440</v>
      </c>
      <c r="J23" s="233" t="s">
        <v>187</v>
      </c>
      <c r="K23" s="257">
        <v>14</v>
      </c>
      <c r="L23" s="254"/>
      <c r="M23" s="231"/>
      <c r="N23" s="257"/>
      <c r="O23" s="256"/>
      <c r="P23" s="231"/>
      <c r="Q23" s="257"/>
      <c r="R23" s="233" t="s">
        <v>186</v>
      </c>
      <c r="S23" s="224" t="s">
        <v>238</v>
      </c>
    </row>
    <row r="24" spans="1:19" ht="13.8" x14ac:dyDescent="0.25">
      <c r="A24" s="86">
        <v>20</v>
      </c>
      <c r="B24" s="218" t="s">
        <v>110</v>
      </c>
      <c r="C24" s="254">
        <v>1200</v>
      </c>
      <c r="D24" s="231" t="s">
        <v>188</v>
      </c>
      <c r="E24" s="255">
        <v>8</v>
      </c>
      <c r="F24" s="256">
        <v>2274</v>
      </c>
      <c r="G24" s="231" t="s">
        <v>189</v>
      </c>
      <c r="H24" s="257">
        <v>36</v>
      </c>
      <c r="I24" s="258">
        <v>788</v>
      </c>
      <c r="J24" s="233" t="s">
        <v>190</v>
      </c>
      <c r="K24" s="257">
        <v>9</v>
      </c>
      <c r="L24" s="254"/>
      <c r="M24" s="231"/>
      <c r="N24" s="257"/>
      <c r="O24" s="256"/>
      <c r="P24" s="231"/>
      <c r="Q24" s="257"/>
      <c r="R24" s="233" t="s">
        <v>188</v>
      </c>
      <c r="S24" s="224" t="s">
        <v>238</v>
      </c>
    </row>
    <row r="25" spans="1:19" ht="15" x14ac:dyDescent="0.25">
      <c r="A25" s="86">
        <v>21</v>
      </c>
      <c r="B25" s="218"/>
      <c r="C25" s="219"/>
      <c r="D25" s="220"/>
      <c r="E25" s="221"/>
      <c r="F25" s="222"/>
      <c r="G25" s="220"/>
      <c r="H25" s="223"/>
      <c r="I25" s="234"/>
      <c r="J25" s="233"/>
      <c r="K25" s="223"/>
      <c r="L25" s="219"/>
      <c r="M25" s="220"/>
      <c r="N25" s="223"/>
      <c r="O25" s="222"/>
      <c r="P25" s="220"/>
      <c r="Q25" s="223"/>
      <c r="R25" s="224"/>
      <c r="S25" s="224"/>
    </row>
    <row r="26" spans="1:19" ht="15" x14ac:dyDescent="0.25">
      <c r="A26" s="86">
        <v>22</v>
      </c>
      <c r="B26" s="199"/>
      <c r="C26" s="93"/>
      <c r="D26" s="87"/>
      <c r="E26" s="88"/>
      <c r="F26" s="89"/>
      <c r="G26" s="87"/>
      <c r="H26" s="90"/>
      <c r="I26" s="91"/>
      <c r="J26" s="92"/>
      <c r="K26" s="90"/>
      <c r="L26" s="93"/>
      <c r="M26" s="87"/>
      <c r="N26" s="90"/>
      <c r="O26" s="89"/>
      <c r="P26" s="87"/>
      <c r="Q26" s="90"/>
      <c r="R26" s="92"/>
      <c r="S26" s="92"/>
    </row>
    <row r="27" spans="1:19" ht="13.8" x14ac:dyDescent="0.25">
      <c r="A27" s="86">
        <v>23</v>
      </c>
      <c r="B27" s="199"/>
      <c r="C27" s="93"/>
      <c r="D27" s="87"/>
      <c r="E27" s="88"/>
      <c r="F27" s="89"/>
      <c r="G27" s="87"/>
      <c r="H27" s="90"/>
      <c r="I27" s="91"/>
      <c r="J27" s="92"/>
      <c r="K27" s="90"/>
      <c r="L27" s="93"/>
      <c r="M27" s="87"/>
      <c r="N27" s="90"/>
      <c r="O27" s="89"/>
      <c r="P27" s="87"/>
      <c r="Q27" s="90"/>
      <c r="R27" s="92"/>
      <c r="S27" s="92"/>
    </row>
    <row r="28" spans="1:19" ht="13.8" x14ac:dyDescent="0.25">
      <c r="A28" s="86">
        <v>24</v>
      </c>
      <c r="B28" s="199"/>
      <c r="C28" s="93"/>
      <c r="D28" s="87"/>
      <c r="E28" s="88"/>
      <c r="F28" s="89"/>
      <c r="G28" s="87"/>
      <c r="H28" s="90"/>
      <c r="I28" s="91"/>
      <c r="J28" s="92"/>
      <c r="K28" s="90"/>
      <c r="L28" s="93"/>
      <c r="M28" s="87"/>
      <c r="N28" s="90"/>
      <c r="O28" s="89"/>
      <c r="P28" s="87"/>
      <c r="Q28" s="90"/>
      <c r="R28" s="92"/>
      <c r="S28" s="92"/>
    </row>
    <row r="29" spans="1:19" ht="13.8" x14ac:dyDescent="0.25">
      <c r="A29" s="86">
        <v>25</v>
      </c>
      <c r="B29" s="199"/>
      <c r="C29" s="93"/>
      <c r="D29" s="87"/>
      <c r="E29" s="88"/>
      <c r="F29" s="89"/>
      <c r="G29" s="87"/>
      <c r="H29" s="90"/>
      <c r="I29" s="91"/>
      <c r="J29" s="92"/>
      <c r="K29" s="90"/>
      <c r="L29" s="93"/>
      <c r="M29" s="87"/>
      <c r="N29" s="90"/>
      <c r="O29" s="89"/>
      <c r="P29" s="87"/>
      <c r="Q29" s="90"/>
      <c r="R29" s="92"/>
      <c r="S29" s="92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42"/>
  <sheetViews>
    <sheetView workbookViewId="0">
      <selection activeCell="D15" sqref="D15"/>
    </sheetView>
  </sheetViews>
  <sheetFormatPr defaultRowHeight="14.4" x14ac:dyDescent="0.3"/>
  <cols>
    <col min="1" max="1" width="9.5546875" bestFit="1" customWidth="1"/>
    <col min="2" max="2" width="38" style="40" bestFit="1" customWidth="1"/>
    <col min="3" max="3" width="5.88671875" style="40" customWidth="1"/>
    <col min="4" max="4" width="16" style="40" customWidth="1"/>
    <col min="5" max="5" width="4.6640625" style="40" customWidth="1"/>
    <col min="6" max="6" width="5.88671875" style="40" customWidth="1"/>
    <col min="7" max="7" width="16" style="40" customWidth="1"/>
    <col min="8" max="8" width="4.6640625" style="51" customWidth="1"/>
    <col min="9" max="9" width="5.88671875" style="51" customWidth="1"/>
    <col min="10" max="10" width="16" style="51" customWidth="1"/>
    <col min="11" max="11" width="4.6640625" style="51" customWidth="1"/>
    <col min="12" max="12" width="5.6640625" style="51" customWidth="1"/>
    <col min="13" max="13" width="16" style="51" customWidth="1"/>
    <col min="14" max="14" width="4.6640625" style="51" customWidth="1"/>
    <col min="15" max="15" width="5.44140625" style="51" customWidth="1"/>
    <col min="16" max="16" width="16" style="51" customWidth="1"/>
    <col min="17" max="17" width="4.6640625" style="51" customWidth="1"/>
    <col min="18" max="18" width="9.6640625" style="51" customWidth="1"/>
    <col min="19" max="19" width="8.88671875" style="40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3">
      <c r="A2" s="297" t="s">
        <v>122</v>
      </c>
      <c r="B2" s="289" t="s">
        <v>123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</row>
    <row r="3" spans="1:19" ht="14.4" customHeight="1" x14ac:dyDescent="0.3">
      <c r="A3" s="298"/>
      <c r="B3" s="290" t="s">
        <v>169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</row>
    <row r="4" spans="1:19" x14ac:dyDescent="0.3">
      <c r="A4" s="39" t="s">
        <v>7</v>
      </c>
      <c r="B4" s="80" t="s">
        <v>47</v>
      </c>
      <c r="C4" s="84" t="s">
        <v>48</v>
      </c>
      <c r="D4" s="81" t="s">
        <v>49</v>
      </c>
      <c r="E4" s="82" t="s">
        <v>53</v>
      </c>
      <c r="F4" s="84" t="s">
        <v>48</v>
      </c>
      <c r="G4" s="81" t="s">
        <v>49</v>
      </c>
      <c r="H4" s="82" t="s">
        <v>53</v>
      </c>
      <c r="I4" s="83" t="s">
        <v>48</v>
      </c>
      <c r="J4" s="81" t="s">
        <v>49</v>
      </c>
      <c r="K4" s="225" t="s">
        <v>53</v>
      </c>
      <c r="L4" s="226" t="s">
        <v>48</v>
      </c>
      <c r="M4" s="81" t="s">
        <v>49</v>
      </c>
      <c r="N4" s="82" t="s">
        <v>53</v>
      </c>
      <c r="O4" s="84" t="s">
        <v>48</v>
      </c>
      <c r="P4" s="81" t="s">
        <v>49</v>
      </c>
      <c r="Q4" s="82" t="s">
        <v>53</v>
      </c>
      <c r="R4" s="84" t="s">
        <v>51</v>
      </c>
      <c r="S4" s="81" t="s">
        <v>52</v>
      </c>
    </row>
    <row r="5" spans="1:19" x14ac:dyDescent="0.3">
      <c r="A5" s="291" t="s">
        <v>8</v>
      </c>
      <c r="B5" s="197" t="str">
        <f>'Prezence 26.8.'!B8</f>
        <v>SK Liapor - Witte Karlovy Vary z.s. "A"</v>
      </c>
      <c r="C5" s="197">
        <f>'Prezence 26.8.'!C8</f>
        <v>552</v>
      </c>
      <c r="D5" s="197" t="str">
        <f>'Prezence 26.8.'!D8</f>
        <v>Matěj Medek</v>
      </c>
      <c r="E5" s="197">
        <f>'Prezence 26.8.'!E8</f>
        <v>9</v>
      </c>
      <c r="F5" s="197">
        <f>'Prezence 26.8.'!F8</f>
        <v>551</v>
      </c>
      <c r="G5" s="197" t="str">
        <f>'Prezence 26.8.'!G8</f>
        <v>Jakub Medek</v>
      </c>
      <c r="H5" s="197">
        <f>'Prezence 26.8.'!H8</f>
        <v>6</v>
      </c>
      <c r="I5" s="197">
        <f>'Prezence 26.8.'!I8</f>
        <v>354</v>
      </c>
      <c r="J5" s="197" t="str">
        <f>'Prezence 26.8.'!J8</f>
        <v>Karel Hron</v>
      </c>
      <c r="K5" s="197">
        <f>'Prezence 26.8.'!K8</f>
        <v>12</v>
      </c>
      <c r="L5" s="197">
        <f>'Prezence 26.8.'!L8</f>
        <v>0</v>
      </c>
      <c r="M5" s="197">
        <f>'Prezence 26.8.'!M8</f>
        <v>0</v>
      </c>
      <c r="N5" s="197">
        <f>'Prezence 26.8.'!N8</f>
        <v>0</v>
      </c>
      <c r="O5" s="197">
        <f>'Prezence 26.8.'!O8</f>
        <v>0</v>
      </c>
      <c r="P5" s="197">
        <f>'Prezence 26.8.'!P8</f>
        <v>0</v>
      </c>
      <c r="Q5" s="197">
        <f>'Prezence 26.8.'!Q8</f>
        <v>0</v>
      </c>
      <c r="R5" s="197" t="str">
        <f>'Prezence 26.8.'!R8</f>
        <v>Jakub Medek</v>
      </c>
      <c r="S5" s="231" t="str">
        <f>'Prezence 26.8.'!S8</f>
        <v>Vanke</v>
      </c>
    </row>
    <row r="6" spans="1:19" x14ac:dyDescent="0.3">
      <c r="A6" s="291"/>
      <c r="B6" s="197" t="str">
        <f>'Prezence 26.8.'!B13</f>
        <v>Městský nohejbalový klub Modřice, z.s. "B"</v>
      </c>
      <c r="C6" s="197">
        <f>'Prezence 26.8.'!C13</f>
        <v>5244</v>
      </c>
      <c r="D6" s="197" t="str">
        <f>'Prezence 26.8.'!D13</f>
        <v>David Burian</v>
      </c>
      <c r="E6" s="197">
        <f>'Prezence 26.8.'!E13</f>
        <v>17</v>
      </c>
      <c r="F6" s="197">
        <f>'Prezence 26.8.'!F13</f>
        <v>782</v>
      </c>
      <c r="G6" s="197" t="str">
        <f>'Prezence 26.8.'!G13</f>
        <v>Jakub Spousta</v>
      </c>
      <c r="H6" s="197">
        <f>'Prezence 26.8.'!H13</f>
        <v>4</v>
      </c>
      <c r="I6" s="197">
        <f>'Prezence 26.8.'!I13</f>
        <v>5256</v>
      </c>
      <c r="J6" s="197" t="str">
        <f>'Prezence 26.8.'!J13</f>
        <v xml:space="preserve">Filip Halva </v>
      </c>
      <c r="K6" s="197">
        <f>'Prezence 26.8.'!K13</f>
        <v>24</v>
      </c>
      <c r="L6" s="197">
        <f>'Prezence 26.8.'!L13</f>
        <v>0</v>
      </c>
      <c r="M6" s="197">
        <f>'Prezence 26.8.'!M13</f>
        <v>0</v>
      </c>
      <c r="N6" s="197">
        <f>'Prezence 26.8.'!N13</f>
        <v>0</v>
      </c>
      <c r="O6" s="197">
        <f>'Prezence 26.8.'!O13</f>
        <v>0</v>
      </c>
      <c r="P6" s="197">
        <f>'Prezence 26.8.'!P13</f>
        <v>0</v>
      </c>
      <c r="Q6" s="197">
        <f>'Prezence 26.8.'!Q13</f>
        <v>0</v>
      </c>
      <c r="R6" s="197" t="str">
        <f>'Prezence 26.8.'!R13</f>
        <v>Jakub Spousta</v>
      </c>
      <c r="S6" s="231" t="str">
        <f>'Prezence 26.8.'!S13</f>
        <v>Gulda</v>
      </c>
    </row>
    <row r="7" spans="1:19" x14ac:dyDescent="0.3">
      <c r="A7" s="292"/>
      <c r="B7" s="197" t="str">
        <f>'Prezence 26.8.'!B15</f>
        <v>TJ Spartak Čelákovice - oddíl nohejbalu "B"</v>
      </c>
      <c r="C7" s="197">
        <f>'Prezence 26.8.'!C15</f>
        <v>170</v>
      </c>
      <c r="D7" s="197" t="str">
        <f>'Prezence 26.8.'!D15</f>
        <v xml:space="preserve">Martin Spilka </v>
      </c>
      <c r="E7" s="197">
        <f>'Prezence 26.8.'!E15</f>
        <v>12</v>
      </c>
      <c r="F7" s="197">
        <f>'Prezence 26.8.'!F15</f>
        <v>171</v>
      </c>
      <c r="G7" s="197" t="str">
        <f>'Prezence 26.8.'!G15</f>
        <v>Martin Flekač</v>
      </c>
      <c r="H7" s="197">
        <f>'Prezence 26.8.'!H15</f>
        <v>13</v>
      </c>
      <c r="I7" s="197">
        <f>'Prezence 26.8.'!I15</f>
        <v>2124</v>
      </c>
      <c r="J7" s="197" t="str">
        <f>'Prezence 26.8.'!J15</f>
        <v>Radek Šafr</v>
      </c>
      <c r="K7" s="197">
        <f>'Prezence 26.8.'!K15</f>
        <v>18</v>
      </c>
      <c r="L7" s="197">
        <f>'Prezence 26.8.'!L15</f>
        <v>0</v>
      </c>
      <c r="M7" s="197">
        <f>'Prezence 26.8.'!M15</f>
        <v>0</v>
      </c>
      <c r="N7" s="197">
        <f>'Prezence 26.8.'!N15</f>
        <v>0</v>
      </c>
      <c r="O7" s="197">
        <f>'Prezence 26.8.'!O15</f>
        <v>0</v>
      </c>
      <c r="P7" s="197">
        <f>'Prezence 26.8.'!P15</f>
        <v>0</v>
      </c>
      <c r="Q7" s="197">
        <f>'Prezence 26.8.'!Q15</f>
        <v>0</v>
      </c>
      <c r="R7" s="197" t="str">
        <f>'Prezence 26.8.'!R15</f>
        <v>Martin Flekač</v>
      </c>
      <c r="S7" s="231" t="str">
        <f>'Prezence 26.8.'!S15</f>
        <v>Doucek</v>
      </c>
    </row>
    <row r="8" spans="1:19" x14ac:dyDescent="0.3">
      <c r="A8" s="292"/>
      <c r="B8" s="197" t="str">
        <f>'Prezence 26.8.'!B6</f>
        <v>TJ SLAVOJ Český Brod "B"</v>
      </c>
      <c r="C8" s="197">
        <f>'Prezence 26.8.'!C6</f>
        <v>209</v>
      </c>
      <c r="D8" s="197" t="str">
        <f>'Prezence 26.8.'!D6</f>
        <v xml:space="preserve">Marek Vedral </v>
      </c>
      <c r="E8" s="197">
        <f>'Prezence 26.8.'!E6</f>
        <v>11</v>
      </c>
      <c r="F8" s="197">
        <f>'Prezence 26.8.'!F6</f>
        <v>2490</v>
      </c>
      <c r="G8" s="197" t="str">
        <f>'Prezence 26.8.'!G6</f>
        <v>Martin Janík</v>
      </c>
      <c r="H8" s="197">
        <f>'Prezence 26.8.'!H6</f>
        <v>6</v>
      </c>
      <c r="I8" s="197">
        <f>'Prezence 26.8.'!I6</f>
        <v>204</v>
      </c>
      <c r="J8" s="197" t="str">
        <f>'Prezence 26.8.'!J6</f>
        <v>Tomáš Cibulka</v>
      </c>
      <c r="K8" s="197">
        <f>'Prezence 26.8.'!K6</f>
        <v>5</v>
      </c>
      <c r="L8" s="197">
        <f>'Prezence 26.8.'!L6</f>
        <v>3895</v>
      </c>
      <c r="M8" s="197" t="str">
        <f>'Prezence 26.8.'!M6</f>
        <v>Jan Čech</v>
      </c>
      <c r="N8" s="197">
        <f>'Prezence 26.8.'!N6</f>
        <v>33</v>
      </c>
      <c r="O8" s="197">
        <f>'Prezence 26.8.'!O6</f>
        <v>0</v>
      </c>
      <c r="P8" s="197">
        <f>'Prezence 26.8.'!P6</f>
        <v>0</v>
      </c>
      <c r="Q8" s="197">
        <f>'Prezence 26.8.'!Q6</f>
        <v>0</v>
      </c>
      <c r="R8" s="197" t="str">
        <f>'Prezence 26.8.'!R6</f>
        <v>Tomáš Cibulka</v>
      </c>
      <c r="S8" s="231" t="str">
        <f>'Prezence 26.8.'!S6</f>
        <v>Sýkora</v>
      </c>
    </row>
    <row r="9" spans="1:19" ht="14.4" customHeight="1" thickBot="1" x14ac:dyDescent="0.35">
      <c r="A9" s="293"/>
      <c r="B9" s="197" t="str">
        <f>'Prezence 26.8.'!B10</f>
        <v>SK START Praha - oddíl nohejbalu</v>
      </c>
      <c r="C9" s="197">
        <f>'Prezence 26.8.'!C10</f>
        <v>249</v>
      </c>
      <c r="D9" s="197" t="str">
        <f>'Prezence 26.8.'!D10</f>
        <v>David Tůma</v>
      </c>
      <c r="E9" s="197">
        <f>'Prezence 26.8.'!E10</f>
        <v>89</v>
      </c>
      <c r="F9" s="197">
        <f>'Prezence 26.8.'!F10</f>
        <v>250</v>
      </c>
      <c r="G9" s="197" t="str">
        <f>'Prezence 26.8.'!G10</f>
        <v>Stanislav Klabík</v>
      </c>
      <c r="H9" s="197">
        <f>'Prezence 26.8.'!H10</f>
        <v>77</v>
      </c>
      <c r="I9" s="197">
        <f>'Prezence 26.8.'!I10</f>
        <v>3750</v>
      </c>
      <c r="J9" s="197" t="str">
        <f>'Prezence 26.8.'!J10</f>
        <v xml:space="preserve">Ondřej Bálek </v>
      </c>
      <c r="K9" s="197">
        <f>'Prezence 26.8.'!K10</f>
        <v>26</v>
      </c>
      <c r="L9" s="197">
        <f>'Prezence 26.8.'!L10</f>
        <v>0</v>
      </c>
      <c r="M9" s="197">
        <f>'Prezence 26.8.'!M10</f>
        <v>0</v>
      </c>
      <c r="N9" s="197">
        <f>'Prezence 26.8.'!N10</f>
        <v>0</v>
      </c>
      <c r="O9" s="197">
        <f>'Prezence 26.8.'!O10</f>
        <v>0</v>
      </c>
      <c r="P9" s="197">
        <f>'Prezence 26.8.'!P10</f>
        <v>0</v>
      </c>
      <c r="Q9" s="197">
        <f>'Prezence 26.8.'!Q10</f>
        <v>0</v>
      </c>
      <c r="R9" s="197" t="str">
        <f>'Prezence 26.8.'!R10</f>
        <v>David Tůma</v>
      </c>
      <c r="S9" s="231" t="str">
        <f>'Prezence 26.8.'!S10</f>
        <v>Tůma</v>
      </c>
    </row>
    <row r="10" spans="1:19" x14ac:dyDescent="0.3">
      <c r="A10" s="294" t="s">
        <v>6</v>
      </c>
      <c r="B10" s="198" t="str">
        <f>'Prezence 26.8.'!B23</f>
        <v>SK Šacung ČNES Benešov 1947 "A"</v>
      </c>
      <c r="C10" s="227">
        <f>'Prezence 26.8.'!C23</f>
        <v>396</v>
      </c>
      <c r="D10" s="227" t="str">
        <f>'Prezence 26.8.'!D23</f>
        <v>Jiří Doubrava</v>
      </c>
      <c r="E10" s="227">
        <f>'Prezence 26.8.'!E23</f>
        <v>7</v>
      </c>
      <c r="F10" s="227">
        <f>'Prezence 26.8.'!F23</f>
        <v>399</v>
      </c>
      <c r="G10" s="227" t="str">
        <f>'Prezence 26.8.'!G23</f>
        <v>František Kalas</v>
      </c>
      <c r="H10" s="227">
        <f>'Prezence 26.8.'!H23</f>
        <v>24</v>
      </c>
      <c r="I10" s="227">
        <f>'Prezence 26.8.'!I23</f>
        <v>440</v>
      </c>
      <c r="J10" s="227" t="str">
        <f>'Prezence 26.8.'!J23</f>
        <v>Libor Chytra</v>
      </c>
      <c r="K10" s="227">
        <f>'Prezence 26.8.'!K23</f>
        <v>14</v>
      </c>
      <c r="L10" s="227">
        <f>'Prezence 26.8.'!L23</f>
        <v>0</v>
      </c>
      <c r="M10" s="227">
        <f>'Prezence 26.8.'!M23</f>
        <v>0</v>
      </c>
      <c r="N10" s="227">
        <f>'Prezence 26.8.'!N23</f>
        <v>0</v>
      </c>
      <c r="O10" s="227">
        <f>'Prezence 26.8.'!O23</f>
        <v>0</v>
      </c>
      <c r="P10" s="227">
        <f>'Prezence 26.8.'!P23</f>
        <v>0</v>
      </c>
      <c r="Q10" s="227">
        <f>'Prezence 26.8.'!Q23</f>
        <v>0</v>
      </c>
      <c r="R10" s="227" t="str">
        <f>'Prezence 26.8.'!R23</f>
        <v>František Kalas</v>
      </c>
      <c r="S10" s="252" t="str">
        <f>'Prezence 26.8.'!S23</f>
        <v>Voltr</v>
      </c>
    </row>
    <row r="11" spans="1:19" x14ac:dyDescent="0.3">
      <c r="A11" s="291"/>
      <c r="B11" s="199" t="str">
        <f>'Prezence 26.8.'!B21</f>
        <v>TJ Dynamo České Budějovice "A"</v>
      </c>
      <c r="C11" s="228">
        <f>'Prezence 26.8.'!C21</f>
        <v>742</v>
      </c>
      <c r="D11" s="228" t="str">
        <f>'Prezence 26.8.'!D21</f>
        <v>Ondřej Matějka</v>
      </c>
      <c r="E11" s="228">
        <f>'Prezence 26.8.'!E21</f>
        <v>5</v>
      </c>
      <c r="F11" s="228">
        <f>'Prezence 26.8.'!F21</f>
        <v>740</v>
      </c>
      <c r="G11" s="228" t="str">
        <f>'Prezence 26.8.'!G21</f>
        <v>Pavel Ryneš</v>
      </c>
      <c r="H11" s="228">
        <f>'Prezence 26.8.'!H21</f>
        <v>8</v>
      </c>
      <c r="I11" s="228">
        <f>'Prezence 26.8.'!I21</f>
        <v>1350</v>
      </c>
      <c r="J11" s="228" t="str">
        <f>'Prezence 26.8.'!J21</f>
        <v>David Višváder</v>
      </c>
      <c r="K11" s="228">
        <f>'Prezence 26.8.'!K21</f>
        <v>7</v>
      </c>
      <c r="L11" s="228">
        <f>'Prezence 26.8.'!L21</f>
        <v>0</v>
      </c>
      <c r="M11" s="228">
        <f>'Prezence 26.8.'!M21</f>
        <v>0</v>
      </c>
      <c r="N11" s="228">
        <f>'Prezence 26.8.'!N21</f>
        <v>0</v>
      </c>
      <c r="O11" s="228">
        <f>'Prezence 26.8.'!O21</f>
        <v>0</v>
      </c>
      <c r="P11" s="228">
        <f>'Prezence 26.8.'!P21</f>
        <v>0</v>
      </c>
      <c r="Q11" s="228">
        <f>'Prezence 26.8.'!Q21</f>
        <v>0</v>
      </c>
      <c r="R11" s="228" t="str">
        <f>'Prezence 26.8.'!R21</f>
        <v>Ondřej Matějka</v>
      </c>
      <c r="S11" s="87" t="str">
        <f>'Prezence 26.8.'!S21</f>
        <v>Matějka</v>
      </c>
    </row>
    <row r="12" spans="1:19" x14ac:dyDescent="0.3">
      <c r="A12" s="292"/>
      <c r="B12" s="199" t="str">
        <f>'Prezence 26.8.'!B9</f>
        <v>SK Liapor - Witte Karlovy Vary z.s. "B"</v>
      </c>
      <c r="C12" s="228">
        <f>'Prezence 26.8.'!C9</f>
        <v>549</v>
      </c>
      <c r="D12" s="228" t="str">
        <f>'Prezence 26.8.'!D9</f>
        <v>Tomáš Bíbr</v>
      </c>
      <c r="E12" s="228">
        <f>'Prezence 26.8.'!E9</f>
        <v>3</v>
      </c>
      <c r="F12" s="228">
        <f>'Prezence 26.8.'!F9</f>
        <v>547</v>
      </c>
      <c r="G12" s="228" t="str">
        <f>'Prezence 26.8.'!G9</f>
        <v>Jan Vanke</v>
      </c>
      <c r="H12" s="228">
        <f>'Prezence 26.8.'!H9</f>
        <v>5</v>
      </c>
      <c r="I12" s="228">
        <f>'Prezence 26.8.'!I9</f>
        <v>548</v>
      </c>
      <c r="J12" s="228" t="str">
        <f>'Prezence 26.8.'!J9</f>
        <v>Michal Kokštein</v>
      </c>
      <c r="K12" s="228">
        <f>'Prezence 26.8.'!K9</f>
        <v>8</v>
      </c>
      <c r="L12" s="228">
        <f>'Prezence 26.8.'!L9</f>
        <v>5873</v>
      </c>
      <c r="M12" s="228" t="str">
        <f>'Prezence 26.8.'!M9</f>
        <v>Tomáš Zrzavecký</v>
      </c>
      <c r="N12" s="228">
        <f>'Prezence 26.8.'!N9</f>
        <v>10</v>
      </c>
      <c r="O12" s="228">
        <f>'Prezence 26.8.'!O9</f>
        <v>0</v>
      </c>
      <c r="P12" s="228">
        <f>'Prezence 26.8.'!P9</f>
        <v>0</v>
      </c>
      <c r="Q12" s="228">
        <f>'Prezence 26.8.'!Q9</f>
        <v>0</v>
      </c>
      <c r="R12" s="228" t="str">
        <f>'Prezence 26.8.'!R9</f>
        <v>Jan Vanke</v>
      </c>
      <c r="S12" s="87" t="str">
        <f>'Prezence 26.8.'!S9</f>
        <v>Vanke</v>
      </c>
    </row>
    <row r="13" spans="1:19" x14ac:dyDescent="0.3">
      <c r="A13" s="292"/>
      <c r="B13" s="199" t="str">
        <f>'Prezence 26.8.'!B5</f>
        <v>TJ SLAVOJ Český Brod "A"</v>
      </c>
      <c r="C13" s="228">
        <f>'Prezence 26.8.'!C5</f>
        <v>2493</v>
      </c>
      <c r="D13" s="228" t="str">
        <f>'Prezence 26.8.'!D5</f>
        <v>Jan Sýkora</v>
      </c>
      <c r="E13" s="228">
        <f>'Prezence 26.8.'!E5</f>
        <v>7</v>
      </c>
      <c r="F13" s="228">
        <f>'Prezence 26.8.'!F5</f>
        <v>208</v>
      </c>
      <c r="G13" s="228" t="str">
        <f>'Prezence 26.8.'!G5</f>
        <v>Milan Kaděra</v>
      </c>
      <c r="H13" s="228">
        <f>'Prezence 26.8.'!H5</f>
        <v>10</v>
      </c>
      <c r="I13" s="228">
        <f>'Prezence 26.8.'!I5</f>
        <v>402</v>
      </c>
      <c r="J13" s="228" t="str">
        <f>'Prezence 26.8.'!J5</f>
        <v>Ladislav Štěpař</v>
      </c>
      <c r="K13" s="228">
        <f>'Prezence 26.8.'!K5</f>
        <v>1</v>
      </c>
      <c r="L13" s="228">
        <f>'Prezence 26.8.'!L5</f>
        <v>0</v>
      </c>
      <c r="M13" s="228">
        <f>'Prezence 26.8.'!M5</f>
        <v>0</v>
      </c>
      <c r="N13" s="228">
        <f>'Prezence 26.8.'!N5</f>
        <v>0</v>
      </c>
      <c r="O13" s="228">
        <f>'Prezence 26.8.'!O5</f>
        <v>0</v>
      </c>
      <c r="P13" s="228">
        <f>'Prezence 26.8.'!P5</f>
        <v>0</v>
      </c>
      <c r="Q13" s="228">
        <f>'Prezence 26.8.'!Q5</f>
        <v>0</v>
      </c>
      <c r="R13" s="228" t="str">
        <f>'Prezence 26.8.'!R5</f>
        <v>Jan Sýkora</v>
      </c>
      <c r="S13" s="87" t="str">
        <f>'Prezence 26.8.'!S5</f>
        <v>Sýkora</v>
      </c>
    </row>
    <row r="14" spans="1:19" ht="14.4" customHeight="1" thickBot="1" x14ac:dyDescent="0.35">
      <c r="A14" s="292"/>
      <c r="B14" s="201" t="str">
        <f>'Prezence 26.8.'!B16</f>
        <v>TJ Spartak Čelákovice - oddíl nohejbalu "C"</v>
      </c>
      <c r="C14" s="253">
        <f>'Prezence 26.8.'!C16</f>
        <v>173</v>
      </c>
      <c r="D14" s="253" t="str">
        <f>'Prezence 26.8.'!D16</f>
        <v xml:space="preserve">Michal Doucek </v>
      </c>
      <c r="E14" s="253">
        <f>'Prezence 26.8.'!E16</f>
        <v>5</v>
      </c>
      <c r="F14" s="253">
        <f>'Prezence 26.8.'!F16</f>
        <v>1516</v>
      </c>
      <c r="G14" s="253" t="str">
        <f>'Prezence 26.8.'!G16</f>
        <v>Michal Bareš</v>
      </c>
      <c r="H14" s="253">
        <f>'Prezence 26.8.'!H16</f>
        <v>4</v>
      </c>
      <c r="I14" s="253">
        <f>'Prezence 26.8.'!I16</f>
        <v>1335</v>
      </c>
      <c r="J14" s="253" t="str">
        <f>'Prezence 26.8.'!J16</f>
        <v>Lukáš Souček</v>
      </c>
      <c r="K14" s="253">
        <f>'Prezence 26.8.'!K16</f>
        <v>19</v>
      </c>
      <c r="L14" s="253">
        <f>'Prezence 26.8.'!L16</f>
        <v>0</v>
      </c>
      <c r="M14" s="253">
        <f>'Prezence 26.8.'!M16</f>
        <v>0</v>
      </c>
      <c r="N14" s="253">
        <f>'Prezence 26.8.'!N16</f>
        <v>0</v>
      </c>
      <c r="O14" s="253">
        <f>'Prezence 26.8.'!O16</f>
        <v>0</v>
      </c>
      <c r="P14" s="253">
        <f>'Prezence 26.8.'!P16</f>
        <v>0</v>
      </c>
      <c r="Q14" s="253">
        <f>'Prezence 26.8.'!Q16</f>
        <v>0</v>
      </c>
      <c r="R14" s="253" t="str">
        <f>'Prezence 26.8.'!R16</f>
        <v>Michal Bareš</v>
      </c>
      <c r="S14" s="99" t="str">
        <f>'Prezence 26.8.'!S16</f>
        <v>Doucek</v>
      </c>
    </row>
    <row r="15" spans="1:19" x14ac:dyDescent="0.3">
      <c r="A15" s="295" t="s">
        <v>9</v>
      </c>
      <c r="B15" s="202" t="str">
        <f>'Prezence 26.8.'!B19</f>
        <v>TJ Avia Čakovice "A"</v>
      </c>
      <c r="C15" s="229">
        <f>'Prezence 26.8.'!C19</f>
        <v>741</v>
      </c>
      <c r="D15" s="229" t="str">
        <f>'Prezence 26.8.'!D19</f>
        <v>Daniel Fík</v>
      </c>
      <c r="E15" s="229">
        <f>'Prezence 26.8.'!E19</f>
        <v>14</v>
      </c>
      <c r="F15" s="229">
        <f>'Prezence 26.8.'!F19</f>
        <v>899</v>
      </c>
      <c r="G15" s="229" t="str">
        <f>'Prezence 26.8.'!G19</f>
        <v>Zdeněk Kalous</v>
      </c>
      <c r="H15" s="229">
        <f>'Prezence 26.8.'!H19</f>
        <v>22</v>
      </c>
      <c r="I15" s="229">
        <f>'Prezence 26.8.'!I19</f>
        <v>916</v>
      </c>
      <c r="J15" s="229" t="str">
        <f>'Prezence 26.8.'!J19</f>
        <v>Tomáš Macurek</v>
      </c>
      <c r="K15" s="229">
        <f>'Prezence 26.8.'!K19</f>
        <v>1</v>
      </c>
      <c r="L15" s="229">
        <f>'Prezence 26.8.'!L19</f>
        <v>974</v>
      </c>
      <c r="M15" s="229" t="str">
        <f>'Prezence 26.8.'!M19</f>
        <v>Ondřej Cibulka</v>
      </c>
      <c r="N15" s="229">
        <f>'Prezence 26.8.'!N19</f>
        <v>5</v>
      </c>
      <c r="O15" s="229">
        <f>'Prezence 26.8.'!O19</f>
        <v>2889</v>
      </c>
      <c r="P15" s="229" t="str">
        <f>'Prezence 26.8.'!P19</f>
        <v>Tomáš Chadim</v>
      </c>
      <c r="Q15" s="229">
        <f>'Prezence 26.8.'!Q19</f>
        <v>25</v>
      </c>
      <c r="R15" s="229" t="str">
        <f>'Prezence 26.8.'!R19</f>
        <v>Ondřej Cibulka</v>
      </c>
      <c r="S15" s="102" t="str">
        <f>'Prezence 26.8.'!S19</f>
        <v>Fritz</v>
      </c>
    </row>
    <row r="16" spans="1:19" x14ac:dyDescent="0.3">
      <c r="A16" s="291"/>
      <c r="B16" s="199" t="str">
        <f>'Prezence 26.8.'!B17</f>
        <v>NK CLIMAX Vsetín "A"</v>
      </c>
      <c r="C16" s="228">
        <f>'Prezence 26.8.'!C17</f>
        <v>744</v>
      </c>
      <c r="D16" s="228" t="str">
        <f>'Prezence 26.8.'!D17</f>
        <v>Jan Chalupa</v>
      </c>
      <c r="E16" s="228">
        <f>'Prezence 26.8.'!E17</f>
        <v>10</v>
      </c>
      <c r="F16" s="228">
        <f>'Prezence 26.8.'!F17</f>
        <v>1021</v>
      </c>
      <c r="G16" s="228" t="str">
        <f>'Prezence 26.8.'!G17</f>
        <v>Petr Gargulák</v>
      </c>
      <c r="H16" s="228">
        <f>'Prezence 26.8.'!H17</f>
        <v>14</v>
      </c>
      <c r="I16" s="228">
        <f>'Prezence 26.8.'!I17</f>
        <v>1518</v>
      </c>
      <c r="J16" s="228" t="str">
        <f>'Prezence 26.8.'!J17</f>
        <v>Michal Plachý</v>
      </c>
      <c r="K16" s="228">
        <f>'Prezence 26.8.'!K17</f>
        <v>3</v>
      </c>
      <c r="L16" s="228">
        <f>'Prezence 26.8.'!L17</f>
        <v>0</v>
      </c>
      <c r="M16" s="228">
        <f>'Prezence 26.8.'!M17</f>
        <v>0</v>
      </c>
      <c r="N16" s="228">
        <f>'Prezence 26.8.'!N17</f>
        <v>0</v>
      </c>
      <c r="O16" s="228">
        <f>'Prezence 26.8.'!O17</f>
        <v>0</v>
      </c>
      <c r="P16" s="228">
        <f>'Prezence 26.8.'!P17</f>
        <v>0</v>
      </c>
      <c r="Q16" s="228">
        <f>'Prezence 26.8.'!Q17</f>
        <v>0</v>
      </c>
      <c r="R16" s="228" t="str">
        <f>'Prezence 26.8.'!R17</f>
        <v>Michal Gargulák</v>
      </c>
      <c r="S16" s="87" t="str">
        <f>'Prezence 26.8.'!S17</f>
        <v>Perun</v>
      </c>
    </row>
    <row r="17" spans="1:19" x14ac:dyDescent="0.3">
      <c r="A17" s="292"/>
      <c r="B17" s="199" t="str">
        <f>'Prezence 26.8.'!B14</f>
        <v>TJ Spartak Čelákovice - oddíl nohejbalu "A"</v>
      </c>
      <c r="C17" s="228">
        <f>'Prezence 26.8.'!C14</f>
        <v>174</v>
      </c>
      <c r="D17" s="228" t="str">
        <f>'Prezence 26.8.'!D14</f>
        <v>Michal Kolenský</v>
      </c>
      <c r="E17" s="228">
        <f>'Prezence 26.8.'!E14</f>
        <v>9</v>
      </c>
      <c r="F17" s="228">
        <f>'Prezence 26.8.'!F14</f>
        <v>5151</v>
      </c>
      <c r="G17" s="228" t="str">
        <f>'Prezence 26.8.'!G14</f>
        <v>Ján Kilík</v>
      </c>
      <c r="H17" s="228">
        <f>'Prezence 26.8.'!H14</f>
        <v>16</v>
      </c>
      <c r="I17" s="228">
        <f>'Prezence 26.8.'!I14</f>
        <v>1323</v>
      </c>
      <c r="J17" s="228" t="str">
        <f>'Prezence 26.8.'!J14</f>
        <v>Vojtěch Holas</v>
      </c>
      <c r="K17" s="228">
        <f>'Prezence 26.8.'!K14</f>
        <v>11</v>
      </c>
      <c r="L17" s="228">
        <f>'Prezence 26.8.'!L14</f>
        <v>0</v>
      </c>
      <c r="M17" s="228">
        <f>'Prezence 26.8.'!M14</f>
        <v>0</v>
      </c>
      <c r="N17" s="228">
        <f>'Prezence 26.8.'!N14</f>
        <v>0</v>
      </c>
      <c r="O17" s="228">
        <f>'Prezence 26.8.'!O14</f>
        <v>0</v>
      </c>
      <c r="P17" s="228">
        <f>'Prezence 26.8.'!P14</f>
        <v>0</v>
      </c>
      <c r="Q17" s="228">
        <f>'Prezence 26.8.'!Q14</f>
        <v>0</v>
      </c>
      <c r="R17" s="228" t="str">
        <f>'Prezence 26.8.'!R14</f>
        <v>Michal Kolenský</v>
      </c>
      <c r="S17" s="87" t="str">
        <f>'Prezence 26.8.'!S14</f>
        <v>Doucek</v>
      </c>
    </row>
    <row r="18" spans="1:19" x14ac:dyDescent="0.3">
      <c r="A18" s="292"/>
      <c r="B18" s="199" t="str">
        <f>'Prezence 26.8.'!B22</f>
        <v>TJ Dynamo České Budějovice "B"</v>
      </c>
      <c r="C18" s="228">
        <f>'Prezence 26.8.'!C22</f>
        <v>1349</v>
      </c>
      <c r="D18" s="228" t="str">
        <f>'Prezence 26.8.'!D22</f>
        <v>David Žikeš</v>
      </c>
      <c r="E18" s="228">
        <f>'Prezence 26.8.'!E22</f>
        <v>28</v>
      </c>
      <c r="F18" s="228">
        <f>'Prezence 26.8.'!F22</f>
        <v>2396</v>
      </c>
      <c r="G18" s="228" t="str">
        <f>'Prezence 26.8.'!G22</f>
        <v>Karel Tůma</v>
      </c>
      <c r="H18" s="228">
        <f>'Prezence 26.8.'!H22</f>
        <v>15</v>
      </c>
      <c r="I18" s="228">
        <f>'Prezence 26.8.'!I22</f>
        <v>3724</v>
      </c>
      <c r="J18" s="228" t="str">
        <f>'Prezence 26.8.'!J22</f>
        <v>Jakub Šafránek</v>
      </c>
      <c r="K18" s="228">
        <f>'Prezence 26.8.'!K22</f>
        <v>19</v>
      </c>
      <c r="L18" s="228">
        <f>'Prezence 26.8.'!L22</f>
        <v>0</v>
      </c>
      <c r="M18" s="228">
        <f>'Prezence 26.8.'!M22</f>
        <v>0</v>
      </c>
      <c r="N18" s="228">
        <f>'Prezence 26.8.'!N22</f>
        <v>0</v>
      </c>
      <c r="O18" s="228">
        <f>'Prezence 26.8.'!O22</f>
        <v>0</v>
      </c>
      <c r="P18" s="228">
        <f>'Prezence 26.8.'!P22</f>
        <v>0</v>
      </c>
      <c r="Q18" s="228">
        <f>'Prezence 26.8.'!Q22</f>
        <v>0</v>
      </c>
      <c r="R18" s="228" t="str">
        <f>'Prezence 26.8.'!R22</f>
        <v>Jakub Šafránek</v>
      </c>
      <c r="S18" s="87" t="str">
        <f>'Prezence 26.8.'!S22</f>
        <v>Matějka</v>
      </c>
    </row>
    <row r="19" spans="1:19" ht="15" thickBot="1" x14ac:dyDescent="0.35">
      <c r="A19" s="293"/>
      <c r="B19" s="199" t="str">
        <f>'Prezence 26.8.'!B7</f>
        <v>TJ SLAVOJ Český Brod "C"</v>
      </c>
      <c r="C19" s="228">
        <f>'Prezence 26.8.'!C7</f>
        <v>230</v>
      </c>
      <c r="D19" s="228" t="str">
        <f>'Prezence 26.8.'!D7</f>
        <v xml:space="preserve">František Bálek </v>
      </c>
      <c r="E19" s="228">
        <f>'Prezence 26.8.'!E7</f>
        <v>16</v>
      </c>
      <c r="F19" s="228">
        <f>'Prezence 26.8.'!F7</f>
        <v>203</v>
      </c>
      <c r="G19" s="228" t="str">
        <f>'Prezence 26.8.'!G7</f>
        <v>Milan Majer</v>
      </c>
      <c r="H19" s="228">
        <f>'Prezence 26.8.'!H7</f>
        <v>40</v>
      </c>
      <c r="I19" s="228">
        <f>'Prezence 26.8.'!I7</f>
        <v>701</v>
      </c>
      <c r="J19" s="228" t="str">
        <f>'Prezence 26.8.'!J7</f>
        <v>Roman Chuchla</v>
      </c>
      <c r="K19" s="228">
        <f>'Prezence 26.8.'!K7</f>
        <v>2</v>
      </c>
      <c r="L19" s="228">
        <f>'Prezence 26.8.'!L7</f>
        <v>0</v>
      </c>
      <c r="M19" s="228">
        <f>'Prezence 26.8.'!M7</f>
        <v>0</v>
      </c>
      <c r="N19" s="228">
        <f>'Prezence 26.8.'!N7</f>
        <v>0</v>
      </c>
      <c r="O19" s="228">
        <f>'Prezence 26.8.'!O7</f>
        <v>0</v>
      </c>
      <c r="P19" s="228">
        <f>'Prezence 26.8.'!P7</f>
        <v>0</v>
      </c>
      <c r="Q19" s="228">
        <f>'Prezence 26.8.'!Q7</f>
        <v>0</v>
      </c>
      <c r="R19" s="228" t="str">
        <f>'Prezence 26.8.'!R7</f>
        <v>František Bálek</v>
      </c>
      <c r="S19" s="276" t="str">
        <f>'Prezence 26.8.'!S7</f>
        <v>Sýkora</v>
      </c>
    </row>
    <row r="20" spans="1:19" x14ac:dyDescent="0.3">
      <c r="A20" s="294" t="s">
        <v>0</v>
      </c>
      <c r="B20" s="198" t="str">
        <f>'Prezence 26.8.'!B12</f>
        <v>Městský nohejbalový klub Modřice, z.s. "A"</v>
      </c>
      <c r="C20" s="227">
        <f>'Prezence 26.8.'!C12</f>
        <v>5274</v>
      </c>
      <c r="D20" s="227" t="str">
        <f>'Prezence 26.8.'!D12</f>
        <v>Martin Müller</v>
      </c>
      <c r="E20" s="227">
        <f>'Prezence 26.8.'!E12</f>
        <v>13</v>
      </c>
      <c r="F20" s="227">
        <f>'Prezence 26.8.'!F12</f>
        <v>5281</v>
      </c>
      <c r="G20" s="227" t="str">
        <f>'Prezence 26.8.'!G12</f>
        <v>Jakub Pospíšil</v>
      </c>
      <c r="H20" s="227">
        <f>'Prezence 26.8.'!H12</f>
        <v>20</v>
      </c>
      <c r="I20" s="227">
        <f>'Prezence 26.8.'!I12</f>
        <v>5282</v>
      </c>
      <c r="J20" s="227" t="str">
        <f>'Prezence 26.8.'!J12</f>
        <v>Lukáš Rosenberk</v>
      </c>
      <c r="K20" s="227">
        <f>'Prezence 26.8.'!K12</f>
        <v>8</v>
      </c>
      <c r="L20" s="227">
        <f>'Prezence 26.8.'!L12</f>
        <v>5255</v>
      </c>
      <c r="M20" s="227" t="str">
        <f>'Prezence 26.8.'!M12</f>
        <v>Tomáš Gulda</v>
      </c>
      <c r="N20" s="227">
        <f>'Prezence 26.8.'!N12</f>
        <v>7</v>
      </c>
      <c r="O20" s="227">
        <f>'Prezence 26.8.'!O12</f>
        <v>0</v>
      </c>
      <c r="P20" s="227">
        <f>'Prezence 26.8.'!P12</f>
        <v>0</v>
      </c>
      <c r="Q20" s="227">
        <f>'Prezence 26.8.'!Q12</f>
        <v>0</v>
      </c>
      <c r="R20" s="227" t="str">
        <f>'Prezence 26.8.'!R12</f>
        <v>Jakub Pospíšil</v>
      </c>
      <c r="S20" s="278" t="str">
        <f>'Prezence 26.8.'!S12</f>
        <v>Gulda</v>
      </c>
    </row>
    <row r="21" spans="1:19" x14ac:dyDescent="0.3">
      <c r="A21" s="291"/>
      <c r="B21" s="199" t="str">
        <f>'Prezence 26.8.'!B20</f>
        <v>TJ Avia Čakovice "B"</v>
      </c>
      <c r="C21" s="228">
        <f>'Prezence 26.8.'!C20</f>
        <v>875</v>
      </c>
      <c r="D21" s="228" t="str">
        <f>'Prezence 26.8.'!D20</f>
        <v>Jiří Kalous</v>
      </c>
      <c r="E21" s="228">
        <f>'Prezence 26.8.'!E20</f>
        <v>99</v>
      </c>
      <c r="F21" s="228">
        <f>'Prezence 26.8.'!F20</f>
        <v>2270</v>
      </c>
      <c r="G21" s="228" t="str">
        <f>'Prezence 26.8.'!G20</f>
        <v>Milan Kučera</v>
      </c>
      <c r="H21" s="228">
        <f>'Prezence 26.8.'!H20</f>
        <v>11</v>
      </c>
      <c r="I21" s="228">
        <f>'Prezence 26.8.'!I20</f>
        <v>2888</v>
      </c>
      <c r="J21" s="228" t="str">
        <f>'Prezence 26.8.'!J20</f>
        <v>Jakub Chadim</v>
      </c>
      <c r="K21" s="228">
        <f>'Prezence 26.8.'!K20</f>
        <v>28</v>
      </c>
      <c r="L21" s="228">
        <f>'Prezence 26.8.'!L20</f>
        <v>912</v>
      </c>
      <c r="M21" s="228" t="str">
        <f>'Prezence 26.8.'!M20</f>
        <v>Pavel Šimáček</v>
      </c>
      <c r="N21" s="228">
        <f>'Prezence 26.8.'!N20</f>
        <v>4</v>
      </c>
      <c r="O21" s="228">
        <f>'Prezence 26.8.'!O20</f>
        <v>0</v>
      </c>
      <c r="P21" s="228">
        <f>'Prezence 26.8.'!P20</f>
        <v>0</v>
      </c>
      <c r="Q21" s="228">
        <f>'Prezence 26.8.'!Q20</f>
        <v>0</v>
      </c>
      <c r="R21" s="228" t="str">
        <f>'Prezence 26.8.'!R20</f>
        <v>Milan Kučera</v>
      </c>
      <c r="S21" s="276" t="str">
        <f>'Prezence 26.8.'!S20</f>
        <v>Fritz</v>
      </c>
    </row>
    <row r="22" spans="1:19" x14ac:dyDescent="0.3">
      <c r="A22" s="292"/>
      <c r="B22" s="200" t="str">
        <f>'Prezence 26.8.'!B18</f>
        <v>NK CLIMAX Vsetín "B"</v>
      </c>
      <c r="C22" s="230">
        <f>'Prezence 26.8.'!C18</f>
        <v>2212</v>
      </c>
      <c r="D22" s="230" t="str">
        <f>'Prezence 26.8.'!D18</f>
        <v>Ján Brutovský</v>
      </c>
      <c r="E22" s="230">
        <f>'Prezence 26.8.'!E18</f>
        <v>35</v>
      </c>
      <c r="F22" s="230">
        <f>'Prezence 26.8.'!F18</f>
        <v>5343</v>
      </c>
      <c r="G22" s="230" t="str">
        <f>'Prezence 26.8.'!G18</f>
        <v>Ladislav Stupák</v>
      </c>
      <c r="H22" s="230">
        <f>'Prezence 26.8.'!H18</f>
        <v>31</v>
      </c>
      <c r="I22" s="230">
        <f>'Prezence 26.8.'!I18</f>
        <v>1906</v>
      </c>
      <c r="J22" s="230" t="str">
        <f>'Prezence 26.8.'!J18</f>
        <v>Miroslav Tomek</v>
      </c>
      <c r="K22" s="230">
        <f>'Prezence 26.8.'!K18</f>
        <v>39</v>
      </c>
      <c r="L22" s="230">
        <f>'Prezence 26.8.'!L18</f>
        <v>0</v>
      </c>
      <c r="M22" s="230">
        <f>'Prezence 26.8.'!M18</f>
        <v>0</v>
      </c>
      <c r="N22" s="230">
        <f>'Prezence 26.8.'!N18</f>
        <v>0</v>
      </c>
      <c r="O22" s="230">
        <f>'Prezence 26.8.'!O18</f>
        <v>0</v>
      </c>
      <c r="P22" s="230">
        <f>'Prezence 26.8.'!P18</f>
        <v>0</v>
      </c>
      <c r="Q22" s="230">
        <f>'Prezence 26.8.'!Q18</f>
        <v>0</v>
      </c>
      <c r="R22" s="230" t="str">
        <f>'Prezence 26.8.'!R18</f>
        <v>Ján Brutovský</v>
      </c>
      <c r="S22" s="277" t="str">
        <f>'Prezence 26.8.'!S18</f>
        <v>Perun</v>
      </c>
    </row>
    <row r="23" spans="1:19" x14ac:dyDescent="0.3">
      <c r="A23" s="292"/>
      <c r="B23" s="200" t="str">
        <f>'Prezence 26.8.'!B24</f>
        <v>SK Šacung ČNES Benešov 1947 "B"</v>
      </c>
      <c r="C23" s="230">
        <f>'Prezence 26.8.'!C24</f>
        <v>1200</v>
      </c>
      <c r="D23" s="230" t="str">
        <f>'Prezence 26.8.'!D24</f>
        <v>Lukáš Flaks</v>
      </c>
      <c r="E23" s="230">
        <f>'Prezence 26.8.'!E24</f>
        <v>8</v>
      </c>
      <c r="F23" s="230">
        <f>'Prezence 26.8.'!F24</f>
        <v>2274</v>
      </c>
      <c r="G23" s="230" t="str">
        <f>'Prezence 26.8.'!G24</f>
        <v>Petr Chejn</v>
      </c>
      <c r="H23" s="230">
        <f>'Prezence 26.8.'!H24</f>
        <v>36</v>
      </c>
      <c r="I23" s="230">
        <f>'Prezence 26.8.'!I24</f>
        <v>788</v>
      </c>
      <c r="J23" s="230" t="str">
        <f>'Prezence 26.8.'!J24</f>
        <v>Stanislav Voltr</v>
      </c>
      <c r="K23" s="230">
        <f>'Prezence 26.8.'!K24</f>
        <v>9</v>
      </c>
      <c r="L23" s="230">
        <f>'Prezence 26.8.'!L24</f>
        <v>0</v>
      </c>
      <c r="M23" s="230">
        <f>'Prezence 26.8.'!M24</f>
        <v>0</v>
      </c>
      <c r="N23" s="230">
        <f>'Prezence 26.8.'!N24</f>
        <v>0</v>
      </c>
      <c r="O23" s="230">
        <f>'Prezence 26.8.'!O24</f>
        <v>0</v>
      </c>
      <c r="P23" s="230">
        <f>'Prezence 26.8.'!P24</f>
        <v>0</v>
      </c>
      <c r="Q23" s="230">
        <f>'Prezence 26.8.'!Q24</f>
        <v>0</v>
      </c>
      <c r="R23" s="230" t="str">
        <f>'Prezence 26.8.'!R24</f>
        <v>Lukáš Flaks</v>
      </c>
      <c r="S23" s="277" t="str">
        <f>'Prezence 26.8.'!S24</f>
        <v>Voltr</v>
      </c>
    </row>
    <row r="24" spans="1:19" ht="14.4" customHeight="1" thickBot="1" x14ac:dyDescent="0.35">
      <c r="A24" s="292"/>
      <c r="B24" s="201" t="str">
        <f>'Prezence 26.8.'!B11</f>
        <v>T.J. SOKOL Holice</v>
      </c>
      <c r="C24" s="253">
        <f>'Prezence 26.8.'!C11</f>
        <v>5269</v>
      </c>
      <c r="D24" s="253" t="str">
        <f>'Prezence 26.8.'!D11</f>
        <v>Pavel Kop</v>
      </c>
      <c r="E24" s="253">
        <f>'Prezence 26.8.'!E11</f>
        <v>2</v>
      </c>
      <c r="F24" s="253">
        <f>'Prezence 26.8.'!F11</f>
        <v>355</v>
      </c>
      <c r="G24" s="253" t="str">
        <f>'Prezence 26.8.'!G11</f>
        <v>Martin Krátký</v>
      </c>
      <c r="H24" s="253">
        <f>'Prezence 26.8.'!H11</f>
        <v>23</v>
      </c>
      <c r="I24" s="253">
        <f>'Prezence 26.8.'!I11</f>
        <v>4768</v>
      </c>
      <c r="J24" s="253" t="str">
        <f>'Prezence 26.8.'!J11</f>
        <v>Dušan Oříšek</v>
      </c>
      <c r="K24" s="253">
        <f>'Prezence 26.8.'!K11</f>
        <v>7</v>
      </c>
      <c r="L24" s="253">
        <f>'Prezence 26.8.'!L11</f>
        <v>6034</v>
      </c>
      <c r="M24" s="253" t="str">
        <f>'Prezence 26.8.'!M11</f>
        <v>Milan Paul</v>
      </c>
      <c r="N24" s="253">
        <f>'Prezence 26.8.'!N11</f>
        <v>0</v>
      </c>
      <c r="O24" s="253">
        <f>'Prezence 26.8.'!O11</f>
        <v>0</v>
      </c>
      <c r="P24" s="253">
        <f>'Prezence 26.8.'!P11</f>
        <v>0</v>
      </c>
      <c r="Q24" s="253">
        <f>'Prezence 26.8.'!Q11</f>
        <v>0</v>
      </c>
      <c r="R24" s="253" t="str">
        <f>'Prezence 26.8.'!R11</f>
        <v>Pavel Kop</v>
      </c>
      <c r="S24" s="279" t="str">
        <f>'Prezence 26.8.'!S11</f>
        <v>Kop</v>
      </c>
    </row>
    <row r="25" spans="1:19" x14ac:dyDescent="0.3">
      <c r="A25" s="296"/>
      <c r="B25" s="202"/>
      <c r="C25" s="104"/>
      <c r="D25" s="102"/>
      <c r="E25" s="103"/>
      <c r="F25" s="102"/>
      <c r="G25" s="102"/>
      <c r="H25" s="103"/>
      <c r="I25" s="102"/>
      <c r="J25" s="102"/>
      <c r="K25" s="103"/>
      <c r="L25" s="102"/>
      <c r="M25" s="102"/>
      <c r="N25" s="103"/>
      <c r="O25" s="102"/>
      <c r="P25" s="102"/>
      <c r="Q25" s="103"/>
      <c r="R25" s="104"/>
      <c r="S25" s="102"/>
    </row>
    <row r="26" spans="1:19" x14ac:dyDescent="0.3">
      <c r="A26" s="291"/>
      <c r="B26" s="199"/>
      <c r="C26" s="93"/>
      <c r="D26" s="87"/>
      <c r="E26" s="98"/>
      <c r="F26" s="87"/>
      <c r="G26" s="87"/>
      <c r="H26" s="98"/>
      <c r="I26" s="87"/>
      <c r="J26" s="87"/>
      <c r="K26" s="98"/>
      <c r="L26" s="87"/>
      <c r="M26" s="87"/>
      <c r="N26" s="98"/>
      <c r="O26" s="87"/>
      <c r="P26" s="87"/>
      <c r="Q26" s="98"/>
      <c r="R26" s="93"/>
      <c r="S26" s="87"/>
    </row>
    <row r="27" spans="1:19" x14ac:dyDescent="0.3">
      <c r="A27" s="292"/>
      <c r="B27" s="200"/>
      <c r="C27" s="107"/>
      <c r="D27" s="105"/>
      <c r="E27" s="106"/>
      <c r="F27" s="105"/>
      <c r="G27" s="105"/>
      <c r="H27" s="106"/>
      <c r="I27" s="105"/>
      <c r="J27" s="105"/>
      <c r="K27" s="106"/>
      <c r="L27" s="105"/>
      <c r="M27" s="105"/>
      <c r="N27" s="106"/>
      <c r="O27" s="105"/>
      <c r="P27" s="105"/>
      <c r="Q27" s="106"/>
      <c r="R27" s="107"/>
      <c r="S27" s="105"/>
    </row>
    <row r="28" spans="1:19" ht="14.4" customHeight="1" thickBot="1" x14ac:dyDescent="0.35">
      <c r="A28" s="293"/>
      <c r="B28" s="200"/>
      <c r="C28" s="107"/>
      <c r="D28" s="105"/>
      <c r="E28" s="106"/>
      <c r="F28" s="105"/>
      <c r="G28" s="105"/>
      <c r="H28" s="106"/>
      <c r="I28" s="105"/>
      <c r="J28" s="105"/>
      <c r="K28" s="106"/>
      <c r="L28" s="105"/>
      <c r="M28" s="105"/>
      <c r="N28" s="106"/>
      <c r="O28" s="105"/>
      <c r="P28" s="105"/>
      <c r="Q28" s="106"/>
      <c r="R28" s="107"/>
      <c r="S28" s="105"/>
    </row>
    <row r="29" spans="1:19" x14ac:dyDescent="0.3">
      <c r="A29" s="296"/>
      <c r="B29" s="198"/>
      <c r="C29" s="203"/>
      <c r="D29" s="95"/>
      <c r="E29" s="96"/>
      <c r="F29" s="95"/>
      <c r="G29" s="95"/>
      <c r="H29" s="96"/>
      <c r="I29" s="95"/>
      <c r="J29" s="95"/>
      <c r="K29" s="96"/>
      <c r="L29" s="95"/>
      <c r="M29" s="95"/>
      <c r="N29" s="96"/>
      <c r="O29" s="95"/>
      <c r="P29" s="95"/>
      <c r="Q29" s="96"/>
      <c r="R29" s="97"/>
      <c r="S29" s="95"/>
    </row>
    <row r="30" spans="1:19" x14ac:dyDescent="0.3">
      <c r="A30" s="291"/>
      <c r="B30" s="199"/>
      <c r="C30" s="93"/>
      <c r="D30" s="87"/>
      <c r="E30" s="98"/>
      <c r="F30" s="87"/>
      <c r="G30" s="87"/>
      <c r="H30" s="98"/>
      <c r="I30" s="87"/>
      <c r="J30" s="87"/>
      <c r="K30" s="98"/>
      <c r="L30" s="87"/>
      <c r="M30" s="87"/>
      <c r="N30" s="98"/>
      <c r="O30" s="87"/>
      <c r="P30" s="87"/>
      <c r="Q30" s="98"/>
      <c r="R30" s="93"/>
      <c r="S30" s="87"/>
    </row>
    <row r="31" spans="1:19" x14ac:dyDescent="0.3">
      <c r="A31" s="292"/>
      <c r="B31" s="200"/>
      <c r="C31" s="107"/>
      <c r="D31" s="105"/>
      <c r="E31" s="106"/>
      <c r="F31" s="105"/>
      <c r="G31" s="105"/>
      <c r="H31" s="106"/>
      <c r="I31" s="105"/>
      <c r="J31" s="105"/>
      <c r="K31" s="106"/>
      <c r="L31" s="105"/>
      <c r="M31" s="105"/>
      <c r="N31" s="106"/>
      <c r="O31" s="105"/>
      <c r="P31" s="105"/>
      <c r="Q31" s="106"/>
      <c r="R31" s="107"/>
      <c r="S31" s="105"/>
    </row>
    <row r="32" spans="1:19" ht="14.4" customHeight="1" thickBot="1" x14ac:dyDescent="0.35">
      <c r="A32" s="293"/>
      <c r="B32" s="201"/>
      <c r="C32" s="101"/>
      <c r="D32" s="99"/>
      <c r="E32" s="100"/>
      <c r="F32" s="99"/>
      <c r="G32" s="99"/>
      <c r="H32" s="100"/>
      <c r="I32" s="99"/>
      <c r="J32" s="99"/>
      <c r="K32" s="100"/>
      <c r="L32" s="99"/>
      <c r="M32" s="99"/>
      <c r="N32" s="100"/>
      <c r="O32" s="99"/>
      <c r="P32" s="99"/>
      <c r="Q32" s="100"/>
      <c r="R32" s="101"/>
      <c r="S32" s="99"/>
    </row>
    <row r="33" spans="1:19" x14ac:dyDescent="0.3">
      <c r="A33" s="296"/>
      <c r="B33" s="202"/>
      <c r="C33" s="104"/>
      <c r="D33" s="102"/>
      <c r="E33" s="103"/>
      <c r="F33" s="102"/>
      <c r="G33" s="102"/>
      <c r="H33" s="103"/>
      <c r="I33" s="102"/>
      <c r="J33" s="102"/>
      <c r="K33" s="103"/>
      <c r="L33" s="102"/>
      <c r="M33" s="102"/>
      <c r="N33" s="103"/>
      <c r="O33" s="102"/>
      <c r="P33" s="102"/>
      <c r="Q33" s="103"/>
      <c r="R33" s="104"/>
      <c r="S33" s="102"/>
    </row>
    <row r="34" spans="1:19" x14ac:dyDescent="0.3">
      <c r="A34" s="291"/>
      <c r="B34" s="199"/>
      <c r="C34" s="93"/>
      <c r="D34" s="87"/>
      <c r="E34" s="98"/>
      <c r="F34" s="87"/>
      <c r="G34" s="87"/>
      <c r="H34" s="98"/>
      <c r="I34" s="87"/>
      <c r="J34" s="87"/>
      <c r="K34" s="98"/>
      <c r="L34" s="87"/>
      <c r="M34" s="87"/>
      <c r="N34" s="98"/>
      <c r="O34" s="87"/>
      <c r="P34" s="87"/>
      <c r="Q34" s="98"/>
      <c r="R34" s="93"/>
      <c r="S34" s="87"/>
    </row>
    <row r="35" spans="1:19" x14ac:dyDescent="0.3">
      <c r="A35" s="292"/>
      <c r="B35" s="200"/>
      <c r="C35" s="107"/>
      <c r="D35" s="105"/>
      <c r="E35" s="106"/>
      <c r="F35" s="105"/>
      <c r="G35" s="105"/>
      <c r="H35" s="106"/>
      <c r="I35" s="105"/>
      <c r="J35" s="105"/>
      <c r="K35" s="106"/>
      <c r="L35" s="105"/>
      <c r="M35" s="105"/>
      <c r="N35" s="106"/>
      <c r="O35" s="105"/>
      <c r="P35" s="105"/>
      <c r="Q35" s="106"/>
      <c r="R35" s="107"/>
      <c r="S35" s="105"/>
    </row>
    <row r="36" spans="1:19" ht="14.4" customHeight="1" thickBot="1" x14ac:dyDescent="0.35">
      <c r="A36" s="293"/>
      <c r="B36" s="200"/>
      <c r="C36" s="107"/>
      <c r="D36" s="105"/>
      <c r="E36" s="106"/>
      <c r="F36" s="105"/>
      <c r="G36" s="105"/>
      <c r="H36" s="106"/>
      <c r="I36" s="105"/>
      <c r="J36" s="105"/>
      <c r="K36" s="106"/>
      <c r="L36" s="105"/>
      <c r="M36" s="105"/>
      <c r="N36" s="106"/>
      <c r="O36" s="105"/>
      <c r="P36" s="105"/>
      <c r="Q36" s="106"/>
      <c r="R36" s="107"/>
      <c r="S36" s="105"/>
    </row>
    <row r="37" spans="1:19" x14ac:dyDescent="0.3">
      <c r="A37" s="294"/>
      <c r="B37" s="198"/>
      <c r="C37" s="203"/>
      <c r="D37" s="95"/>
      <c r="E37" s="96"/>
      <c r="F37" s="95"/>
      <c r="G37" s="95"/>
      <c r="H37" s="96"/>
      <c r="I37" s="95"/>
      <c r="J37" s="95"/>
      <c r="K37" s="96"/>
      <c r="L37" s="95"/>
      <c r="M37" s="95"/>
      <c r="N37" s="96"/>
      <c r="O37" s="95"/>
      <c r="P37" s="95"/>
      <c r="Q37" s="96"/>
      <c r="R37" s="97"/>
      <c r="S37" s="95"/>
    </row>
    <row r="38" spans="1:19" x14ac:dyDescent="0.3">
      <c r="A38" s="291"/>
      <c r="B38" s="199"/>
      <c r="C38" s="93"/>
      <c r="D38" s="87"/>
      <c r="E38" s="98"/>
      <c r="F38" s="87"/>
      <c r="G38" s="87"/>
      <c r="H38" s="98"/>
      <c r="I38" s="87"/>
      <c r="J38" s="87"/>
      <c r="K38" s="98"/>
      <c r="L38" s="87"/>
      <c r="M38" s="87"/>
      <c r="N38" s="98"/>
      <c r="O38" s="87"/>
      <c r="P38" s="87"/>
      <c r="Q38" s="98"/>
      <c r="R38" s="93"/>
      <c r="S38" s="87"/>
    </row>
    <row r="39" spans="1:19" x14ac:dyDescent="0.3">
      <c r="A39" s="291"/>
      <c r="B39" s="199"/>
      <c r="C39" s="93"/>
      <c r="D39" s="87"/>
      <c r="E39" s="98"/>
      <c r="F39" s="87"/>
      <c r="G39" s="87"/>
      <c r="H39" s="98"/>
      <c r="I39" s="87"/>
      <c r="J39" s="87"/>
      <c r="K39" s="98"/>
      <c r="L39" s="87"/>
      <c r="M39" s="87"/>
      <c r="N39" s="98"/>
      <c r="O39" s="87"/>
      <c r="P39" s="87"/>
      <c r="Q39" s="98"/>
      <c r="R39" s="93"/>
      <c r="S39" s="87"/>
    </row>
    <row r="40" spans="1:19" x14ac:dyDescent="0.3">
      <c r="A40" s="291"/>
      <c r="B40" s="199"/>
      <c r="C40" s="93"/>
      <c r="D40" s="87"/>
      <c r="E40" s="98"/>
      <c r="F40" s="87"/>
      <c r="G40" s="87"/>
      <c r="H40" s="98"/>
      <c r="I40" s="87"/>
      <c r="J40" s="87"/>
      <c r="K40" s="98"/>
      <c r="L40" s="87"/>
      <c r="M40" s="87"/>
      <c r="N40" s="98"/>
      <c r="O40" s="87"/>
      <c r="P40" s="87"/>
      <c r="Q40" s="98"/>
      <c r="R40" s="93"/>
      <c r="S40" s="87"/>
    </row>
    <row r="41" spans="1:19" x14ac:dyDescent="0.3">
      <c r="B41" s="94"/>
      <c r="C41" s="108"/>
      <c r="D41" s="108"/>
      <c r="E41" s="108"/>
      <c r="F41" s="108"/>
      <c r="G41" s="108"/>
      <c r="H41" s="109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9" x14ac:dyDescent="0.3">
      <c r="B42" s="94"/>
      <c r="C42" s="94"/>
      <c r="D42" s="94"/>
      <c r="E42" s="94"/>
      <c r="F42" s="94"/>
      <c r="G42" s="94"/>
    </row>
  </sheetData>
  <mergeCells count="11">
    <mergeCell ref="A25:A28"/>
    <mergeCell ref="A29:A32"/>
    <mergeCell ref="A33:A36"/>
    <mergeCell ref="A37:A40"/>
    <mergeCell ref="A2:A3"/>
    <mergeCell ref="A20:A24"/>
    <mergeCell ref="B2:S2"/>
    <mergeCell ref="B3:S3"/>
    <mergeCell ref="A5:A9"/>
    <mergeCell ref="A10:A14"/>
    <mergeCell ref="A15:A1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92"/>
  <sheetViews>
    <sheetView showGridLines="0" zoomScale="94" zoomScaleNormal="94" workbookViewId="0">
      <selection activeCell="AA7" sqref="Z7:AA7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92"/>
      <c r="M2" s="392"/>
      <c r="N2" s="392"/>
      <c r="O2" s="359"/>
      <c r="P2" s="359"/>
      <c r="Q2" s="359"/>
      <c r="R2" s="359"/>
      <c r="S2" s="359"/>
      <c r="T2" s="359"/>
      <c r="U2" s="360"/>
    </row>
    <row r="3" spans="1:29" ht="15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9" ht="32.25" customHeight="1" thickBot="1" x14ac:dyDescent="0.35">
      <c r="A4" s="406" t="s">
        <v>8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9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240" t="s">
        <v>2</v>
      </c>
    </row>
    <row r="6" spans="1:29" ht="15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241" t="s">
        <v>4</v>
      </c>
    </row>
    <row r="7" spans="1:29" ht="15" customHeight="1" x14ac:dyDescent="0.35">
      <c r="A7" s="328">
        <v>1</v>
      </c>
      <c r="B7" s="331" t="str">
        <f>'Nasazení do skupin'!B5</f>
        <v>SK Liapor - Witte Karlovy Vary z.s. "A"</v>
      </c>
      <c r="C7" s="367"/>
      <c r="D7" s="368"/>
      <c r="E7" s="369"/>
      <c r="F7" s="334"/>
      <c r="G7" s="318"/>
      <c r="H7" s="320"/>
      <c r="I7" s="334"/>
      <c r="J7" s="318"/>
      <c r="K7" s="320"/>
      <c r="L7" s="180"/>
      <c r="M7" s="180"/>
      <c r="N7" s="180"/>
      <c r="O7" s="334"/>
      <c r="P7" s="318"/>
      <c r="Q7" s="320"/>
      <c r="R7" s="402"/>
      <c r="S7" s="308"/>
      <c r="T7" s="310"/>
      <c r="U7" s="357"/>
      <c r="AB7" s="43"/>
    </row>
    <row r="8" spans="1:29" ht="15.75" customHeight="1" thickBot="1" x14ac:dyDescent="0.4">
      <c r="A8" s="329"/>
      <c r="B8" s="332"/>
      <c r="C8" s="370"/>
      <c r="D8" s="371"/>
      <c r="E8" s="372"/>
      <c r="F8" s="335"/>
      <c r="G8" s="319"/>
      <c r="H8" s="321"/>
      <c r="I8" s="335"/>
      <c r="J8" s="319"/>
      <c r="K8" s="321"/>
      <c r="L8" s="239"/>
      <c r="M8" s="239"/>
      <c r="N8" s="239"/>
      <c r="O8" s="335"/>
      <c r="P8" s="319"/>
      <c r="Q8" s="321"/>
      <c r="R8" s="403"/>
      <c r="S8" s="309"/>
      <c r="T8" s="311"/>
      <c r="U8" s="358"/>
    </row>
    <row r="9" spans="1:29" ht="15" customHeight="1" x14ac:dyDescent="0.3">
      <c r="A9" s="329"/>
      <c r="B9" s="332"/>
      <c r="C9" s="370"/>
      <c r="D9" s="371"/>
      <c r="E9" s="372"/>
      <c r="F9" s="322"/>
      <c r="G9" s="326"/>
      <c r="H9" s="324"/>
      <c r="I9" s="322"/>
      <c r="J9" s="326"/>
      <c r="K9" s="324"/>
      <c r="L9" s="237"/>
      <c r="M9" s="237"/>
      <c r="N9" s="237"/>
      <c r="O9" s="322"/>
      <c r="P9" s="326"/>
      <c r="Q9" s="324"/>
      <c r="R9" s="404"/>
      <c r="S9" s="314"/>
      <c r="T9" s="316"/>
      <c r="U9" s="355"/>
      <c r="AA9" s="43"/>
      <c r="AB9" s="43"/>
      <c r="AC9" s="43"/>
    </row>
    <row r="10" spans="1:29" ht="15.75" customHeight="1" thickBot="1" x14ac:dyDescent="0.35">
      <c r="A10" s="330"/>
      <c r="B10" s="333"/>
      <c r="C10" s="373"/>
      <c r="D10" s="374"/>
      <c r="E10" s="375"/>
      <c r="F10" s="322"/>
      <c r="G10" s="326"/>
      <c r="H10" s="324"/>
      <c r="I10" s="323"/>
      <c r="J10" s="327"/>
      <c r="K10" s="325"/>
      <c r="L10" s="238"/>
      <c r="M10" s="238"/>
      <c r="N10" s="238"/>
      <c r="O10" s="323"/>
      <c r="P10" s="327"/>
      <c r="Q10" s="325"/>
      <c r="R10" s="405"/>
      <c r="S10" s="315"/>
      <c r="T10" s="317"/>
      <c r="U10" s="356"/>
      <c r="AA10" s="43"/>
      <c r="AB10" s="43"/>
      <c r="AC10" s="43"/>
    </row>
    <row r="11" spans="1:29" ht="15" customHeight="1" x14ac:dyDescent="0.35">
      <c r="A11" s="328">
        <v>2</v>
      </c>
      <c r="B11" s="331" t="str">
        <f>'Nasazení do skupin'!B6</f>
        <v>Městský nohejbalový klub Modřice, z.s. "B"</v>
      </c>
      <c r="C11" s="334"/>
      <c r="D11" s="318"/>
      <c r="E11" s="318"/>
      <c r="F11" s="376" t="s">
        <v>41</v>
      </c>
      <c r="G11" s="377"/>
      <c r="H11" s="378"/>
      <c r="I11" s="318"/>
      <c r="J11" s="318"/>
      <c r="K11" s="320"/>
      <c r="L11" s="180"/>
      <c r="M11" s="180"/>
      <c r="N11" s="180"/>
      <c r="O11" s="334"/>
      <c r="P11" s="318"/>
      <c r="Q11" s="320"/>
      <c r="R11" s="402"/>
      <c r="S11" s="308"/>
      <c r="T11" s="310"/>
      <c r="U11" s="357"/>
    </row>
    <row r="12" spans="1:29" ht="15.75" customHeight="1" thickBot="1" x14ac:dyDescent="0.4">
      <c r="A12" s="329"/>
      <c r="B12" s="332"/>
      <c r="C12" s="335"/>
      <c r="D12" s="319"/>
      <c r="E12" s="319"/>
      <c r="F12" s="379"/>
      <c r="G12" s="380"/>
      <c r="H12" s="381"/>
      <c r="I12" s="319"/>
      <c r="J12" s="319"/>
      <c r="K12" s="321"/>
      <c r="L12" s="239"/>
      <c r="M12" s="239"/>
      <c r="N12" s="239"/>
      <c r="O12" s="335"/>
      <c r="P12" s="319"/>
      <c r="Q12" s="321"/>
      <c r="R12" s="403"/>
      <c r="S12" s="309"/>
      <c r="T12" s="311"/>
      <c r="U12" s="358"/>
    </row>
    <row r="13" spans="1:29" ht="15" customHeight="1" x14ac:dyDescent="0.3">
      <c r="A13" s="329"/>
      <c r="B13" s="332"/>
      <c r="C13" s="322"/>
      <c r="D13" s="326"/>
      <c r="E13" s="326"/>
      <c r="F13" s="379"/>
      <c r="G13" s="380"/>
      <c r="H13" s="381"/>
      <c r="I13" s="326"/>
      <c r="J13" s="326"/>
      <c r="K13" s="324"/>
      <c r="L13" s="237"/>
      <c r="M13" s="237"/>
      <c r="N13" s="237"/>
      <c r="O13" s="322"/>
      <c r="P13" s="326"/>
      <c r="Q13" s="324"/>
      <c r="R13" s="404"/>
      <c r="S13" s="314"/>
      <c r="T13" s="316"/>
      <c r="U13" s="355"/>
    </row>
    <row r="14" spans="1:29" ht="15.75" customHeight="1" thickBot="1" x14ac:dyDescent="0.35">
      <c r="A14" s="330"/>
      <c r="B14" s="333"/>
      <c r="C14" s="323"/>
      <c r="D14" s="327"/>
      <c r="E14" s="327"/>
      <c r="F14" s="382"/>
      <c r="G14" s="383"/>
      <c r="H14" s="384"/>
      <c r="I14" s="326"/>
      <c r="J14" s="326"/>
      <c r="K14" s="324"/>
      <c r="L14" s="237"/>
      <c r="M14" s="237"/>
      <c r="N14" s="237"/>
      <c r="O14" s="323"/>
      <c r="P14" s="327"/>
      <c r="Q14" s="325"/>
      <c r="R14" s="405"/>
      <c r="S14" s="315"/>
      <c r="T14" s="317"/>
      <c r="U14" s="356"/>
    </row>
    <row r="15" spans="1:29" ht="15" customHeight="1" x14ac:dyDescent="0.3">
      <c r="A15" s="328">
        <v>3</v>
      </c>
      <c r="B15" s="331" t="str">
        <f>'Nasazení do skupin'!B7</f>
        <v>TJ Spartak Čelákovice - oddíl nohejbalu "B"</v>
      </c>
      <c r="C15" s="334"/>
      <c r="D15" s="318"/>
      <c r="E15" s="320"/>
      <c r="F15" s="354"/>
      <c r="G15" s="338"/>
      <c r="H15" s="338"/>
      <c r="I15" s="343"/>
      <c r="J15" s="344"/>
      <c r="K15" s="345"/>
      <c r="L15" s="334"/>
      <c r="M15" s="318"/>
      <c r="N15" s="320"/>
      <c r="O15" s="352"/>
      <c r="P15" s="352"/>
      <c r="Q15" s="336"/>
      <c r="R15" s="402"/>
      <c r="S15" s="308"/>
      <c r="T15" s="310"/>
      <c r="U15" s="357"/>
    </row>
    <row r="16" spans="1:29" ht="15.75" customHeight="1" thickBot="1" x14ac:dyDescent="0.35">
      <c r="A16" s="329"/>
      <c r="B16" s="332"/>
      <c r="C16" s="335"/>
      <c r="D16" s="319"/>
      <c r="E16" s="321"/>
      <c r="F16" s="335"/>
      <c r="G16" s="319"/>
      <c r="H16" s="319"/>
      <c r="I16" s="346"/>
      <c r="J16" s="347"/>
      <c r="K16" s="348"/>
      <c r="L16" s="335"/>
      <c r="M16" s="319"/>
      <c r="N16" s="321"/>
      <c r="O16" s="353"/>
      <c r="P16" s="353"/>
      <c r="Q16" s="337"/>
      <c r="R16" s="403"/>
      <c r="S16" s="309"/>
      <c r="T16" s="311"/>
      <c r="U16" s="358"/>
    </row>
    <row r="17" spans="1:31" ht="15" customHeight="1" x14ac:dyDescent="0.3">
      <c r="A17" s="329"/>
      <c r="B17" s="332"/>
      <c r="C17" s="322"/>
      <c r="D17" s="326"/>
      <c r="E17" s="324"/>
      <c r="F17" s="322"/>
      <c r="G17" s="326"/>
      <c r="H17" s="326"/>
      <c r="I17" s="346"/>
      <c r="J17" s="347"/>
      <c r="K17" s="348"/>
      <c r="L17" s="322"/>
      <c r="M17" s="326"/>
      <c r="N17" s="324"/>
      <c r="O17" s="341"/>
      <c r="P17" s="341"/>
      <c r="Q17" s="339"/>
      <c r="R17" s="404"/>
      <c r="S17" s="314"/>
      <c r="T17" s="316"/>
      <c r="U17" s="355"/>
    </row>
    <row r="18" spans="1:31" ht="15.75" customHeight="1" thickBot="1" x14ac:dyDescent="0.35">
      <c r="A18" s="330"/>
      <c r="B18" s="333"/>
      <c r="C18" s="323"/>
      <c r="D18" s="327"/>
      <c r="E18" s="325"/>
      <c r="F18" s="323"/>
      <c r="G18" s="327"/>
      <c r="H18" s="327"/>
      <c r="I18" s="349"/>
      <c r="J18" s="350"/>
      <c r="K18" s="351"/>
      <c r="L18" s="323"/>
      <c r="M18" s="327"/>
      <c r="N18" s="325"/>
      <c r="O18" s="342"/>
      <c r="P18" s="342"/>
      <c r="Q18" s="340"/>
      <c r="R18" s="405"/>
      <c r="S18" s="315"/>
      <c r="T18" s="317"/>
      <c r="U18" s="356"/>
    </row>
    <row r="19" spans="1:31" ht="15" customHeight="1" x14ac:dyDescent="0.3">
      <c r="A19" s="328">
        <v>4</v>
      </c>
      <c r="B19" s="331" t="str">
        <f>'Nasazení do skupin'!B8</f>
        <v>TJ SLAVOJ Český Brod "B"</v>
      </c>
      <c r="C19" s="334"/>
      <c r="D19" s="318"/>
      <c r="E19" s="320"/>
      <c r="F19" s="334"/>
      <c r="G19" s="318"/>
      <c r="H19" s="320"/>
      <c r="I19" s="354"/>
      <c r="J19" s="338"/>
      <c r="K19" s="338"/>
      <c r="L19" s="299">
        <v>2017</v>
      </c>
      <c r="M19" s="300"/>
      <c r="N19" s="301"/>
      <c r="O19" s="334"/>
      <c r="P19" s="318"/>
      <c r="Q19" s="320"/>
      <c r="R19" s="308"/>
      <c r="S19" s="308"/>
      <c r="T19" s="310"/>
      <c r="U19" s="357"/>
    </row>
    <row r="20" spans="1:31" ht="15.75" customHeight="1" thickBot="1" x14ac:dyDescent="0.35">
      <c r="A20" s="329"/>
      <c r="B20" s="332"/>
      <c r="C20" s="335"/>
      <c r="D20" s="319"/>
      <c r="E20" s="321"/>
      <c r="F20" s="335"/>
      <c r="G20" s="319"/>
      <c r="H20" s="321"/>
      <c r="I20" s="335"/>
      <c r="J20" s="319"/>
      <c r="K20" s="319"/>
      <c r="L20" s="302"/>
      <c r="M20" s="303"/>
      <c r="N20" s="304"/>
      <c r="O20" s="335"/>
      <c r="P20" s="319"/>
      <c r="Q20" s="321"/>
      <c r="R20" s="309"/>
      <c r="S20" s="309"/>
      <c r="T20" s="311"/>
      <c r="U20" s="358"/>
    </row>
    <row r="21" spans="1:31" ht="15" customHeight="1" x14ac:dyDescent="0.3">
      <c r="A21" s="329"/>
      <c r="B21" s="332"/>
      <c r="C21" s="322"/>
      <c r="D21" s="326"/>
      <c r="E21" s="324"/>
      <c r="F21" s="322"/>
      <c r="G21" s="326"/>
      <c r="H21" s="324"/>
      <c r="I21" s="322"/>
      <c r="J21" s="326"/>
      <c r="K21" s="326"/>
      <c r="L21" s="302"/>
      <c r="M21" s="303"/>
      <c r="N21" s="304"/>
      <c r="O21" s="322"/>
      <c r="P21" s="326"/>
      <c r="Q21" s="324"/>
      <c r="R21" s="312"/>
      <c r="S21" s="314"/>
      <c r="T21" s="316"/>
      <c r="U21" s="355"/>
    </row>
    <row r="22" spans="1:31" ht="15.75" customHeight="1" thickBot="1" x14ac:dyDescent="0.35">
      <c r="A22" s="330"/>
      <c r="B22" s="333"/>
      <c r="C22" s="323"/>
      <c r="D22" s="327"/>
      <c r="E22" s="325"/>
      <c r="F22" s="323"/>
      <c r="G22" s="327"/>
      <c r="H22" s="325"/>
      <c r="I22" s="323"/>
      <c r="J22" s="327"/>
      <c r="K22" s="327"/>
      <c r="L22" s="305"/>
      <c r="M22" s="306"/>
      <c r="N22" s="307"/>
      <c r="O22" s="323"/>
      <c r="P22" s="327"/>
      <c r="Q22" s="325"/>
      <c r="R22" s="313"/>
      <c r="S22" s="315"/>
      <c r="T22" s="317"/>
      <c r="U22" s="356"/>
    </row>
    <row r="23" spans="1:31" ht="15" customHeight="1" x14ac:dyDescent="0.35">
      <c r="A23" s="328">
        <v>5</v>
      </c>
      <c r="B23" s="331" t="str">
        <f>'Nasazení do skupin'!B9</f>
        <v>SK START Praha - oddíl nohejbalu</v>
      </c>
      <c r="C23" s="334"/>
      <c r="D23" s="318"/>
      <c r="E23" s="320"/>
      <c r="F23" s="334"/>
      <c r="G23" s="318"/>
      <c r="H23" s="320"/>
      <c r="I23" s="334"/>
      <c r="J23" s="318"/>
      <c r="K23" s="320"/>
      <c r="L23" s="180"/>
      <c r="M23" s="180"/>
      <c r="N23" s="180"/>
      <c r="O23" s="299"/>
      <c r="P23" s="300"/>
      <c r="Q23" s="301"/>
      <c r="R23" s="308"/>
      <c r="S23" s="308"/>
      <c r="T23" s="310"/>
      <c r="U23" s="357"/>
    </row>
    <row r="24" spans="1:31" ht="15.75" customHeight="1" thickBot="1" x14ac:dyDescent="0.4">
      <c r="A24" s="329"/>
      <c r="B24" s="332"/>
      <c r="C24" s="335"/>
      <c r="D24" s="319"/>
      <c r="E24" s="321"/>
      <c r="F24" s="335"/>
      <c r="G24" s="319"/>
      <c r="H24" s="321"/>
      <c r="I24" s="335"/>
      <c r="J24" s="319"/>
      <c r="K24" s="321"/>
      <c r="L24" s="239"/>
      <c r="M24" s="239"/>
      <c r="N24" s="239"/>
      <c r="O24" s="302"/>
      <c r="P24" s="303"/>
      <c r="Q24" s="304"/>
      <c r="R24" s="309"/>
      <c r="S24" s="309"/>
      <c r="T24" s="311"/>
      <c r="U24" s="358"/>
    </row>
    <row r="25" spans="1:31" ht="15" customHeight="1" x14ac:dyDescent="0.3">
      <c r="A25" s="329"/>
      <c r="B25" s="332"/>
      <c r="C25" s="322"/>
      <c r="D25" s="326"/>
      <c r="E25" s="324"/>
      <c r="F25" s="322"/>
      <c r="G25" s="326"/>
      <c r="H25" s="324"/>
      <c r="I25" s="322"/>
      <c r="J25" s="326"/>
      <c r="K25" s="324"/>
      <c r="L25" s="237"/>
      <c r="M25" s="237"/>
      <c r="N25" s="237"/>
      <c r="O25" s="302"/>
      <c r="P25" s="303"/>
      <c r="Q25" s="304"/>
      <c r="R25" s="312"/>
      <c r="S25" s="314"/>
      <c r="T25" s="316"/>
      <c r="U25" s="355"/>
    </row>
    <row r="26" spans="1:31" ht="15.75" customHeight="1" thickBot="1" x14ac:dyDescent="0.35">
      <c r="A26" s="330"/>
      <c r="B26" s="333"/>
      <c r="C26" s="323"/>
      <c r="D26" s="327"/>
      <c r="E26" s="325"/>
      <c r="F26" s="323"/>
      <c r="G26" s="327"/>
      <c r="H26" s="325"/>
      <c r="I26" s="323"/>
      <c r="J26" s="327"/>
      <c r="K26" s="325"/>
      <c r="L26" s="238"/>
      <c r="M26" s="238"/>
      <c r="N26" s="238"/>
      <c r="O26" s="305"/>
      <c r="P26" s="306"/>
      <c r="Q26" s="307"/>
      <c r="R26" s="313"/>
      <c r="S26" s="315"/>
      <c r="T26" s="317"/>
      <c r="U26" s="356"/>
    </row>
    <row r="27" spans="1:31" ht="15" customHeight="1" x14ac:dyDescent="0.3">
      <c r="A27" s="385"/>
      <c r="B27" s="387"/>
      <c r="C27" s="387"/>
      <c r="D27" s="386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3">
      <c r="A28" s="385"/>
      <c r="B28" s="387"/>
      <c r="C28" s="387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2" customHeight="1" x14ac:dyDescent="0.3">
      <c r="A29" s="385"/>
      <c r="B29" s="387"/>
      <c r="C29" s="387"/>
      <c r="D29" s="386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2" customHeight="1" x14ac:dyDescent="0.3">
      <c r="A30" s="385"/>
      <c r="B30" s="387"/>
      <c r="C30" s="387"/>
      <c r="D30" s="386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3">
      <c r="A31" s="385"/>
      <c r="B31" s="387"/>
      <c r="C31" s="387"/>
      <c r="D31" s="38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3">
      <c r="A32" s="385"/>
      <c r="B32" s="387"/>
      <c r="C32" s="387"/>
      <c r="D32" s="386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3">
      <c r="A33" s="385"/>
      <c r="B33" s="387"/>
      <c r="C33" s="387"/>
      <c r="D33" s="386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3">
      <c r="A34" s="385"/>
      <c r="B34" s="387"/>
      <c r="C34" s="387"/>
      <c r="D34" s="386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3">
      <c r="A35" s="385"/>
      <c r="B35" s="387"/>
      <c r="C35" s="387"/>
      <c r="D35" s="386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3">
      <c r="A36" s="385"/>
      <c r="B36" s="387"/>
      <c r="C36" s="387"/>
      <c r="D36" s="386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2.8" x14ac:dyDescent="0.4">
      <c r="S37" s="412"/>
      <c r="T37" s="412"/>
      <c r="U37" s="236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</row>
    <row r="39" spans="1:57" x14ac:dyDescent="0.3"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</row>
    <row r="40" spans="1:57" x14ac:dyDescent="0.3"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</row>
    <row r="41" spans="1:57" ht="21" x14ac:dyDescent="0.4">
      <c r="W41" s="388"/>
      <c r="X41" s="388"/>
      <c r="Y41" s="388"/>
      <c r="Z41" s="388"/>
      <c r="AA41" s="388"/>
      <c r="AB41" s="388"/>
      <c r="AC41" s="388"/>
      <c r="AD41" s="390"/>
      <c r="AE41" s="390"/>
      <c r="AF41" s="390"/>
      <c r="AG41" s="390"/>
      <c r="AH41" s="390"/>
      <c r="AI41" s="390"/>
      <c r="AJ41" s="1"/>
      <c r="AK41" s="1"/>
      <c r="AL41" s="388"/>
      <c r="AM41" s="388"/>
      <c r="AN41" s="388"/>
      <c r="AO41" s="388"/>
      <c r="AP41" s="388"/>
      <c r="AQ41" s="388"/>
      <c r="AR41" s="5"/>
      <c r="AS41" s="4"/>
      <c r="AT41" s="4"/>
      <c r="AU41" s="4"/>
      <c r="AV41" s="4"/>
      <c r="AW41" s="4"/>
      <c r="AX41" s="388"/>
      <c r="AY41" s="388"/>
      <c r="AZ41" s="388"/>
      <c r="BA41" s="388"/>
      <c r="BB41" s="1"/>
      <c r="BC41" s="1"/>
      <c r="BD41" s="1"/>
      <c r="BE41" s="1"/>
    </row>
    <row r="43" spans="1:57" ht="21" x14ac:dyDescent="0.4">
      <c r="W43" s="390"/>
      <c r="X43" s="390"/>
      <c r="Y43" s="390"/>
      <c r="Z43" s="390"/>
      <c r="AA43" s="390"/>
      <c r="AB43" s="390"/>
      <c r="AC43" s="390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1"/>
      <c r="AO43" s="390"/>
      <c r="AP43" s="390"/>
      <c r="AQ43" s="390"/>
      <c r="AR43" s="390"/>
      <c r="AS43" s="390"/>
      <c r="AT43" s="390"/>
      <c r="AU43" s="390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</row>
    <row r="46" spans="1:57" ht="15.6" x14ac:dyDescent="0.3">
      <c r="W46" s="413"/>
      <c r="X46" s="413"/>
      <c r="Y46" s="413"/>
      <c r="Z46" s="413"/>
      <c r="AA46" s="413"/>
      <c r="AB46" s="413"/>
      <c r="AC46" s="2"/>
      <c r="AD46" s="413"/>
      <c r="AE46" s="413"/>
      <c r="AF46" s="2"/>
      <c r="AG46" s="2"/>
      <c r="AH46" s="2"/>
      <c r="AI46" s="413"/>
      <c r="AJ46" s="413"/>
      <c r="AK46" s="413"/>
      <c r="AL46" s="413"/>
      <c r="AM46" s="413"/>
      <c r="AN46" s="413"/>
      <c r="AO46" s="2"/>
      <c r="AP46" s="2"/>
      <c r="AQ46" s="2"/>
      <c r="AR46" s="2"/>
      <c r="AS46" s="2"/>
      <c r="AT46" s="2"/>
      <c r="AU46" s="413"/>
      <c r="AV46" s="413"/>
      <c r="AW46" s="413"/>
      <c r="AX46" s="413"/>
      <c r="AY46" s="413"/>
      <c r="AZ46" s="413"/>
      <c r="BA46" s="2"/>
      <c r="BB46" s="2"/>
      <c r="BC46" s="2"/>
      <c r="BD46" s="2"/>
      <c r="BE46" s="2"/>
    </row>
    <row r="49" spans="23:57" ht="15" customHeight="1" x14ac:dyDescent="0.3"/>
    <row r="53" spans="23:57" x14ac:dyDescent="0.3"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</row>
    <row r="54" spans="23:57" x14ac:dyDescent="0.3"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</row>
    <row r="58" spans="23:57" ht="22.8" x14ac:dyDescent="0.4"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</row>
    <row r="59" spans="23:57" ht="21" x14ac:dyDescent="0.4">
      <c r="W59" s="388"/>
      <c r="X59" s="388"/>
      <c r="Y59" s="388"/>
      <c r="Z59" s="388"/>
      <c r="AA59" s="388"/>
      <c r="AB59" s="388"/>
      <c r="AC59" s="388"/>
      <c r="AD59" s="390"/>
      <c r="AE59" s="390"/>
      <c r="AF59" s="390"/>
      <c r="AG59" s="390"/>
      <c r="AH59" s="390"/>
      <c r="AI59" s="390"/>
      <c r="AJ59" s="1"/>
      <c r="AK59" s="1"/>
      <c r="AL59" s="388"/>
      <c r="AM59" s="388"/>
      <c r="AN59" s="388"/>
      <c r="AO59" s="388"/>
      <c r="AP59" s="388"/>
      <c r="AQ59" s="388"/>
      <c r="AR59" s="5"/>
      <c r="AS59" s="4"/>
      <c r="AT59" s="4"/>
      <c r="AU59" s="4"/>
      <c r="AV59" s="4"/>
      <c r="AW59" s="4"/>
      <c r="AX59" s="388"/>
      <c r="AY59" s="388"/>
      <c r="AZ59" s="388"/>
      <c r="BA59" s="388"/>
      <c r="BB59" s="1"/>
      <c r="BC59" s="1"/>
      <c r="BD59" s="1"/>
      <c r="BE59" s="1"/>
    </row>
    <row r="61" spans="23:57" ht="21" x14ac:dyDescent="0.4">
      <c r="W61" s="390"/>
      <c r="X61" s="390"/>
      <c r="Y61" s="390"/>
      <c r="Z61" s="390"/>
      <c r="AA61" s="390"/>
      <c r="AB61" s="390"/>
      <c r="AC61" s="390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1"/>
      <c r="AO61" s="390"/>
      <c r="AP61" s="390"/>
      <c r="AQ61" s="390"/>
      <c r="AR61" s="390"/>
      <c r="AS61" s="390"/>
      <c r="AT61" s="390"/>
      <c r="AU61" s="390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</row>
    <row r="64" spans="23:57" ht="15.6" x14ac:dyDescent="0.3">
      <c r="W64" s="413"/>
      <c r="X64" s="413"/>
      <c r="Y64" s="413"/>
      <c r="Z64" s="413"/>
      <c r="AA64" s="413"/>
      <c r="AB64" s="413"/>
      <c r="AC64" s="2"/>
      <c r="AD64" s="413"/>
      <c r="AE64" s="413"/>
      <c r="AF64" s="2"/>
      <c r="AG64" s="2"/>
      <c r="AH64" s="2"/>
      <c r="AI64" s="413"/>
      <c r="AJ64" s="413"/>
      <c r="AK64" s="413"/>
      <c r="AL64" s="413"/>
      <c r="AM64" s="413"/>
      <c r="AN64" s="413"/>
      <c r="AO64" s="2"/>
      <c r="AP64" s="2"/>
      <c r="AQ64" s="2"/>
      <c r="AR64" s="2"/>
      <c r="AS64" s="2"/>
      <c r="AT64" s="2"/>
      <c r="AU64" s="413"/>
      <c r="AV64" s="413"/>
      <c r="AW64" s="413"/>
      <c r="AX64" s="413"/>
      <c r="AY64" s="413"/>
      <c r="AZ64" s="413"/>
      <c r="BA64" s="2"/>
      <c r="BB64" s="2"/>
      <c r="BC64" s="2"/>
      <c r="BD64" s="2"/>
      <c r="BE64" s="2"/>
    </row>
    <row r="67" spans="23:57" ht="15" customHeight="1" x14ac:dyDescent="0.3"/>
    <row r="71" spans="23:57" x14ac:dyDescent="0.3"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</row>
    <row r="72" spans="23:57" x14ac:dyDescent="0.3"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</row>
    <row r="76" spans="23:57" ht="22.8" x14ac:dyDescent="0.4"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</row>
    <row r="78" spans="23:57" ht="22.8" x14ac:dyDescent="0.4"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</row>
    <row r="79" spans="23:57" ht="21" x14ac:dyDescent="0.4">
      <c r="W79" s="388"/>
      <c r="X79" s="388"/>
      <c r="Y79" s="388"/>
      <c r="Z79" s="388"/>
      <c r="AA79" s="388"/>
      <c r="AB79" s="388"/>
      <c r="AC79" s="388"/>
      <c r="AD79" s="390"/>
      <c r="AE79" s="390"/>
      <c r="AF79" s="390"/>
      <c r="AG79" s="390"/>
      <c r="AH79" s="390"/>
      <c r="AI79" s="390"/>
      <c r="AJ79" s="1"/>
      <c r="AK79" s="1"/>
      <c r="AL79" s="388"/>
      <c r="AM79" s="388"/>
      <c r="AN79" s="388"/>
      <c r="AO79" s="388"/>
      <c r="AP79" s="388"/>
      <c r="AQ79" s="388"/>
      <c r="AR79" s="5"/>
      <c r="AS79" s="4"/>
      <c r="AT79" s="4"/>
      <c r="AU79" s="4"/>
      <c r="AV79" s="4"/>
      <c r="AW79" s="4"/>
      <c r="AX79" s="388"/>
      <c r="AY79" s="388"/>
      <c r="AZ79" s="388"/>
      <c r="BA79" s="388"/>
      <c r="BB79" s="1"/>
      <c r="BC79" s="1"/>
      <c r="BD79" s="1"/>
      <c r="BE79" s="1"/>
    </row>
    <row r="81" spans="23:57" ht="21" x14ac:dyDescent="0.4">
      <c r="W81" s="390"/>
      <c r="X81" s="390"/>
      <c r="Y81" s="390"/>
      <c r="Z81" s="390"/>
      <c r="AA81" s="390"/>
      <c r="AB81" s="390"/>
      <c r="AC81" s="390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1"/>
      <c r="AO81" s="390"/>
      <c r="AP81" s="390"/>
      <c r="AQ81" s="390"/>
      <c r="AR81" s="390"/>
      <c r="AS81" s="390"/>
      <c r="AT81" s="390"/>
      <c r="AU81" s="390"/>
      <c r="AV81" s="391"/>
      <c r="AW81" s="391"/>
      <c r="AX81" s="391"/>
      <c r="AY81" s="391"/>
      <c r="AZ81" s="391"/>
      <c r="BA81" s="391"/>
      <c r="BB81" s="391"/>
      <c r="BC81" s="391"/>
      <c r="BD81" s="391"/>
      <c r="BE81" s="391"/>
    </row>
    <row r="84" spans="23:57" ht="15.6" x14ac:dyDescent="0.3">
      <c r="W84" s="413"/>
      <c r="X84" s="413"/>
      <c r="Y84" s="413"/>
      <c r="Z84" s="413"/>
      <c r="AA84" s="413"/>
      <c r="AB84" s="413"/>
      <c r="AC84" s="2"/>
      <c r="AD84" s="413"/>
      <c r="AE84" s="413"/>
      <c r="AF84" s="2"/>
      <c r="AG84" s="2"/>
      <c r="AH84" s="2"/>
      <c r="AI84" s="413"/>
      <c r="AJ84" s="413"/>
      <c r="AK84" s="413"/>
      <c r="AL84" s="413"/>
      <c r="AM84" s="413"/>
      <c r="AN84" s="413"/>
      <c r="AO84" s="2"/>
      <c r="AP84" s="2"/>
      <c r="AQ84" s="2"/>
      <c r="AR84" s="2"/>
      <c r="AS84" s="2"/>
      <c r="AT84" s="2"/>
      <c r="AU84" s="413"/>
      <c r="AV84" s="413"/>
      <c r="AW84" s="413"/>
      <c r="AX84" s="413"/>
      <c r="AY84" s="413"/>
      <c r="AZ84" s="413"/>
      <c r="BA84" s="2"/>
      <c r="BB84" s="2"/>
      <c r="BC84" s="2"/>
      <c r="BD84" s="2"/>
      <c r="BE84" s="2"/>
    </row>
    <row r="91" spans="23:57" x14ac:dyDescent="0.3"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</row>
    <row r="92" spans="23:57" x14ac:dyDescent="0.3"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96"/>
  <sheetViews>
    <sheetView showGridLines="0" zoomScaleNormal="100" workbookViewId="0">
      <selection activeCell="B23" sqref="B23:B26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92"/>
      <c r="P2" s="392"/>
      <c r="Q2" s="392"/>
      <c r="R2" s="359"/>
      <c r="S2" s="359"/>
      <c r="T2" s="359"/>
      <c r="U2" s="360"/>
    </row>
    <row r="3" spans="1:21" ht="15" customHeight="1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1" ht="32.25" customHeight="1" thickBot="1" x14ac:dyDescent="0.35">
      <c r="A4" s="406" t="s">
        <v>8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1" ht="14.4" customHeight="1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240" t="s">
        <v>2</v>
      </c>
    </row>
    <row r="6" spans="1:21" ht="15" customHeight="1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241" t="s">
        <v>4</v>
      </c>
    </row>
    <row r="7" spans="1:21" ht="15" customHeight="1" x14ac:dyDescent="0.3">
      <c r="A7" s="328">
        <v>1</v>
      </c>
      <c r="B7" s="331" t="str">
        <f>'Nasazení do skupin'!B5</f>
        <v>SK Liapor - Witte Karlovy Vary z.s. "A"</v>
      </c>
      <c r="C7" s="367"/>
      <c r="D7" s="368"/>
      <c r="E7" s="369"/>
      <c r="F7" s="434">
        <f>O33</f>
        <v>2</v>
      </c>
      <c r="G7" s="436" t="s">
        <v>5</v>
      </c>
      <c r="H7" s="428">
        <f>Q33</f>
        <v>1</v>
      </c>
      <c r="I7" s="434">
        <f>O43</f>
        <v>0</v>
      </c>
      <c r="J7" s="436" t="s">
        <v>5</v>
      </c>
      <c r="K7" s="428">
        <f>Q43</f>
        <v>2</v>
      </c>
      <c r="L7" s="434">
        <f>E19</f>
        <v>1</v>
      </c>
      <c r="M7" s="436" t="s">
        <v>5</v>
      </c>
      <c r="N7" s="428">
        <f>C19</f>
        <v>2</v>
      </c>
      <c r="O7" s="434">
        <f>E23</f>
        <v>2</v>
      </c>
      <c r="P7" s="436" t="s">
        <v>5</v>
      </c>
      <c r="Q7" s="428">
        <f>C23</f>
        <v>0</v>
      </c>
      <c r="R7" s="418">
        <f>F7+I7+L7+O7</f>
        <v>5</v>
      </c>
      <c r="S7" s="422" t="s">
        <v>5</v>
      </c>
      <c r="T7" s="452">
        <f>H7+K7+N7+Q7</f>
        <v>5</v>
      </c>
      <c r="U7" s="450">
        <v>4</v>
      </c>
    </row>
    <row r="8" spans="1:21" ht="15.75" customHeight="1" thickBot="1" x14ac:dyDescent="0.35">
      <c r="A8" s="329"/>
      <c r="B8" s="332"/>
      <c r="C8" s="370"/>
      <c r="D8" s="371"/>
      <c r="E8" s="372"/>
      <c r="F8" s="435"/>
      <c r="G8" s="431"/>
      <c r="H8" s="429"/>
      <c r="I8" s="435"/>
      <c r="J8" s="431"/>
      <c r="K8" s="429"/>
      <c r="L8" s="435"/>
      <c r="M8" s="431"/>
      <c r="N8" s="429"/>
      <c r="O8" s="435"/>
      <c r="P8" s="431"/>
      <c r="Q8" s="429"/>
      <c r="R8" s="419"/>
      <c r="S8" s="423"/>
      <c r="T8" s="453"/>
      <c r="U8" s="451"/>
    </row>
    <row r="9" spans="1:21" ht="15" customHeight="1" x14ac:dyDescent="0.3">
      <c r="A9" s="329"/>
      <c r="B9" s="332"/>
      <c r="C9" s="370"/>
      <c r="D9" s="371"/>
      <c r="E9" s="372"/>
      <c r="F9" s="439">
        <f>O34</f>
        <v>29</v>
      </c>
      <c r="G9" s="437" t="s">
        <v>5</v>
      </c>
      <c r="H9" s="432">
        <f>Q34</f>
        <v>22</v>
      </c>
      <c r="I9" s="439">
        <f>O44</f>
        <v>12</v>
      </c>
      <c r="J9" s="437" t="s">
        <v>5</v>
      </c>
      <c r="K9" s="432">
        <f>Q44</f>
        <v>20</v>
      </c>
      <c r="L9" s="439">
        <f>E21</f>
        <v>24</v>
      </c>
      <c r="M9" s="437" t="s">
        <v>5</v>
      </c>
      <c r="N9" s="432">
        <f>C21</f>
        <v>29</v>
      </c>
      <c r="O9" s="439">
        <f>E25</f>
        <v>20</v>
      </c>
      <c r="P9" s="437" t="s">
        <v>5</v>
      </c>
      <c r="Q9" s="432">
        <f>C25</f>
        <v>10</v>
      </c>
      <c r="R9" s="420">
        <f>F9+I9+L9+O9</f>
        <v>85</v>
      </c>
      <c r="S9" s="414" t="s">
        <v>5</v>
      </c>
      <c r="T9" s="416">
        <f>H9+K9+N9+Q9</f>
        <v>81</v>
      </c>
      <c r="U9" s="446">
        <v>2</v>
      </c>
    </row>
    <row r="10" spans="1:21" ht="15.75" customHeight="1" thickBot="1" x14ac:dyDescent="0.35">
      <c r="A10" s="330"/>
      <c r="B10" s="333"/>
      <c r="C10" s="373"/>
      <c r="D10" s="374"/>
      <c r="E10" s="375"/>
      <c r="F10" s="439"/>
      <c r="G10" s="437"/>
      <c r="H10" s="432"/>
      <c r="I10" s="440"/>
      <c r="J10" s="438"/>
      <c r="K10" s="433"/>
      <c r="L10" s="440"/>
      <c r="M10" s="438"/>
      <c r="N10" s="433"/>
      <c r="O10" s="440"/>
      <c r="P10" s="438"/>
      <c r="Q10" s="433"/>
      <c r="R10" s="421"/>
      <c r="S10" s="415"/>
      <c r="T10" s="417"/>
      <c r="U10" s="447"/>
    </row>
    <row r="11" spans="1:21" ht="15" customHeight="1" x14ac:dyDescent="0.3">
      <c r="A11" s="328">
        <v>2</v>
      </c>
      <c r="B11" s="331" t="str">
        <f>'Nasazení do skupin'!B6</f>
        <v>Městský nohejbalový klub Modřice, z.s. "B"</v>
      </c>
      <c r="C11" s="434">
        <f>H7</f>
        <v>1</v>
      </c>
      <c r="D11" s="436" t="s">
        <v>5</v>
      </c>
      <c r="E11" s="436">
        <f>F7</f>
        <v>2</v>
      </c>
      <c r="F11" s="376" t="s">
        <v>41</v>
      </c>
      <c r="G11" s="377"/>
      <c r="H11" s="378"/>
      <c r="I11" s="436">
        <f>O39</f>
        <v>0</v>
      </c>
      <c r="J11" s="436" t="s">
        <v>5</v>
      </c>
      <c r="K11" s="428">
        <f>Q39</f>
        <v>2</v>
      </c>
      <c r="L11" s="434">
        <f>H19</f>
        <v>2</v>
      </c>
      <c r="M11" s="436" t="s">
        <v>5</v>
      </c>
      <c r="N11" s="428">
        <f>F19</f>
        <v>0</v>
      </c>
      <c r="O11" s="434">
        <f>O29</f>
        <v>2</v>
      </c>
      <c r="P11" s="436" t="s">
        <v>5</v>
      </c>
      <c r="Q11" s="428">
        <f>Q29</f>
        <v>1</v>
      </c>
      <c r="R11" s="418">
        <f>C11+I11+L11+O11</f>
        <v>5</v>
      </c>
      <c r="S11" s="422" t="s">
        <v>5</v>
      </c>
      <c r="T11" s="452">
        <f>E11+K11+N11+Q11</f>
        <v>5</v>
      </c>
      <c r="U11" s="450">
        <v>4</v>
      </c>
    </row>
    <row r="12" spans="1:21" ht="15.75" customHeight="1" thickBot="1" x14ac:dyDescent="0.35">
      <c r="A12" s="329"/>
      <c r="B12" s="332"/>
      <c r="C12" s="435"/>
      <c r="D12" s="431"/>
      <c r="E12" s="431"/>
      <c r="F12" s="379"/>
      <c r="G12" s="380"/>
      <c r="H12" s="381"/>
      <c r="I12" s="431"/>
      <c r="J12" s="431"/>
      <c r="K12" s="429"/>
      <c r="L12" s="435"/>
      <c r="M12" s="431"/>
      <c r="N12" s="429"/>
      <c r="O12" s="435"/>
      <c r="P12" s="431"/>
      <c r="Q12" s="429"/>
      <c r="R12" s="419"/>
      <c r="S12" s="423"/>
      <c r="T12" s="453"/>
      <c r="U12" s="451"/>
    </row>
    <row r="13" spans="1:21" ht="15" customHeight="1" x14ac:dyDescent="0.3">
      <c r="A13" s="329"/>
      <c r="B13" s="332"/>
      <c r="C13" s="439">
        <f>H9</f>
        <v>22</v>
      </c>
      <c r="D13" s="437" t="s">
        <v>5</v>
      </c>
      <c r="E13" s="437">
        <f>F9</f>
        <v>29</v>
      </c>
      <c r="F13" s="379"/>
      <c r="G13" s="380"/>
      <c r="H13" s="381"/>
      <c r="I13" s="437">
        <f>O40</f>
        <v>9</v>
      </c>
      <c r="J13" s="437" t="s">
        <v>5</v>
      </c>
      <c r="K13" s="432">
        <f>Q40</f>
        <v>20</v>
      </c>
      <c r="L13" s="439">
        <f>H21</f>
        <v>20</v>
      </c>
      <c r="M13" s="437" t="s">
        <v>5</v>
      </c>
      <c r="N13" s="432">
        <f>F21</f>
        <v>14</v>
      </c>
      <c r="O13" s="439">
        <f>O30</f>
        <v>28</v>
      </c>
      <c r="P13" s="437" t="s">
        <v>5</v>
      </c>
      <c r="Q13" s="432">
        <f>Q30</f>
        <v>28</v>
      </c>
      <c r="R13" s="420">
        <f>C13+I13+L13+O13</f>
        <v>79</v>
      </c>
      <c r="S13" s="414" t="s">
        <v>5</v>
      </c>
      <c r="T13" s="416">
        <f>E13+K13+N13+Q13</f>
        <v>91</v>
      </c>
      <c r="U13" s="446">
        <v>3</v>
      </c>
    </row>
    <row r="14" spans="1:21" ht="15.75" customHeight="1" thickBot="1" x14ac:dyDescent="0.35">
      <c r="A14" s="330"/>
      <c r="B14" s="333"/>
      <c r="C14" s="440"/>
      <c r="D14" s="438"/>
      <c r="E14" s="438"/>
      <c r="F14" s="382"/>
      <c r="G14" s="383"/>
      <c r="H14" s="384"/>
      <c r="I14" s="437"/>
      <c r="J14" s="437"/>
      <c r="K14" s="432"/>
      <c r="L14" s="440"/>
      <c r="M14" s="438"/>
      <c r="N14" s="433"/>
      <c r="O14" s="440"/>
      <c r="P14" s="438"/>
      <c r="Q14" s="433"/>
      <c r="R14" s="421"/>
      <c r="S14" s="415"/>
      <c r="T14" s="417"/>
      <c r="U14" s="447"/>
    </row>
    <row r="15" spans="1:21" ht="15" customHeight="1" x14ac:dyDescent="0.3">
      <c r="A15" s="328">
        <v>3</v>
      </c>
      <c r="B15" s="331" t="str">
        <f>'Nasazení do skupin'!B7</f>
        <v>TJ Spartak Čelákovice - oddíl nohejbalu "B"</v>
      </c>
      <c r="C15" s="434">
        <f>K7</f>
        <v>2</v>
      </c>
      <c r="D15" s="436" t="s">
        <v>5</v>
      </c>
      <c r="E15" s="428">
        <f>I7</f>
        <v>0</v>
      </c>
      <c r="F15" s="441">
        <f>K11</f>
        <v>2</v>
      </c>
      <c r="G15" s="430" t="s">
        <v>5</v>
      </c>
      <c r="H15" s="430">
        <f>I11</f>
        <v>0</v>
      </c>
      <c r="I15" s="343"/>
      <c r="J15" s="344"/>
      <c r="K15" s="345"/>
      <c r="L15" s="442">
        <f>O31</f>
        <v>2</v>
      </c>
      <c r="M15" s="442" t="s">
        <v>5</v>
      </c>
      <c r="N15" s="444">
        <f>Q31</f>
        <v>0</v>
      </c>
      <c r="O15" s="442">
        <f>K23</f>
        <v>2</v>
      </c>
      <c r="P15" s="442" t="s">
        <v>5</v>
      </c>
      <c r="Q15" s="444">
        <f>I23</f>
        <v>0</v>
      </c>
      <c r="R15" s="418">
        <f>C15+F15+L15+O15</f>
        <v>8</v>
      </c>
      <c r="S15" s="422" t="s">
        <v>5</v>
      </c>
      <c r="T15" s="452">
        <f>H15+E15+N15+Q15</f>
        <v>0</v>
      </c>
      <c r="U15" s="450">
        <v>8</v>
      </c>
    </row>
    <row r="16" spans="1:21" ht="15.75" customHeight="1" thickBot="1" x14ac:dyDescent="0.35">
      <c r="A16" s="329"/>
      <c r="B16" s="332"/>
      <c r="C16" s="435"/>
      <c r="D16" s="431"/>
      <c r="E16" s="429"/>
      <c r="F16" s="435"/>
      <c r="G16" s="431"/>
      <c r="H16" s="431"/>
      <c r="I16" s="346"/>
      <c r="J16" s="347"/>
      <c r="K16" s="348"/>
      <c r="L16" s="443"/>
      <c r="M16" s="443"/>
      <c r="N16" s="445"/>
      <c r="O16" s="443"/>
      <c r="P16" s="443"/>
      <c r="Q16" s="445"/>
      <c r="R16" s="419"/>
      <c r="S16" s="423"/>
      <c r="T16" s="453"/>
      <c r="U16" s="451"/>
    </row>
    <row r="17" spans="1:22" ht="15" customHeight="1" x14ac:dyDescent="0.3">
      <c r="A17" s="329"/>
      <c r="B17" s="332"/>
      <c r="C17" s="439">
        <f>K9</f>
        <v>20</v>
      </c>
      <c r="D17" s="437" t="s">
        <v>5</v>
      </c>
      <c r="E17" s="432">
        <f>I9</f>
        <v>12</v>
      </c>
      <c r="F17" s="439">
        <f>K13</f>
        <v>20</v>
      </c>
      <c r="G17" s="437" t="s">
        <v>5</v>
      </c>
      <c r="H17" s="437">
        <f>I13</f>
        <v>9</v>
      </c>
      <c r="I17" s="346"/>
      <c r="J17" s="347"/>
      <c r="K17" s="348"/>
      <c r="L17" s="426">
        <f>O32</f>
        <v>20</v>
      </c>
      <c r="M17" s="426" t="s">
        <v>5</v>
      </c>
      <c r="N17" s="448">
        <f>Q32</f>
        <v>12</v>
      </c>
      <c r="O17" s="426">
        <f>K25</f>
        <v>20</v>
      </c>
      <c r="P17" s="426" t="s">
        <v>5</v>
      </c>
      <c r="Q17" s="448">
        <f>I25</f>
        <v>14</v>
      </c>
      <c r="R17" s="420">
        <f>F17+C17+L17+O17</f>
        <v>80</v>
      </c>
      <c r="S17" s="414" t="s">
        <v>5</v>
      </c>
      <c r="T17" s="416">
        <f>H17+E17+N17+Q17</f>
        <v>47</v>
      </c>
      <c r="U17" s="446">
        <v>1</v>
      </c>
    </row>
    <row r="18" spans="1:22" ht="15.75" customHeight="1" thickBot="1" x14ac:dyDescent="0.35">
      <c r="A18" s="330"/>
      <c r="B18" s="333"/>
      <c r="C18" s="440"/>
      <c r="D18" s="438"/>
      <c r="E18" s="433"/>
      <c r="F18" s="440"/>
      <c r="G18" s="438"/>
      <c r="H18" s="438"/>
      <c r="I18" s="349"/>
      <c r="J18" s="350"/>
      <c r="K18" s="351"/>
      <c r="L18" s="427"/>
      <c r="M18" s="427"/>
      <c r="N18" s="449"/>
      <c r="O18" s="427"/>
      <c r="P18" s="427"/>
      <c r="Q18" s="449"/>
      <c r="R18" s="421"/>
      <c r="S18" s="415"/>
      <c r="T18" s="417"/>
      <c r="U18" s="447"/>
    </row>
    <row r="19" spans="1:22" ht="15" customHeight="1" x14ac:dyDescent="0.3">
      <c r="A19" s="328">
        <v>4</v>
      </c>
      <c r="B19" s="331" t="str">
        <f>'Nasazení do skupin'!B8</f>
        <v>TJ SLAVOJ Český Brod "B"</v>
      </c>
      <c r="C19" s="434">
        <f>O37</f>
        <v>2</v>
      </c>
      <c r="D19" s="436" t="s">
        <v>5</v>
      </c>
      <c r="E19" s="428">
        <f>Q37</f>
        <v>1</v>
      </c>
      <c r="F19" s="434">
        <f>O45</f>
        <v>0</v>
      </c>
      <c r="G19" s="436" t="s">
        <v>5</v>
      </c>
      <c r="H19" s="428">
        <f>Q45</f>
        <v>2</v>
      </c>
      <c r="I19" s="441">
        <f>N15</f>
        <v>0</v>
      </c>
      <c r="J19" s="430" t="s">
        <v>5</v>
      </c>
      <c r="K19" s="430">
        <f>L15</f>
        <v>2</v>
      </c>
      <c r="L19" s="299">
        <v>2017</v>
      </c>
      <c r="M19" s="300"/>
      <c r="N19" s="301"/>
      <c r="O19" s="442">
        <f>N23</f>
        <v>1</v>
      </c>
      <c r="P19" s="442" t="s">
        <v>5</v>
      </c>
      <c r="Q19" s="444">
        <f>L23</f>
        <v>2</v>
      </c>
      <c r="R19" s="418">
        <f>F19+I19+C19+O19</f>
        <v>3</v>
      </c>
      <c r="S19" s="422" t="s">
        <v>5</v>
      </c>
      <c r="T19" s="452">
        <f>H19+K19+E19+Q19</f>
        <v>7</v>
      </c>
      <c r="U19" s="450">
        <v>2</v>
      </c>
    </row>
    <row r="20" spans="1:22" ht="15.75" customHeight="1" thickBot="1" x14ac:dyDescent="0.35">
      <c r="A20" s="329"/>
      <c r="B20" s="332"/>
      <c r="C20" s="435"/>
      <c r="D20" s="431"/>
      <c r="E20" s="429"/>
      <c r="F20" s="435"/>
      <c r="G20" s="431"/>
      <c r="H20" s="429"/>
      <c r="I20" s="435"/>
      <c r="J20" s="431"/>
      <c r="K20" s="431"/>
      <c r="L20" s="302"/>
      <c r="M20" s="303"/>
      <c r="N20" s="304"/>
      <c r="O20" s="443"/>
      <c r="P20" s="443"/>
      <c r="Q20" s="445"/>
      <c r="R20" s="419"/>
      <c r="S20" s="423"/>
      <c r="T20" s="453"/>
      <c r="U20" s="451"/>
    </row>
    <row r="21" spans="1:22" ht="15" customHeight="1" x14ac:dyDescent="0.3">
      <c r="A21" s="329"/>
      <c r="B21" s="332"/>
      <c r="C21" s="439">
        <f>O38</f>
        <v>29</v>
      </c>
      <c r="D21" s="437" t="s">
        <v>5</v>
      </c>
      <c r="E21" s="432">
        <f>Q38</f>
        <v>24</v>
      </c>
      <c r="F21" s="439">
        <f>O46</f>
        <v>14</v>
      </c>
      <c r="G21" s="437" t="s">
        <v>5</v>
      </c>
      <c r="H21" s="432">
        <f>Q46</f>
        <v>20</v>
      </c>
      <c r="I21" s="439">
        <f>N17</f>
        <v>12</v>
      </c>
      <c r="J21" s="437" t="s">
        <v>5</v>
      </c>
      <c r="K21" s="437">
        <f>L17</f>
        <v>20</v>
      </c>
      <c r="L21" s="302"/>
      <c r="M21" s="303"/>
      <c r="N21" s="304"/>
      <c r="O21" s="426">
        <f>N25</f>
        <v>23</v>
      </c>
      <c r="P21" s="426" t="s">
        <v>5</v>
      </c>
      <c r="Q21" s="448">
        <f>L25</f>
        <v>25</v>
      </c>
      <c r="R21" s="420">
        <f>F21+I21+C21+O21</f>
        <v>78</v>
      </c>
      <c r="S21" s="414" t="s">
        <v>5</v>
      </c>
      <c r="T21" s="416">
        <f>H21+K21+E21+Q21</f>
        <v>89</v>
      </c>
      <c r="U21" s="446">
        <v>5</v>
      </c>
    </row>
    <row r="22" spans="1:22" ht="15.75" customHeight="1" thickBot="1" x14ac:dyDescent="0.35">
      <c r="A22" s="330"/>
      <c r="B22" s="333"/>
      <c r="C22" s="440"/>
      <c r="D22" s="438"/>
      <c r="E22" s="433"/>
      <c r="F22" s="440"/>
      <c r="G22" s="438"/>
      <c r="H22" s="433"/>
      <c r="I22" s="440"/>
      <c r="J22" s="438"/>
      <c r="K22" s="438"/>
      <c r="L22" s="305"/>
      <c r="M22" s="306"/>
      <c r="N22" s="307"/>
      <c r="O22" s="427"/>
      <c r="P22" s="427"/>
      <c r="Q22" s="449"/>
      <c r="R22" s="421"/>
      <c r="S22" s="415"/>
      <c r="T22" s="417"/>
      <c r="U22" s="447"/>
    </row>
    <row r="23" spans="1:22" ht="15.75" customHeight="1" x14ac:dyDescent="0.3">
      <c r="A23" s="328">
        <v>5</v>
      </c>
      <c r="B23" s="331" t="str">
        <f>'Nasazení do skupin'!B9</f>
        <v>SK START Praha - oddíl nohejbalu</v>
      </c>
      <c r="C23" s="434">
        <f>O47</f>
        <v>0</v>
      </c>
      <c r="D23" s="436" t="s">
        <v>5</v>
      </c>
      <c r="E23" s="428">
        <f>Q47</f>
        <v>2</v>
      </c>
      <c r="F23" s="434">
        <f>Q11</f>
        <v>1</v>
      </c>
      <c r="G23" s="436" t="s">
        <v>5</v>
      </c>
      <c r="H23" s="428">
        <f>O11</f>
        <v>2</v>
      </c>
      <c r="I23" s="434">
        <f>O35</f>
        <v>0</v>
      </c>
      <c r="J23" s="436" t="s">
        <v>5</v>
      </c>
      <c r="K23" s="428">
        <f>Q35</f>
        <v>2</v>
      </c>
      <c r="L23" s="434">
        <f>O41</f>
        <v>2</v>
      </c>
      <c r="M23" s="436" t="s">
        <v>5</v>
      </c>
      <c r="N23" s="428">
        <f>Q41</f>
        <v>1</v>
      </c>
      <c r="O23" s="299"/>
      <c r="P23" s="300"/>
      <c r="Q23" s="301"/>
      <c r="R23" s="418">
        <f>F23+I23+L23+C23</f>
        <v>3</v>
      </c>
      <c r="S23" s="422" t="s">
        <v>5</v>
      </c>
      <c r="T23" s="452">
        <f>H23+K23+N23+E23</f>
        <v>7</v>
      </c>
      <c r="U23" s="450">
        <v>2</v>
      </c>
    </row>
    <row r="24" spans="1:22" ht="15.75" customHeight="1" thickBot="1" x14ac:dyDescent="0.35">
      <c r="A24" s="329"/>
      <c r="B24" s="332"/>
      <c r="C24" s="435"/>
      <c r="D24" s="431"/>
      <c r="E24" s="429"/>
      <c r="F24" s="435"/>
      <c r="G24" s="431"/>
      <c r="H24" s="429"/>
      <c r="I24" s="435"/>
      <c r="J24" s="431"/>
      <c r="K24" s="429"/>
      <c r="L24" s="435"/>
      <c r="M24" s="431"/>
      <c r="N24" s="429"/>
      <c r="O24" s="302"/>
      <c r="P24" s="303"/>
      <c r="Q24" s="304"/>
      <c r="R24" s="419"/>
      <c r="S24" s="423"/>
      <c r="T24" s="453"/>
      <c r="U24" s="451"/>
    </row>
    <row r="25" spans="1:22" ht="15.75" customHeight="1" x14ac:dyDescent="0.3">
      <c r="A25" s="329"/>
      <c r="B25" s="332"/>
      <c r="C25" s="439">
        <f>O48</f>
        <v>10</v>
      </c>
      <c r="D25" s="437" t="s">
        <v>5</v>
      </c>
      <c r="E25" s="432">
        <f>Q48</f>
        <v>20</v>
      </c>
      <c r="F25" s="439">
        <f>Q13</f>
        <v>28</v>
      </c>
      <c r="G25" s="437" t="s">
        <v>5</v>
      </c>
      <c r="H25" s="432">
        <f>O13</f>
        <v>28</v>
      </c>
      <c r="I25" s="439">
        <f>O36</f>
        <v>14</v>
      </c>
      <c r="J25" s="437" t="s">
        <v>5</v>
      </c>
      <c r="K25" s="432">
        <f>Q36</f>
        <v>20</v>
      </c>
      <c r="L25" s="439">
        <f>O42</f>
        <v>25</v>
      </c>
      <c r="M25" s="437" t="s">
        <v>5</v>
      </c>
      <c r="N25" s="432">
        <f>Q42</f>
        <v>23</v>
      </c>
      <c r="O25" s="302"/>
      <c r="P25" s="303"/>
      <c r="Q25" s="304"/>
      <c r="R25" s="420">
        <f>F25+I25+L25+C25</f>
        <v>77</v>
      </c>
      <c r="S25" s="414" t="s">
        <v>5</v>
      </c>
      <c r="T25" s="416">
        <f>H25+K25+N25+E25</f>
        <v>91</v>
      </c>
      <c r="U25" s="446">
        <v>4</v>
      </c>
    </row>
    <row r="26" spans="1:22" ht="15.75" customHeight="1" thickBot="1" x14ac:dyDescent="0.35">
      <c r="A26" s="330"/>
      <c r="B26" s="333"/>
      <c r="C26" s="440"/>
      <c r="D26" s="438"/>
      <c r="E26" s="433"/>
      <c r="F26" s="440"/>
      <c r="G26" s="438"/>
      <c r="H26" s="433"/>
      <c r="I26" s="440"/>
      <c r="J26" s="438"/>
      <c r="K26" s="433"/>
      <c r="L26" s="440"/>
      <c r="M26" s="438"/>
      <c r="N26" s="433"/>
      <c r="O26" s="305"/>
      <c r="P26" s="306"/>
      <c r="Q26" s="307"/>
      <c r="R26" s="421"/>
      <c r="S26" s="415"/>
      <c r="T26" s="417"/>
      <c r="U26" s="447"/>
    </row>
    <row r="28" spans="1:22" ht="24.9" customHeight="1" x14ac:dyDescent="0.4">
      <c r="A28" s="455" t="s">
        <v>12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7"/>
      <c r="S28" s="183"/>
      <c r="T28" s="217"/>
      <c r="U28" s="217"/>
    </row>
    <row r="29" spans="1:22" ht="15" customHeight="1" x14ac:dyDescent="0.3">
      <c r="A29" s="458">
        <v>1</v>
      </c>
      <c r="B29" s="454" t="str">
        <f>B11</f>
        <v>Městský nohejbalový klub Modřice, z.s. "B"</v>
      </c>
      <c r="C29" s="454"/>
      <c r="D29" s="454" t="s">
        <v>5</v>
      </c>
      <c r="E29" s="454" t="str">
        <f>B23</f>
        <v>SK START Praha - oddíl nohejbalu</v>
      </c>
      <c r="F29" s="454"/>
      <c r="G29" s="454"/>
      <c r="H29" s="454"/>
      <c r="I29" s="454"/>
      <c r="J29" s="454"/>
      <c r="K29" s="454"/>
      <c r="L29" s="454"/>
      <c r="M29" s="454"/>
      <c r="N29" s="454"/>
      <c r="O29" s="191">
        <v>2</v>
      </c>
      <c r="P29" s="192" t="s">
        <v>5</v>
      </c>
      <c r="Q29" s="192">
        <v>1</v>
      </c>
      <c r="R29" s="182" t="s">
        <v>11</v>
      </c>
      <c r="S29" s="181"/>
      <c r="T29" s="45"/>
      <c r="U29" s="46"/>
      <c r="V29" s="3"/>
    </row>
    <row r="30" spans="1:22" ht="15" customHeight="1" x14ac:dyDescent="0.3">
      <c r="A30" s="424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193">
        <v>28</v>
      </c>
      <c r="P30" s="194" t="s">
        <v>5</v>
      </c>
      <c r="Q30" s="179">
        <v>28</v>
      </c>
      <c r="R30" s="6" t="s">
        <v>10</v>
      </c>
      <c r="S30" s="181"/>
      <c r="T30" s="43"/>
      <c r="U30" s="46"/>
      <c r="V30" s="3"/>
    </row>
    <row r="31" spans="1:22" ht="15" customHeight="1" x14ac:dyDescent="0.3">
      <c r="A31" s="424">
        <v>2</v>
      </c>
      <c r="B31" s="425" t="str">
        <f>B15</f>
        <v>TJ Spartak Čelákovice - oddíl nohejbalu "B"</v>
      </c>
      <c r="C31" s="425"/>
      <c r="D31" s="425" t="s">
        <v>5</v>
      </c>
      <c r="E31" s="425" t="str">
        <f>B19</f>
        <v>TJ SLAVOJ Český Brod "B"</v>
      </c>
      <c r="F31" s="425"/>
      <c r="G31" s="425"/>
      <c r="H31" s="425"/>
      <c r="I31" s="425"/>
      <c r="J31" s="425"/>
      <c r="K31" s="425"/>
      <c r="L31" s="425"/>
      <c r="M31" s="425"/>
      <c r="N31" s="425"/>
      <c r="O31" s="195">
        <v>2</v>
      </c>
      <c r="P31" s="194" t="s">
        <v>5</v>
      </c>
      <c r="Q31" s="194">
        <v>0</v>
      </c>
      <c r="R31" s="6" t="s">
        <v>11</v>
      </c>
      <c r="S31" s="181"/>
      <c r="T31" s="45"/>
      <c r="U31" s="46"/>
    </row>
    <row r="32" spans="1:22" ht="15" customHeight="1" x14ac:dyDescent="0.3">
      <c r="A32" s="424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193">
        <v>20</v>
      </c>
      <c r="P32" s="194" t="s">
        <v>5</v>
      </c>
      <c r="Q32" s="179">
        <v>12</v>
      </c>
      <c r="R32" s="6" t="s">
        <v>10</v>
      </c>
      <c r="S32" s="181"/>
      <c r="T32" s="43"/>
      <c r="U32" s="46"/>
    </row>
    <row r="33" spans="1:21" ht="15" customHeight="1" x14ac:dyDescent="0.3">
      <c r="A33" s="424">
        <v>3</v>
      </c>
      <c r="B33" s="425" t="str">
        <f>B7</f>
        <v>SK Liapor - Witte Karlovy Vary z.s. "A"</v>
      </c>
      <c r="C33" s="425"/>
      <c r="D33" s="425" t="s">
        <v>5</v>
      </c>
      <c r="E33" s="425" t="str">
        <f>B11</f>
        <v>Městský nohejbalový klub Modřice, z.s. "B"</v>
      </c>
      <c r="F33" s="425"/>
      <c r="G33" s="425"/>
      <c r="H33" s="425"/>
      <c r="I33" s="425"/>
      <c r="J33" s="425"/>
      <c r="K33" s="425"/>
      <c r="L33" s="425"/>
      <c r="M33" s="425"/>
      <c r="N33" s="425"/>
      <c r="O33" s="195">
        <v>2</v>
      </c>
      <c r="P33" s="194" t="s">
        <v>5</v>
      </c>
      <c r="Q33" s="194">
        <v>1</v>
      </c>
      <c r="R33" s="6" t="s">
        <v>11</v>
      </c>
      <c r="S33" s="181"/>
      <c r="T33" s="45"/>
      <c r="U33" s="46"/>
    </row>
    <row r="34" spans="1:21" ht="15" customHeight="1" x14ac:dyDescent="0.3">
      <c r="A34" s="424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193">
        <v>29</v>
      </c>
      <c r="P34" s="194" t="s">
        <v>5</v>
      </c>
      <c r="Q34" s="179">
        <v>22</v>
      </c>
      <c r="R34" s="6" t="s">
        <v>10</v>
      </c>
      <c r="S34" s="181"/>
      <c r="T34" s="43"/>
      <c r="U34" s="46"/>
    </row>
    <row r="35" spans="1:21" ht="15" customHeight="1" x14ac:dyDescent="0.3">
      <c r="A35" s="424">
        <v>4</v>
      </c>
      <c r="B35" s="425" t="str">
        <f>B23</f>
        <v>SK START Praha - oddíl nohejbalu</v>
      </c>
      <c r="C35" s="425"/>
      <c r="D35" s="425" t="s">
        <v>5</v>
      </c>
      <c r="E35" s="425" t="str">
        <f>B15</f>
        <v>TJ Spartak Čelákovice - oddíl nohejbalu "B"</v>
      </c>
      <c r="F35" s="425"/>
      <c r="G35" s="425"/>
      <c r="H35" s="425"/>
      <c r="I35" s="425"/>
      <c r="J35" s="425"/>
      <c r="K35" s="425"/>
      <c r="L35" s="425"/>
      <c r="M35" s="425"/>
      <c r="N35" s="425"/>
      <c r="O35" s="195">
        <v>0</v>
      </c>
      <c r="P35" s="194" t="s">
        <v>5</v>
      </c>
      <c r="Q35" s="194">
        <v>2</v>
      </c>
      <c r="R35" s="6" t="s">
        <v>11</v>
      </c>
      <c r="S35" s="181"/>
      <c r="T35" s="45"/>
      <c r="U35" s="46"/>
    </row>
    <row r="36" spans="1:21" ht="15" customHeight="1" x14ac:dyDescent="0.3">
      <c r="A36" s="424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193">
        <v>14</v>
      </c>
      <c r="P36" s="194" t="s">
        <v>5</v>
      </c>
      <c r="Q36" s="179">
        <v>20</v>
      </c>
      <c r="R36" s="6" t="s">
        <v>10</v>
      </c>
      <c r="S36" s="181"/>
      <c r="T36" s="43"/>
      <c r="U36" s="46"/>
    </row>
    <row r="37" spans="1:21" ht="15" customHeight="1" x14ac:dyDescent="0.3">
      <c r="A37" s="424">
        <v>5</v>
      </c>
      <c r="B37" s="425" t="str">
        <f>B19</f>
        <v>TJ SLAVOJ Český Brod "B"</v>
      </c>
      <c r="C37" s="425"/>
      <c r="D37" s="425" t="s">
        <v>5</v>
      </c>
      <c r="E37" s="425" t="str">
        <f>B7</f>
        <v>SK Liapor - Witte Karlovy Vary z.s. "A"</v>
      </c>
      <c r="F37" s="425"/>
      <c r="G37" s="425"/>
      <c r="H37" s="425"/>
      <c r="I37" s="425"/>
      <c r="J37" s="425"/>
      <c r="K37" s="425"/>
      <c r="L37" s="425"/>
      <c r="M37" s="425"/>
      <c r="N37" s="425"/>
      <c r="O37" s="195">
        <v>2</v>
      </c>
      <c r="P37" s="194" t="s">
        <v>5</v>
      </c>
      <c r="Q37" s="194">
        <v>1</v>
      </c>
      <c r="R37" s="6" t="s">
        <v>11</v>
      </c>
      <c r="S37" s="181"/>
      <c r="T37" s="45"/>
      <c r="U37" s="46"/>
    </row>
    <row r="38" spans="1:21" ht="15" customHeight="1" x14ac:dyDescent="0.3">
      <c r="A38" s="424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193">
        <v>29</v>
      </c>
      <c r="P38" s="194" t="s">
        <v>5</v>
      </c>
      <c r="Q38" s="179">
        <v>24</v>
      </c>
      <c r="R38" s="6" t="s">
        <v>10</v>
      </c>
      <c r="S38" s="181"/>
      <c r="T38" s="43"/>
      <c r="U38" s="46"/>
    </row>
    <row r="39" spans="1:21" ht="15" customHeight="1" x14ac:dyDescent="0.3">
      <c r="A39" s="424">
        <v>6</v>
      </c>
      <c r="B39" s="425" t="str">
        <f>B11</f>
        <v>Městský nohejbalový klub Modřice, z.s. "B"</v>
      </c>
      <c r="C39" s="425"/>
      <c r="D39" s="425" t="s">
        <v>5</v>
      </c>
      <c r="E39" s="425" t="str">
        <f>B15</f>
        <v>TJ Spartak Čelákovice - oddíl nohejbalu "B"</v>
      </c>
      <c r="F39" s="425"/>
      <c r="G39" s="425"/>
      <c r="H39" s="425"/>
      <c r="I39" s="425"/>
      <c r="J39" s="425"/>
      <c r="K39" s="425"/>
      <c r="L39" s="425"/>
      <c r="M39" s="425"/>
      <c r="N39" s="425"/>
      <c r="O39" s="195">
        <v>0</v>
      </c>
      <c r="P39" s="194" t="s">
        <v>5</v>
      </c>
      <c r="Q39" s="194">
        <v>2</v>
      </c>
      <c r="R39" s="6" t="s">
        <v>11</v>
      </c>
      <c r="S39" s="181"/>
      <c r="T39" s="45"/>
      <c r="U39" s="46"/>
    </row>
    <row r="40" spans="1:21" ht="15" customHeight="1" x14ac:dyDescent="0.3">
      <c r="A40" s="424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193">
        <v>9</v>
      </c>
      <c r="P40" s="194" t="s">
        <v>5</v>
      </c>
      <c r="Q40" s="179">
        <v>20</v>
      </c>
      <c r="R40" s="6" t="s">
        <v>10</v>
      </c>
      <c r="S40" s="181"/>
      <c r="T40" s="43"/>
      <c r="U40" s="46"/>
    </row>
    <row r="41" spans="1:21" ht="15.6" x14ac:dyDescent="0.3">
      <c r="A41" s="424">
        <v>7</v>
      </c>
      <c r="B41" s="425" t="str">
        <f>B23</f>
        <v>SK START Praha - oddíl nohejbalu</v>
      </c>
      <c r="C41" s="425"/>
      <c r="D41" s="425" t="s">
        <v>5</v>
      </c>
      <c r="E41" s="425" t="str">
        <f>B19</f>
        <v>TJ SLAVOJ Český Brod "B"</v>
      </c>
      <c r="F41" s="425"/>
      <c r="G41" s="425"/>
      <c r="H41" s="425"/>
      <c r="I41" s="425"/>
      <c r="J41" s="425"/>
      <c r="K41" s="425"/>
      <c r="L41" s="425"/>
      <c r="M41" s="425"/>
      <c r="N41" s="425"/>
      <c r="O41" s="195">
        <v>2</v>
      </c>
      <c r="P41" s="194" t="s">
        <v>5</v>
      </c>
      <c r="Q41" s="194">
        <v>1</v>
      </c>
      <c r="R41" s="6" t="s">
        <v>11</v>
      </c>
      <c r="S41" s="181"/>
      <c r="T41" s="45"/>
      <c r="U41" s="46"/>
    </row>
    <row r="42" spans="1:21" ht="15.6" x14ac:dyDescent="0.3">
      <c r="A42" s="424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193">
        <v>25</v>
      </c>
      <c r="P42" s="194" t="s">
        <v>5</v>
      </c>
      <c r="Q42" s="179">
        <v>23</v>
      </c>
      <c r="R42" s="6" t="s">
        <v>10</v>
      </c>
      <c r="S42" s="181"/>
      <c r="T42" s="43"/>
      <c r="U42" s="46"/>
    </row>
    <row r="43" spans="1:21" ht="14.4" customHeight="1" x14ac:dyDescent="0.3">
      <c r="A43" s="424">
        <v>8</v>
      </c>
      <c r="B43" s="425" t="str">
        <f>B7</f>
        <v>SK Liapor - Witte Karlovy Vary z.s. "A"</v>
      </c>
      <c r="C43" s="425"/>
      <c r="D43" s="425" t="s">
        <v>5</v>
      </c>
      <c r="E43" s="425" t="str">
        <f>B15</f>
        <v>TJ Spartak Čelákovice - oddíl nohejbalu "B"</v>
      </c>
      <c r="F43" s="425"/>
      <c r="G43" s="425"/>
      <c r="H43" s="425"/>
      <c r="I43" s="425"/>
      <c r="J43" s="425"/>
      <c r="K43" s="425"/>
      <c r="L43" s="425"/>
      <c r="M43" s="425"/>
      <c r="N43" s="425"/>
      <c r="O43" s="195">
        <v>0</v>
      </c>
      <c r="P43" s="194" t="s">
        <v>5</v>
      </c>
      <c r="Q43" s="194">
        <v>2</v>
      </c>
      <c r="R43" s="6" t="s">
        <v>11</v>
      </c>
      <c r="S43" s="181"/>
      <c r="T43" s="45"/>
      <c r="U43" s="46"/>
    </row>
    <row r="44" spans="1:21" ht="14.4" customHeight="1" x14ac:dyDescent="0.3">
      <c r="A44" s="424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193">
        <v>12</v>
      </c>
      <c r="P44" s="194" t="s">
        <v>5</v>
      </c>
      <c r="Q44" s="179">
        <v>20</v>
      </c>
      <c r="R44" s="6" t="s">
        <v>10</v>
      </c>
      <c r="S44" s="181"/>
      <c r="T44" s="43"/>
      <c r="U44" s="46"/>
    </row>
    <row r="45" spans="1:21" ht="15.6" x14ac:dyDescent="0.3">
      <c r="A45" s="424">
        <v>9</v>
      </c>
      <c r="B45" s="425" t="str">
        <f>B19</f>
        <v>TJ SLAVOJ Český Brod "B"</v>
      </c>
      <c r="C45" s="425"/>
      <c r="D45" s="425" t="s">
        <v>5</v>
      </c>
      <c r="E45" s="425" t="str">
        <f>B11</f>
        <v>Městský nohejbalový klub Modřice, z.s. "B"</v>
      </c>
      <c r="F45" s="425"/>
      <c r="G45" s="425"/>
      <c r="H45" s="425"/>
      <c r="I45" s="425"/>
      <c r="J45" s="425"/>
      <c r="K45" s="425"/>
      <c r="L45" s="425"/>
      <c r="M45" s="425"/>
      <c r="N45" s="425"/>
      <c r="O45" s="195">
        <v>0</v>
      </c>
      <c r="P45" s="194" t="s">
        <v>5</v>
      </c>
      <c r="Q45" s="194">
        <v>2</v>
      </c>
      <c r="R45" s="6" t="s">
        <v>11</v>
      </c>
      <c r="S45" s="181"/>
      <c r="T45" s="45"/>
      <c r="U45" s="46"/>
    </row>
    <row r="46" spans="1:21" ht="15.6" x14ac:dyDescent="0.3">
      <c r="A46" s="424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193">
        <v>14</v>
      </c>
      <c r="P46" s="194" t="s">
        <v>5</v>
      </c>
      <c r="Q46" s="179">
        <v>20</v>
      </c>
      <c r="R46" s="6" t="s">
        <v>10</v>
      </c>
      <c r="S46" s="181"/>
      <c r="T46" s="43"/>
      <c r="U46" s="46"/>
    </row>
    <row r="47" spans="1:21" ht="15.6" x14ac:dyDescent="0.3">
      <c r="A47" s="424">
        <v>10</v>
      </c>
      <c r="B47" s="425" t="str">
        <f>B23</f>
        <v>SK START Praha - oddíl nohejbalu</v>
      </c>
      <c r="C47" s="425"/>
      <c r="D47" s="425" t="s">
        <v>5</v>
      </c>
      <c r="E47" s="425" t="str">
        <f>B7</f>
        <v>SK Liapor - Witte Karlovy Vary z.s. "A"</v>
      </c>
      <c r="F47" s="425"/>
      <c r="G47" s="425"/>
      <c r="H47" s="425"/>
      <c r="I47" s="425"/>
      <c r="J47" s="425"/>
      <c r="K47" s="425"/>
      <c r="L47" s="425"/>
      <c r="M47" s="425"/>
      <c r="N47" s="425"/>
      <c r="O47" s="49">
        <v>0</v>
      </c>
      <c r="P47" s="50" t="s">
        <v>5</v>
      </c>
      <c r="Q47" s="50">
        <v>2</v>
      </c>
      <c r="R47" s="6" t="s">
        <v>11</v>
      </c>
      <c r="S47" s="181"/>
      <c r="T47" s="45"/>
      <c r="U47" s="46"/>
    </row>
    <row r="48" spans="1:21" ht="15.6" x14ac:dyDescent="0.3">
      <c r="A48" s="424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8">
        <v>10</v>
      </c>
      <c r="P48" s="50" t="s">
        <v>5</v>
      </c>
      <c r="Q48" s="38">
        <v>20</v>
      </c>
      <c r="R48" s="6" t="s">
        <v>10</v>
      </c>
      <c r="S48" s="181"/>
      <c r="T48" s="43"/>
      <c r="U48" s="46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E92"/>
  <sheetViews>
    <sheetView showGridLines="0" zoomScaleNormal="100" workbookViewId="0">
      <selection activeCell="Y5" sqref="Y5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92"/>
      <c r="M2" s="392"/>
      <c r="N2" s="392"/>
      <c r="O2" s="359"/>
      <c r="P2" s="359"/>
      <c r="Q2" s="359"/>
      <c r="R2" s="359"/>
      <c r="S2" s="359"/>
      <c r="T2" s="359"/>
      <c r="U2" s="360"/>
    </row>
    <row r="3" spans="1:29" ht="15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9" ht="32.25" customHeight="1" thickBot="1" x14ac:dyDescent="0.35">
      <c r="A4" s="406" t="s">
        <v>6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9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187" t="s">
        <v>2</v>
      </c>
    </row>
    <row r="6" spans="1:29" ht="15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188" t="s">
        <v>4</v>
      </c>
    </row>
    <row r="7" spans="1:29" ht="15" customHeight="1" x14ac:dyDescent="0.35">
      <c r="A7" s="328">
        <v>1</v>
      </c>
      <c r="B7" s="331" t="str">
        <f>'Nasazení do skupin'!B10</f>
        <v>SK Šacung ČNES Benešov 1947 "A"</v>
      </c>
      <c r="C7" s="367"/>
      <c r="D7" s="368"/>
      <c r="E7" s="369"/>
      <c r="F7" s="334"/>
      <c r="G7" s="318"/>
      <c r="H7" s="320"/>
      <c r="I7" s="334"/>
      <c r="J7" s="318"/>
      <c r="K7" s="320"/>
      <c r="L7" s="180"/>
      <c r="M7" s="180"/>
      <c r="N7" s="180"/>
      <c r="O7" s="334"/>
      <c r="P7" s="318"/>
      <c r="Q7" s="320"/>
      <c r="R7" s="402"/>
      <c r="S7" s="308"/>
      <c r="T7" s="310"/>
      <c r="U7" s="357"/>
      <c r="AB7" s="43"/>
    </row>
    <row r="8" spans="1:29" ht="15.75" customHeight="1" thickBot="1" x14ac:dyDescent="0.4">
      <c r="A8" s="329"/>
      <c r="B8" s="332"/>
      <c r="C8" s="370"/>
      <c r="D8" s="371"/>
      <c r="E8" s="372"/>
      <c r="F8" s="335"/>
      <c r="G8" s="319"/>
      <c r="H8" s="321"/>
      <c r="I8" s="335"/>
      <c r="J8" s="319"/>
      <c r="K8" s="321"/>
      <c r="L8" s="184"/>
      <c r="M8" s="184"/>
      <c r="N8" s="184"/>
      <c r="O8" s="335"/>
      <c r="P8" s="319"/>
      <c r="Q8" s="321"/>
      <c r="R8" s="403"/>
      <c r="S8" s="309"/>
      <c r="T8" s="311"/>
      <c r="U8" s="358"/>
    </row>
    <row r="9" spans="1:29" ht="15" customHeight="1" x14ac:dyDescent="0.3">
      <c r="A9" s="329"/>
      <c r="B9" s="332"/>
      <c r="C9" s="370"/>
      <c r="D9" s="371"/>
      <c r="E9" s="372"/>
      <c r="F9" s="322"/>
      <c r="G9" s="326"/>
      <c r="H9" s="324"/>
      <c r="I9" s="322"/>
      <c r="J9" s="326"/>
      <c r="K9" s="324"/>
      <c r="L9" s="185"/>
      <c r="M9" s="185"/>
      <c r="N9" s="185"/>
      <c r="O9" s="322"/>
      <c r="P9" s="326"/>
      <c r="Q9" s="324"/>
      <c r="R9" s="404"/>
      <c r="S9" s="314"/>
      <c r="T9" s="316"/>
      <c r="U9" s="355"/>
      <c r="AA9" s="43"/>
      <c r="AB9" s="43"/>
      <c r="AC9" s="43"/>
    </row>
    <row r="10" spans="1:29" ht="15.75" customHeight="1" thickBot="1" x14ac:dyDescent="0.35">
      <c r="A10" s="330"/>
      <c r="B10" s="333"/>
      <c r="C10" s="373"/>
      <c r="D10" s="374"/>
      <c r="E10" s="375"/>
      <c r="F10" s="322"/>
      <c r="G10" s="326"/>
      <c r="H10" s="324"/>
      <c r="I10" s="323"/>
      <c r="J10" s="327"/>
      <c r="K10" s="325"/>
      <c r="L10" s="186"/>
      <c r="M10" s="186"/>
      <c r="N10" s="186"/>
      <c r="O10" s="323"/>
      <c r="P10" s="327"/>
      <c r="Q10" s="325"/>
      <c r="R10" s="405"/>
      <c r="S10" s="315"/>
      <c r="T10" s="317"/>
      <c r="U10" s="356"/>
      <c r="AA10" s="43"/>
      <c r="AB10" s="43"/>
      <c r="AC10" s="43"/>
    </row>
    <row r="11" spans="1:29" ht="15" customHeight="1" x14ac:dyDescent="0.35">
      <c r="A11" s="328">
        <v>2</v>
      </c>
      <c r="B11" s="331" t="str">
        <f>'Nasazení do skupin'!B11</f>
        <v>TJ Dynamo České Budějovice "A"</v>
      </c>
      <c r="C11" s="334"/>
      <c r="D11" s="318"/>
      <c r="E11" s="318"/>
      <c r="F11" s="376" t="s">
        <v>41</v>
      </c>
      <c r="G11" s="377"/>
      <c r="H11" s="378"/>
      <c r="I11" s="318"/>
      <c r="J11" s="318"/>
      <c r="K11" s="320"/>
      <c r="L11" s="180"/>
      <c r="M11" s="180"/>
      <c r="N11" s="180"/>
      <c r="O11" s="334"/>
      <c r="P11" s="318"/>
      <c r="Q11" s="320"/>
      <c r="R11" s="402"/>
      <c r="S11" s="308"/>
      <c r="T11" s="310"/>
      <c r="U11" s="357"/>
    </row>
    <row r="12" spans="1:29" ht="15.75" customHeight="1" thickBot="1" x14ac:dyDescent="0.4">
      <c r="A12" s="329"/>
      <c r="B12" s="332"/>
      <c r="C12" s="335"/>
      <c r="D12" s="319"/>
      <c r="E12" s="319"/>
      <c r="F12" s="379"/>
      <c r="G12" s="380"/>
      <c r="H12" s="381"/>
      <c r="I12" s="319"/>
      <c r="J12" s="319"/>
      <c r="K12" s="321"/>
      <c r="L12" s="184"/>
      <c r="M12" s="184"/>
      <c r="N12" s="184"/>
      <c r="O12" s="335"/>
      <c r="P12" s="319"/>
      <c r="Q12" s="321"/>
      <c r="R12" s="403"/>
      <c r="S12" s="309"/>
      <c r="T12" s="311"/>
      <c r="U12" s="358"/>
    </row>
    <row r="13" spans="1:29" ht="15" customHeight="1" x14ac:dyDescent="0.3">
      <c r="A13" s="329"/>
      <c r="B13" s="332"/>
      <c r="C13" s="322"/>
      <c r="D13" s="326"/>
      <c r="E13" s="326"/>
      <c r="F13" s="379"/>
      <c r="G13" s="380"/>
      <c r="H13" s="381"/>
      <c r="I13" s="326"/>
      <c r="J13" s="326"/>
      <c r="K13" s="324"/>
      <c r="L13" s="185"/>
      <c r="M13" s="185"/>
      <c r="N13" s="185"/>
      <c r="O13" s="322"/>
      <c r="P13" s="326"/>
      <c r="Q13" s="324"/>
      <c r="R13" s="404"/>
      <c r="S13" s="314"/>
      <c r="T13" s="316"/>
      <c r="U13" s="355"/>
    </row>
    <row r="14" spans="1:29" ht="15.75" customHeight="1" thickBot="1" x14ac:dyDescent="0.35">
      <c r="A14" s="330"/>
      <c r="B14" s="333"/>
      <c r="C14" s="323"/>
      <c r="D14" s="327"/>
      <c r="E14" s="327"/>
      <c r="F14" s="382"/>
      <c r="G14" s="383"/>
      <c r="H14" s="384"/>
      <c r="I14" s="326"/>
      <c r="J14" s="326"/>
      <c r="K14" s="324"/>
      <c r="L14" s="185"/>
      <c r="M14" s="185"/>
      <c r="N14" s="185"/>
      <c r="O14" s="323"/>
      <c r="P14" s="327"/>
      <c r="Q14" s="325"/>
      <c r="R14" s="405"/>
      <c r="S14" s="315"/>
      <c r="T14" s="317"/>
      <c r="U14" s="356"/>
    </row>
    <row r="15" spans="1:29" ht="15" customHeight="1" x14ac:dyDescent="0.3">
      <c r="A15" s="328">
        <v>3</v>
      </c>
      <c r="B15" s="331" t="str">
        <f>'Nasazení do skupin'!B12</f>
        <v>SK Liapor - Witte Karlovy Vary z.s. "B"</v>
      </c>
      <c r="C15" s="334"/>
      <c r="D15" s="318"/>
      <c r="E15" s="320"/>
      <c r="F15" s="354"/>
      <c r="G15" s="338"/>
      <c r="H15" s="338"/>
      <c r="I15" s="343"/>
      <c r="J15" s="344"/>
      <c r="K15" s="345"/>
      <c r="L15" s="334"/>
      <c r="M15" s="318"/>
      <c r="N15" s="320"/>
      <c r="O15" s="352"/>
      <c r="P15" s="352"/>
      <c r="Q15" s="336"/>
      <c r="R15" s="402"/>
      <c r="S15" s="308"/>
      <c r="T15" s="310"/>
      <c r="U15" s="357"/>
    </row>
    <row r="16" spans="1:29" ht="15.75" customHeight="1" thickBot="1" x14ac:dyDescent="0.35">
      <c r="A16" s="329"/>
      <c r="B16" s="332"/>
      <c r="C16" s="335"/>
      <c r="D16" s="319"/>
      <c r="E16" s="321"/>
      <c r="F16" s="335"/>
      <c r="G16" s="319"/>
      <c r="H16" s="319"/>
      <c r="I16" s="346"/>
      <c r="J16" s="347"/>
      <c r="K16" s="348"/>
      <c r="L16" s="335"/>
      <c r="M16" s="319"/>
      <c r="N16" s="321"/>
      <c r="O16" s="353"/>
      <c r="P16" s="353"/>
      <c r="Q16" s="337"/>
      <c r="R16" s="403"/>
      <c r="S16" s="309"/>
      <c r="T16" s="311"/>
      <c r="U16" s="358"/>
    </row>
    <row r="17" spans="1:31" ht="15" customHeight="1" x14ac:dyDescent="0.3">
      <c r="A17" s="329"/>
      <c r="B17" s="332"/>
      <c r="C17" s="322"/>
      <c r="D17" s="326"/>
      <c r="E17" s="324"/>
      <c r="F17" s="322"/>
      <c r="G17" s="326"/>
      <c r="H17" s="326"/>
      <c r="I17" s="346"/>
      <c r="J17" s="347"/>
      <c r="K17" s="348"/>
      <c r="L17" s="322"/>
      <c r="M17" s="326"/>
      <c r="N17" s="324"/>
      <c r="O17" s="341"/>
      <c r="P17" s="341"/>
      <c r="Q17" s="339"/>
      <c r="R17" s="404"/>
      <c r="S17" s="314"/>
      <c r="T17" s="316"/>
      <c r="U17" s="355"/>
    </row>
    <row r="18" spans="1:31" ht="15.75" customHeight="1" thickBot="1" x14ac:dyDescent="0.35">
      <c r="A18" s="330"/>
      <c r="B18" s="333"/>
      <c r="C18" s="323"/>
      <c r="D18" s="327"/>
      <c r="E18" s="325"/>
      <c r="F18" s="323"/>
      <c r="G18" s="327"/>
      <c r="H18" s="327"/>
      <c r="I18" s="349"/>
      <c r="J18" s="350"/>
      <c r="K18" s="351"/>
      <c r="L18" s="323"/>
      <c r="M18" s="327"/>
      <c r="N18" s="325"/>
      <c r="O18" s="342"/>
      <c r="P18" s="342"/>
      <c r="Q18" s="340"/>
      <c r="R18" s="405"/>
      <c r="S18" s="315"/>
      <c r="T18" s="317"/>
      <c r="U18" s="356"/>
    </row>
    <row r="19" spans="1:31" ht="15" customHeight="1" x14ac:dyDescent="0.3">
      <c r="A19" s="328">
        <v>4</v>
      </c>
      <c r="B19" s="331" t="str">
        <f>'Nasazení do skupin'!B13</f>
        <v>TJ SLAVOJ Český Brod "A"</v>
      </c>
      <c r="C19" s="334"/>
      <c r="D19" s="318"/>
      <c r="E19" s="320"/>
      <c r="F19" s="334"/>
      <c r="G19" s="318"/>
      <c r="H19" s="320"/>
      <c r="I19" s="354"/>
      <c r="J19" s="338"/>
      <c r="K19" s="338"/>
      <c r="L19" s="299">
        <v>2017</v>
      </c>
      <c r="M19" s="300"/>
      <c r="N19" s="301"/>
      <c r="O19" s="334"/>
      <c r="P19" s="318"/>
      <c r="Q19" s="320"/>
      <c r="R19" s="308"/>
      <c r="S19" s="308"/>
      <c r="T19" s="310"/>
      <c r="U19" s="357"/>
    </row>
    <row r="20" spans="1:31" ht="15.75" customHeight="1" thickBot="1" x14ac:dyDescent="0.35">
      <c r="A20" s="329"/>
      <c r="B20" s="332"/>
      <c r="C20" s="335"/>
      <c r="D20" s="319"/>
      <c r="E20" s="321"/>
      <c r="F20" s="335"/>
      <c r="G20" s="319"/>
      <c r="H20" s="321"/>
      <c r="I20" s="335"/>
      <c r="J20" s="319"/>
      <c r="K20" s="319"/>
      <c r="L20" s="302"/>
      <c r="M20" s="303"/>
      <c r="N20" s="304"/>
      <c r="O20" s="335"/>
      <c r="P20" s="319"/>
      <c r="Q20" s="321"/>
      <c r="R20" s="309"/>
      <c r="S20" s="309"/>
      <c r="T20" s="311"/>
      <c r="U20" s="358"/>
    </row>
    <row r="21" spans="1:31" ht="15" customHeight="1" x14ac:dyDescent="0.3">
      <c r="A21" s="329"/>
      <c r="B21" s="332"/>
      <c r="C21" s="322"/>
      <c r="D21" s="326"/>
      <c r="E21" s="324"/>
      <c r="F21" s="322"/>
      <c r="G21" s="326"/>
      <c r="H21" s="324"/>
      <c r="I21" s="322"/>
      <c r="J21" s="326"/>
      <c r="K21" s="326"/>
      <c r="L21" s="302"/>
      <c r="M21" s="303"/>
      <c r="N21" s="304"/>
      <c r="O21" s="322"/>
      <c r="P21" s="326"/>
      <c r="Q21" s="324"/>
      <c r="R21" s="312"/>
      <c r="S21" s="314"/>
      <c r="T21" s="316"/>
      <c r="U21" s="355"/>
    </row>
    <row r="22" spans="1:31" ht="15.75" customHeight="1" thickBot="1" x14ac:dyDescent="0.35">
      <c r="A22" s="330"/>
      <c r="B22" s="333"/>
      <c r="C22" s="323"/>
      <c r="D22" s="327"/>
      <c r="E22" s="325"/>
      <c r="F22" s="323"/>
      <c r="G22" s="327"/>
      <c r="H22" s="325"/>
      <c r="I22" s="323"/>
      <c r="J22" s="327"/>
      <c r="K22" s="327"/>
      <c r="L22" s="305"/>
      <c r="M22" s="306"/>
      <c r="N22" s="307"/>
      <c r="O22" s="323"/>
      <c r="P22" s="327"/>
      <c r="Q22" s="325"/>
      <c r="R22" s="313"/>
      <c r="S22" s="315"/>
      <c r="T22" s="317"/>
      <c r="U22" s="356"/>
    </row>
    <row r="23" spans="1:31" ht="15" customHeight="1" x14ac:dyDescent="0.35">
      <c r="A23" s="328">
        <v>5</v>
      </c>
      <c r="B23" s="331" t="str">
        <f>'Nasazení do skupin'!B14</f>
        <v>TJ Spartak Čelákovice - oddíl nohejbalu "C"</v>
      </c>
      <c r="C23" s="334"/>
      <c r="D23" s="318"/>
      <c r="E23" s="320"/>
      <c r="F23" s="334"/>
      <c r="G23" s="318"/>
      <c r="H23" s="320"/>
      <c r="I23" s="334"/>
      <c r="J23" s="318"/>
      <c r="K23" s="320"/>
      <c r="L23" s="180"/>
      <c r="M23" s="180"/>
      <c r="N23" s="180"/>
      <c r="O23" s="299"/>
      <c r="P23" s="300"/>
      <c r="Q23" s="301"/>
      <c r="R23" s="308"/>
      <c r="S23" s="308"/>
      <c r="T23" s="310"/>
      <c r="U23" s="357"/>
    </row>
    <row r="24" spans="1:31" ht="15.75" customHeight="1" thickBot="1" x14ac:dyDescent="0.4">
      <c r="A24" s="329"/>
      <c r="B24" s="332"/>
      <c r="C24" s="335"/>
      <c r="D24" s="319"/>
      <c r="E24" s="321"/>
      <c r="F24" s="335"/>
      <c r="G24" s="319"/>
      <c r="H24" s="321"/>
      <c r="I24" s="335"/>
      <c r="J24" s="319"/>
      <c r="K24" s="321"/>
      <c r="L24" s="184"/>
      <c r="M24" s="184"/>
      <c r="N24" s="184"/>
      <c r="O24" s="302"/>
      <c r="P24" s="303"/>
      <c r="Q24" s="304"/>
      <c r="R24" s="309"/>
      <c r="S24" s="309"/>
      <c r="T24" s="311"/>
      <c r="U24" s="358"/>
    </row>
    <row r="25" spans="1:31" ht="15" customHeight="1" x14ac:dyDescent="0.3">
      <c r="A25" s="329"/>
      <c r="B25" s="332"/>
      <c r="C25" s="322"/>
      <c r="D25" s="326"/>
      <c r="E25" s="324"/>
      <c r="F25" s="322"/>
      <c r="G25" s="326"/>
      <c r="H25" s="324"/>
      <c r="I25" s="322"/>
      <c r="J25" s="326"/>
      <c r="K25" s="324"/>
      <c r="L25" s="185"/>
      <c r="M25" s="185"/>
      <c r="N25" s="185"/>
      <c r="O25" s="302"/>
      <c r="P25" s="303"/>
      <c r="Q25" s="304"/>
      <c r="R25" s="312"/>
      <c r="S25" s="314"/>
      <c r="T25" s="316"/>
      <c r="U25" s="355"/>
    </row>
    <row r="26" spans="1:31" ht="15.75" customHeight="1" thickBot="1" x14ac:dyDescent="0.35">
      <c r="A26" s="330"/>
      <c r="B26" s="333"/>
      <c r="C26" s="323"/>
      <c r="D26" s="327"/>
      <c r="E26" s="325"/>
      <c r="F26" s="323"/>
      <c r="G26" s="327"/>
      <c r="H26" s="325"/>
      <c r="I26" s="323"/>
      <c r="J26" s="327"/>
      <c r="K26" s="325"/>
      <c r="L26" s="186"/>
      <c r="M26" s="186"/>
      <c r="N26" s="186"/>
      <c r="O26" s="305"/>
      <c r="P26" s="306"/>
      <c r="Q26" s="307"/>
      <c r="R26" s="313"/>
      <c r="S26" s="315"/>
      <c r="T26" s="317"/>
      <c r="U26" s="356"/>
    </row>
    <row r="27" spans="1:31" ht="15" customHeight="1" x14ac:dyDescent="0.3">
      <c r="A27" s="385"/>
      <c r="B27" s="387"/>
      <c r="C27" s="387"/>
      <c r="D27" s="386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3">
      <c r="A28" s="385"/>
      <c r="B28" s="387"/>
      <c r="C28" s="387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2" customHeight="1" x14ac:dyDescent="0.3">
      <c r="A29" s="385"/>
      <c r="B29" s="387"/>
      <c r="C29" s="387"/>
      <c r="D29" s="386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2" customHeight="1" x14ac:dyDescent="0.3">
      <c r="A30" s="385"/>
      <c r="B30" s="387"/>
      <c r="C30" s="387"/>
      <c r="D30" s="386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3">
      <c r="A31" s="385"/>
      <c r="B31" s="387"/>
      <c r="C31" s="387"/>
      <c r="D31" s="38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3">
      <c r="A32" s="385"/>
      <c r="B32" s="387"/>
      <c r="C32" s="387"/>
      <c r="D32" s="386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3">
      <c r="A33" s="385"/>
      <c r="B33" s="387"/>
      <c r="C33" s="387"/>
      <c r="D33" s="386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3">
      <c r="A34" s="385"/>
      <c r="B34" s="387"/>
      <c r="C34" s="387"/>
      <c r="D34" s="386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3">
      <c r="A35" s="385"/>
      <c r="B35" s="387"/>
      <c r="C35" s="387"/>
      <c r="D35" s="386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3">
      <c r="A36" s="385"/>
      <c r="B36" s="387"/>
      <c r="C36" s="387"/>
      <c r="D36" s="386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2.8" x14ac:dyDescent="0.4">
      <c r="S37" s="412"/>
      <c r="T37" s="412"/>
      <c r="U37" s="1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</row>
    <row r="39" spans="1:57" x14ac:dyDescent="0.3"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</row>
    <row r="40" spans="1:57" x14ac:dyDescent="0.3"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</row>
    <row r="41" spans="1:57" ht="21" x14ac:dyDescent="0.4">
      <c r="W41" s="388"/>
      <c r="X41" s="388"/>
      <c r="Y41" s="388"/>
      <c r="Z41" s="388"/>
      <c r="AA41" s="388"/>
      <c r="AB41" s="388"/>
      <c r="AC41" s="388"/>
      <c r="AD41" s="390"/>
      <c r="AE41" s="390"/>
      <c r="AF41" s="390"/>
      <c r="AG41" s="390"/>
      <c r="AH41" s="390"/>
      <c r="AI41" s="390"/>
      <c r="AJ41" s="1"/>
      <c r="AK41" s="1"/>
      <c r="AL41" s="388"/>
      <c r="AM41" s="388"/>
      <c r="AN41" s="388"/>
      <c r="AO41" s="388"/>
      <c r="AP41" s="388"/>
      <c r="AQ41" s="388"/>
      <c r="AR41" s="5"/>
      <c r="AS41" s="4"/>
      <c r="AT41" s="4"/>
      <c r="AU41" s="4"/>
      <c r="AV41" s="4"/>
      <c r="AW41" s="4"/>
      <c r="AX41" s="388"/>
      <c r="AY41" s="388"/>
      <c r="AZ41" s="388"/>
      <c r="BA41" s="388"/>
      <c r="BB41" s="1"/>
      <c r="BC41" s="1"/>
      <c r="BD41" s="1"/>
      <c r="BE41" s="1"/>
    </row>
    <row r="43" spans="1:57" ht="21" x14ac:dyDescent="0.4">
      <c r="W43" s="390"/>
      <c r="X43" s="390"/>
      <c r="Y43" s="390"/>
      <c r="Z43" s="390"/>
      <c r="AA43" s="390"/>
      <c r="AB43" s="390"/>
      <c r="AC43" s="390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1"/>
      <c r="AO43" s="390"/>
      <c r="AP43" s="390"/>
      <c r="AQ43" s="390"/>
      <c r="AR43" s="390"/>
      <c r="AS43" s="390"/>
      <c r="AT43" s="390"/>
      <c r="AU43" s="390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</row>
    <row r="46" spans="1:57" ht="15.6" x14ac:dyDescent="0.3">
      <c r="W46" s="413"/>
      <c r="X46" s="413"/>
      <c r="Y46" s="413"/>
      <c r="Z46" s="413"/>
      <c r="AA46" s="413"/>
      <c r="AB46" s="413"/>
      <c r="AC46" s="2"/>
      <c r="AD46" s="413"/>
      <c r="AE46" s="413"/>
      <c r="AF46" s="2"/>
      <c r="AG46" s="2"/>
      <c r="AH46" s="2"/>
      <c r="AI46" s="413"/>
      <c r="AJ46" s="413"/>
      <c r="AK46" s="413"/>
      <c r="AL46" s="413"/>
      <c r="AM46" s="413"/>
      <c r="AN46" s="413"/>
      <c r="AO46" s="2"/>
      <c r="AP46" s="2"/>
      <c r="AQ46" s="2"/>
      <c r="AR46" s="2"/>
      <c r="AS46" s="2"/>
      <c r="AT46" s="2"/>
      <c r="AU46" s="413"/>
      <c r="AV46" s="413"/>
      <c r="AW46" s="413"/>
      <c r="AX46" s="413"/>
      <c r="AY46" s="413"/>
      <c r="AZ46" s="413"/>
      <c r="BA46" s="2"/>
      <c r="BB46" s="2"/>
      <c r="BC46" s="2"/>
      <c r="BD46" s="2"/>
      <c r="BE46" s="2"/>
    </row>
    <row r="49" spans="23:57" ht="15" customHeight="1" x14ac:dyDescent="0.3"/>
    <row r="53" spans="23:57" x14ac:dyDescent="0.3"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</row>
    <row r="54" spans="23:57" x14ac:dyDescent="0.3"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</row>
    <row r="58" spans="23:57" ht="22.8" x14ac:dyDescent="0.4"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</row>
    <row r="59" spans="23:57" ht="21" x14ac:dyDescent="0.4">
      <c r="W59" s="388"/>
      <c r="X59" s="388"/>
      <c r="Y59" s="388"/>
      <c r="Z59" s="388"/>
      <c r="AA59" s="388"/>
      <c r="AB59" s="388"/>
      <c r="AC59" s="388"/>
      <c r="AD59" s="390"/>
      <c r="AE59" s="390"/>
      <c r="AF59" s="390"/>
      <c r="AG59" s="390"/>
      <c r="AH59" s="390"/>
      <c r="AI59" s="390"/>
      <c r="AJ59" s="1"/>
      <c r="AK59" s="1"/>
      <c r="AL59" s="388"/>
      <c r="AM59" s="388"/>
      <c r="AN59" s="388"/>
      <c r="AO59" s="388"/>
      <c r="AP59" s="388"/>
      <c r="AQ59" s="388"/>
      <c r="AR59" s="5"/>
      <c r="AS59" s="4"/>
      <c r="AT59" s="4"/>
      <c r="AU59" s="4"/>
      <c r="AV59" s="4"/>
      <c r="AW59" s="4"/>
      <c r="AX59" s="388"/>
      <c r="AY59" s="388"/>
      <c r="AZ59" s="388"/>
      <c r="BA59" s="388"/>
      <c r="BB59" s="1"/>
      <c r="BC59" s="1"/>
      <c r="BD59" s="1"/>
      <c r="BE59" s="1"/>
    </row>
    <row r="61" spans="23:57" ht="21" x14ac:dyDescent="0.4">
      <c r="W61" s="390"/>
      <c r="X61" s="390"/>
      <c r="Y61" s="390"/>
      <c r="Z61" s="390"/>
      <c r="AA61" s="390"/>
      <c r="AB61" s="390"/>
      <c r="AC61" s="390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1"/>
      <c r="AO61" s="390"/>
      <c r="AP61" s="390"/>
      <c r="AQ61" s="390"/>
      <c r="AR61" s="390"/>
      <c r="AS61" s="390"/>
      <c r="AT61" s="390"/>
      <c r="AU61" s="390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</row>
    <row r="64" spans="23:57" ht="15.6" x14ac:dyDescent="0.3">
      <c r="W64" s="413"/>
      <c r="X64" s="413"/>
      <c r="Y64" s="413"/>
      <c r="Z64" s="413"/>
      <c r="AA64" s="413"/>
      <c r="AB64" s="413"/>
      <c r="AC64" s="2"/>
      <c r="AD64" s="413"/>
      <c r="AE64" s="413"/>
      <c r="AF64" s="2"/>
      <c r="AG64" s="2"/>
      <c r="AH64" s="2"/>
      <c r="AI64" s="413"/>
      <c r="AJ64" s="413"/>
      <c r="AK64" s="413"/>
      <c r="AL64" s="413"/>
      <c r="AM64" s="413"/>
      <c r="AN64" s="413"/>
      <c r="AO64" s="2"/>
      <c r="AP64" s="2"/>
      <c r="AQ64" s="2"/>
      <c r="AR64" s="2"/>
      <c r="AS64" s="2"/>
      <c r="AT64" s="2"/>
      <c r="AU64" s="413"/>
      <c r="AV64" s="413"/>
      <c r="AW64" s="413"/>
      <c r="AX64" s="413"/>
      <c r="AY64" s="413"/>
      <c r="AZ64" s="413"/>
      <c r="BA64" s="2"/>
      <c r="BB64" s="2"/>
      <c r="BC64" s="2"/>
      <c r="BD64" s="2"/>
      <c r="BE64" s="2"/>
    </row>
    <row r="67" spans="23:57" ht="15" customHeight="1" x14ac:dyDescent="0.3"/>
    <row r="71" spans="23:57" x14ac:dyDescent="0.3"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</row>
    <row r="72" spans="23:57" x14ac:dyDescent="0.3"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</row>
    <row r="76" spans="23:57" ht="22.8" x14ac:dyDescent="0.4"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</row>
    <row r="78" spans="23:57" ht="22.8" x14ac:dyDescent="0.4"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</row>
    <row r="79" spans="23:57" ht="21" x14ac:dyDescent="0.4">
      <c r="W79" s="388"/>
      <c r="X79" s="388"/>
      <c r="Y79" s="388"/>
      <c r="Z79" s="388"/>
      <c r="AA79" s="388"/>
      <c r="AB79" s="388"/>
      <c r="AC79" s="388"/>
      <c r="AD79" s="390"/>
      <c r="AE79" s="390"/>
      <c r="AF79" s="390"/>
      <c r="AG79" s="390"/>
      <c r="AH79" s="390"/>
      <c r="AI79" s="390"/>
      <c r="AJ79" s="1"/>
      <c r="AK79" s="1"/>
      <c r="AL79" s="388"/>
      <c r="AM79" s="388"/>
      <c r="AN79" s="388"/>
      <c r="AO79" s="388"/>
      <c r="AP79" s="388"/>
      <c r="AQ79" s="388"/>
      <c r="AR79" s="5"/>
      <c r="AS79" s="4"/>
      <c r="AT79" s="4"/>
      <c r="AU79" s="4"/>
      <c r="AV79" s="4"/>
      <c r="AW79" s="4"/>
      <c r="AX79" s="388"/>
      <c r="AY79" s="388"/>
      <c r="AZ79" s="388"/>
      <c r="BA79" s="388"/>
      <c r="BB79" s="1"/>
      <c r="BC79" s="1"/>
      <c r="BD79" s="1"/>
      <c r="BE79" s="1"/>
    </row>
    <row r="81" spans="23:57" ht="21" x14ac:dyDescent="0.4">
      <c r="W81" s="390"/>
      <c r="X81" s="390"/>
      <c r="Y81" s="390"/>
      <c r="Z81" s="390"/>
      <c r="AA81" s="390"/>
      <c r="AB81" s="390"/>
      <c r="AC81" s="390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1"/>
      <c r="AO81" s="390"/>
      <c r="AP81" s="390"/>
      <c r="AQ81" s="390"/>
      <c r="AR81" s="390"/>
      <c r="AS81" s="390"/>
      <c r="AT81" s="390"/>
      <c r="AU81" s="390"/>
      <c r="AV81" s="391"/>
      <c r="AW81" s="391"/>
      <c r="AX81" s="391"/>
      <c r="AY81" s="391"/>
      <c r="AZ81" s="391"/>
      <c r="BA81" s="391"/>
      <c r="BB81" s="391"/>
      <c r="BC81" s="391"/>
      <c r="BD81" s="391"/>
      <c r="BE81" s="391"/>
    </row>
    <row r="84" spans="23:57" ht="15.6" x14ac:dyDescent="0.3">
      <c r="W84" s="413"/>
      <c r="X84" s="413"/>
      <c r="Y84" s="413"/>
      <c r="Z84" s="413"/>
      <c r="AA84" s="413"/>
      <c r="AB84" s="413"/>
      <c r="AC84" s="2"/>
      <c r="AD84" s="413"/>
      <c r="AE84" s="413"/>
      <c r="AF84" s="2"/>
      <c r="AG84" s="2"/>
      <c r="AH84" s="2"/>
      <c r="AI84" s="413"/>
      <c r="AJ84" s="413"/>
      <c r="AK84" s="413"/>
      <c r="AL84" s="413"/>
      <c r="AM84" s="413"/>
      <c r="AN84" s="413"/>
      <c r="AO84" s="2"/>
      <c r="AP84" s="2"/>
      <c r="AQ84" s="2"/>
      <c r="AR84" s="2"/>
      <c r="AS84" s="2"/>
      <c r="AT84" s="2"/>
      <c r="AU84" s="413"/>
      <c r="AV84" s="413"/>
      <c r="AW84" s="413"/>
      <c r="AX84" s="413"/>
      <c r="AY84" s="413"/>
      <c r="AZ84" s="413"/>
      <c r="BA84" s="2"/>
      <c r="BB84" s="2"/>
      <c r="BC84" s="2"/>
      <c r="BD84" s="2"/>
      <c r="BE84" s="2"/>
    </row>
    <row r="91" spans="23:57" x14ac:dyDescent="0.3"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</row>
    <row r="92" spans="23:57" x14ac:dyDescent="0.3"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96"/>
  <sheetViews>
    <sheetView showGridLines="0" zoomScaleNormal="100" workbookViewId="0">
      <selection activeCell="AA17" sqref="AA17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23" width="9.109375" style="28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2" ht="15" thickBot="1" x14ac:dyDescent="0.35"/>
    <row r="2" spans="1:22" ht="14.4" customHeight="1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92"/>
      <c r="P2" s="392"/>
      <c r="Q2" s="392"/>
      <c r="R2" s="359"/>
      <c r="S2" s="359"/>
      <c r="T2" s="359"/>
      <c r="U2" s="360"/>
    </row>
    <row r="3" spans="1:22" ht="15" customHeight="1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2" ht="32.25" customHeight="1" thickBot="1" x14ac:dyDescent="0.35">
      <c r="A4" s="406" t="s">
        <v>6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2" ht="14.4" customHeight="1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187" t="s">
        <v>2</v>
      </c>
    </row>
    <row r="6" spans="1:22" ht="15" customHeight="1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188" t="s">
        <v>4</v>
      </c>
    </row>
    <row r="7" spans="1:22" ht="15" customHeight="1" x14ac:dyDescent="0.3">
      <c r="A7" s="328">
        <v>1</v>
      </c>
      <c r="B7" s="331" t="str">
        <f>'Nasazení do skupin'!B10</f>
        <v>SK Šacung ČNES Benešov 1947 "A"</v>
      </c>
      <c r="C7" s="367"/>
      <c r="D7" s="368"/>
      <c r="E7" s="369"/>
      <c r="F7" s="434">
        <f>O33</f>
        <v>2</v>
      </c>
      <c r="G7" s="436" t="s">
        <v>5</v>
      </c>
      <c r="H7" s="428">
        <f>Q33</f>
        <v>0</v>
      </c>
      <c r="I7" s="434">
        <f>O43</f>
        <v>2</v>
      </c>
      <c r="J7" s="436" t="s">
        <v>5</v>
      </c>
      <c r="K7" s="428">
        <f>Q43</f>
        <v>1</v>
      </c>
      <c r="L7" s="434">
        <f>E19</f>
        <v>1</v>
      </c>
      <c r="M7" s="436" t="s">
        <v>5</v>
      </c>
      <c r="N7" s="428">
        <f>C19</f>
        <v>2</v>
      </c>
      <c r="O7" s="434">
        <f>E23</f>
        <v>2</v>
      </c>
      <c r="P7" s="436" t="s">
        <v>5</v>
      </c>
      <c r="Q7" s="428">
        <f>C23</f>
        <v>0</v>
      </c>
      <c r="R7" s="418">
        <f>F7+I7+L7+O7</f>
        <v>7</v>
      </c>
      <c r="S7" s="422" t="s">
        <v>5</v>
      </c>
      <c r="T7" s="452">
        <f>H7+K7+N7+Q7</f>
        <v>3</v>
      </c>
      <c r="U7" s="450">
        <v>6</v>
      </c>
    </row>
    <row r="8" spans="1:22" ht="15.75" customHeight="1" thickBot="1" x14ac:dyDescent="0.35">
      <c r="A8" s="329"/>
      <c r="B8" s="332"/>
      <c r="C8" s="370"/>
      <c r="D8" s="371"/>
      <c r="E8" s="372"/>
      <c r="F8" s="435"/>
      <c r="G8" s="431"/>
      <c r="H8" s="429"/>
      <c r="I8" s="435"/>
      <c r="J8" s="431"/>
      <c r="K8" s="429"/>
      <c r="L8" s="435"/>
      <c r="M8" s="431"/>
      <c r="N8" s="429"/>
      <c r="O8" s="435"/>
      <c r="P8" s="431"/>
      <c r="Q8" s="429"/>
      <c r="R8" s="419"/>
      <c r="S8" s="423"/>
      <c r="T8" s="453"/>
      <c r="U8" s="451"/>
    </row>
    <row r="9" spans="1:22" ht="15" customHeight="1" x14ac:dyDescent="0.3">
      <c r="A9" s="329"/>
      <c r="B9" s="332"/>
      <c r="C9" s="370"/>
      <c r="D9" s="371"/>
      <c r="E9" s="372"/>
      <c r="F9" s="439">
        <f>O34</f>
        <v>20</v>
      </c>
      <c r="G9" s="437" t="s">
        <v>5</v>
      </c>
      <c r="H9" s="432">
        <f>Q34</f>
        <v>13</v>
      </c>
      <c r="I9" s="439">
        <f>O44</f>
        <v>24</v>
      </c>
      <c r="J9" s="437" t="s">
        <v>5</v>
      </c>
      <c r="K9" s="432">
        <f>Q44</f>
        <v>25</v>
      </c>
      <c r="L9" s="439">
        <f>E21</f>
        <v>23</v>
      </c>
      <c r="M9" s="437" t="s">
        <v>5</v>
      </c>
      <c r="N9" s="432">
        <f>C21</f>
        <v>27</v>
      </c>
      <c r="O9" s="439">
        <f>E25</f>
        <v>20</v>
      </c>
      <c r="P9" s="437" t="s">
        <v>5</v>
      </c>
      <c r="Q9" s="432">
        <f>C25</f>
        <v>12</v>
      </c>
      <c r="R9" s="420">
        <f>F9+I9+L9+O9</f>
        <v>87</v>
      </c>
      <c r="S9" s="414" t="s">
        <v>5</v>
      </c>
      <c r="T9" s="416">
        <f>H9+K9+N9+Q9</f>
        <v>77</v>
      </c>
      <c r="U9" s="446">
        <v>1</v>
      </c>
    </row>
    <row r="10" spans="1:22" ht="15.75" customHeight="1" thickBot="1" x14ac:dyDescent="0.35">
      <c r="A10" s="330"/>
      <c r="B10" s="333"/>
      <c r="C10" s="373"/>
      <c r="D10" s="374"/>
      <c r="E10" s="375"/>
      <c r="F10" s="439"/>
      <c r="G10" s="437"/>
      <c r="H10" s="432"/>
      <c r="I10" s="440"/>
      <c r="J10" s="438"/>
      <c r="K10" s="433"/>
      <c r="L10" s="440"/>
      <c r="M10" s="438"/>
      <c r="N10" s="433"/>
      <c r="O10" s="440"/>
      <c r="P10" s="438"/>
      <c r="Q10" s="433"/>
      <c r="R10" s="421"/>
      <c r="S10" s="415"/>
      <c r="T10" s="417"/>
      <c r="U10" s="447"/>
    </row>
    <row r="11" spans="1:22" ht="15" customHeight="1" x14ac:dyDescent="0.3">
      <c r="A11" s="328">
        <v>2</v>
      </c>
      <c r="B11" s="331" t="str">
        <f>'Nasazení do skupin'!B11</f>
        <v>TJ Dynamo České Budějovice "A"</v>
      </c>
      <c r="C11" s="434">
        <f>H7</f>
        <v>0</v>
      </c>
      <c r="D11" s="436" t="s">
        <v>5</v>
      </c>
      <c r="E11" s="436">
        <f>F7</f>
        <v>2</v>
      </c>
      <c r="F11" s="376" t="s">
        <v>41</v>
      </c>
      <c r="G11" s="377"/>
      <c r="H11" s="378"/>
      <c r="I11" s="436">
        <f>O39</f>
        <v>0</v>
      </c>
      <c r="J11" s="436" t="s">
        <v>5</v>
      </c>
      <c r="K11" s="428">
        <f>Q39</f>
        <v>2</v>
      </c>
      <c r="L11" s="434">
        <f>H19</f>
        <v>0</v>
      </c>
      <c r="M11" s="436" t="s">
        <v>5</v>
      </c>
      <c r="N11" s="428">
        <f>F19</f>
        <v>2</v>
      </c>
      <c r="O11" s="434">
        <f>O29</f>
        <v>0</v>
      </c>
      <c r="P11" s="436" t="s">
        <v>5</v>
      </c>
      <c r="Q11" s="428">
        <f>Q29</f>
        <v>2</v>
      </c>
      <c r="R11" s="418">
        <f>C11+I11+L11+O11</f>
        <v>0</v>
      </c>
      <c r="S11" s="422" t="s">
        <v>5</v>
      </c>
      <c r="T11" s="452">
        <f>E11+K11+N11+Q11</f>
        <v>8</v>
      </c>
      <c r="U11" s="450">
        <v>0</v>
      </c>
    </row>
    <row r="12" spans="1:22" ht="15.75" customHeight="1" thickBot="1" x14ac:dyDescent="0.35">
      <c r="A12" s="329"/>
      <c r="B12" s="332"/>
      <c r="C12" s="435"/>
      <c r="D12" s="431"/>
      <c r="E12" s="431"/>
      <c r="F12" s="379"/>
      <c r="G12" s="380"/>
      <c r="H12" s="381"/>
      <c r="I12" s="431"/>
      <c r="J12" s="431"/>
      <c r="K12" s="429"/>
      <c r="L12" s="435"/>
      <c r="M12" s="431"/>
      <c r="N12" s="429"/>
      <c r="O12" s="435"/>
      <c r="P12" s="431"/>
      <c r="Q12" s="429"/>
      <c r="R12" s="419"/>
      <c r="S12" s="423"/>
      <c r="T12" s="453"/>
      <c r="U12" s="451"/>
    </row>
    <row r="13" spans="1:22" ht="15" customHeight="1" x14ac:dyDescent="0.3">
      <c r="A13" s="329"/>
      <c r="B13" s="332"/>
      <c r="C13" s="439">
        <f>H9</f>
        <v>13</v>
      </c>
      <c r="D13" s="437" t="s">
        <v>5</v>
      </c>
      <c r="E13" s="437">
        <f>F9</f>
        <v>20</v>
      </c>
      <c r="F13" s="379"/>
      <c r="G13" s="380"/>
      <c r="H13" s="381"/>
      <c r="I13" s="437">
        <f>O40</f>
        <v>9</v>
      </c>
      <c r="J13" s="437" t="s">
        <v>5</v>
      </c>
      <c r="K13" s="432">
        <f>Q40</f>
        <v>20</v>
      </c>
      <c r="L13" s="439">
        <f>H21</f>
        <v>12</v>
      </c>
      <c r="M13" s="437" t="s">
        <v>5</v>
      </c>
      <c r="N13" s="432">
        <f>F21</f>
        <v>20</v>
      </c>
      <c r="O13" s="439">
        <f>O30</f>
        <v>11</v>
      </c>
      <c r="P13" s="437" t="s">
        <v>5</v>
      </c>
      <c r="Q13" s="432">
        <f>Q30</f>
        <v>20</v>
      </c>
      <c r="R13" s="420">
        <f>C13+I13+L13+O13</f>
        <v>45</v>
      </c>
      <c r="S13" s="414" t="s">
        <v>5</v>
      </c>
      <c r="T13" s="416">
        <f>E13+K13+N13+Q13</f>
        <v>80</v>
      </c>
      <c r="U13" s="446">
        <v>5</v>
      </c>
    </row>
    <row r="14" spans="1:22" ht="15.75" customHeight="1" thickBot="1" x14ac:dyDescent="0.35">
      <c r="A14" s="330"/>
      <c r="B14" s="333"/>
      <c r="C14" s="440"/>
      <c r="D14" s="438"/>
      <c r="E14" s="438"/>
      <c r="F14" s="382"/>
      <c r="G14" s="383"/>
      <c r="H14" s="384"/>
      <c r="I14" s="437"/>
      <c r="J14" s="437"/>
      <c r="K14" s="432"/>
      <c r="L14" s="440"/>
      <c r="M14" s="438"/>
      <c r="N14" s="433"/>
      <c r="O14" s="440"/>
      <c r="P14" s="438"/>
      <c r="Q14" s="433"/>
      <c r="R14" s="421"/>
      <c r="S14" s="415"/>
      <c r="T14" s="417"/>
      <c r="U14" s="447"/>
    </row>
    <row r="15" spans="1:22" ht="15" customHeight="1" x14ac:dyDescent="0.3">
      <c r="A15" s="328">
        <v>3</v>
      </c>
      <c r="B15" s="331" t="str">
        <f>'Nasazení do skupin'!B12</f>
        <v>SK Liapor - Witte Karlovy Vary z.s. "B"</v>
      </c>
      <c r="C15" s="434">
        <f>K7</f>
        <v>1</v>
      </c>
      <c r="D15" s="436" t="s">
        <v>5</v>
      </c>
      <c r="E15" s="428">
        <f>I7</f>
        <v>2</v>
      </c>
      <c r="F15" s="441">
        <f>K11</f>
        <v>2</v>
      </c>
      <c r="G15" s="430" t="s">
        <v>5</v>
      </c>
      <c r="H15" s="430">
        <f>I11</f>
        <v>0</v>
      </c>
      <c r="I15" s="343"/>
      <c r="J15" s="344"/>
      <c r="K15" s="345"/>
      <c r="L15" s="442">
        <f>O31</f>
        <v>2</v>
      </c>
      <c r="M15" s="442" t="s">
        <v>5</v>
      </c>
      <c r="N15" s="444">
        <f>Q31</f>
        <v>0</v>
      </c>
      <c r="O15" s="442">
        <f>K23</f>
        <v>0</v>
      </c>
      <c r="P15" s="442" t="s">
        <v>5</v>
      </c>
      <c r="Q15" s="444">
        <f>I23</f>
        <v>2</v>
      </c>
      <c r="R15" s="418">
        <f>C15+F15+L15+O15</f>
        <v>5</v>
      </c>
      <c r="S15" s="422" t="s">
        <v>5</v>
      </c>
      <c r="T15" s="452">
        <f>H15+E15+N15+Q15</f>
        <v>4</v>
      </c>
      <c r="U15" s="450">
        <v>4</v>
      </c>
    </row>
    <row r="16" spans="1:22" ht="15.75" customHeight="1" thickBot="1" x14ac:dyDescent="0.35">
      <c r="A16" s="329"/>
      <c r="B16" s="332"/>
      <c r="C16" s="435"/>
      <c r="D16" s="431"/>
      <c r="E16" s="429"/>
      <c r="F16" s="435"/>
      <c r="G16" s="431"/>
      <c r="H16" s="431"/>
      <c r="I16" s="346"/>
      <c r="J16" s="347"/>
      <c r="K16" s="348"/>
      <c r="L16" s="443"/>
      <c r="M16" s="443"/>
      <c r="N16" s="445"/>
      <c r="O16" s="443"/>
      <c r="P16" s="443"/>
      <c r="Q16" s="445"/>
      <c r="R16" s="419"/>
      <c r="S16" s="423"/>
      <c r="T16" s="453"/>
      <c r="U16" s="451"/>
      <c r="V16" s="280"/>
    </row>
    <row r="17" spans="1:22" ht="15" customHeight="1" x14ac:dyDescent="0.3">
      <c r="A17" s="329"/>
      <c r="B17" s="332"/>
      <c r="C17" s="439">
        <f>K9</f>
        <v>25</v>
      </c>
      <c r="D17" s="437" t="s">
        <v>5</v>
      </c>
      <c r="E17" s="432">
        <f>I9</f>
        <v>24</v>
      </c>
      <c r="F17" s="439">
        <f>K13</f>
        <v>20</v>
      </c>
      <c r="G17" s="437" t="s">
        <v>5</v>
      </c>
      <c r="H17" s="437">
        <f>I13</f>
        <v>9</v>
      </c>
      <c r="I17" s="346"/>
      <c r="J17" s="347"/>
      <c r="K17" s="348"/>
      <c r="L17" s="426">
        <f>O32</f>
        <v>20</v>
      </c>
      <c r="M17" s="426" t="s">
        <v>5</v>
      </c>
      <c r="N17" s="448">
        <f>Q32</f>
        <v>17</v>
      </c>
      <c r="O17" s="426">
        <f>K25</f>
        <v>12</v>
      </c>
      <c r="P17" s="426" t="s">
        <v>5</v>
      </c>
      <c r="Q17" s="448">
        <f>I25</f>
        <v>20</v>
      </c>
      <c r="R17" s="420">
        <f>F17+C17+L17+O17</f>
        <v>77</v>
      </c>
      <c r="S17" s="414" t="s">
        <v>5</v>
      </c>
      <c r="T17" s="416">
        <f>H17+E17+N17+Q17</f>
        <v>70</v>
      </c>
      <c r="U17" s="446">
        <v>3</v>
      </c>
    </row>
    <row r="18" spans="1:22" ht="15.75" customHeight="1" thickBot="1" x14ac:dyDescent="0.35">
      <c r="A18" s="330"/>
      <c r="B18" s="333"/>
      <c r="C18" s="440"/>
      <c r="D18" s="438"/>
      <c r="E18" s="433"/>
      <c r="F18" s="440"/>
      <c r="G18" s="438"/>
      <c r="H18" s="438"/>
      <c r="I18" s="349"/>
      <c r="J18" s="350"/>
      <c r="K18" s="351"/>
      <c r="L18" s="427"/>
      <c r="M18" s="427"/>
      <c r="N18" s="449"/>
      <c r="O18" s="427"/>
      <c r="P18" s="427"/>
      <c r="Q18" s="449"/>
      <c r="R18" s="421"/>
      <c r="S18" s="415"/>
      <c r="T18" s="417"/>
      <c r="U18" s="447"/>
    </row>
    <row r="19" spans="1:22" ht="15" customHeight="1" x14ac:dyDescent="0.3">
      <c r="A19" s="328">
        <v>4</v>
      </c>
      <c r="B19" s="331" t="str">
        <f>'Nasazení do skupin'!B13</f>
        <v>TJ SLAVOJ Český Brod "A"</v>
      </c>
      <c r="C19" s="434">
        <f>O37</f>
        <v>2</v>
      </c>
      <c r="D19" s="436" t="s">
        <v>5</v>
      </c>
      <c r="E19" s="428">
        <f>Q37</f>
        <v>1</v>
      </c>
      <c r="F19" s="434">
        <f>O45</f>
        <v>2</v>
      </c>
      <c r="G19" s="436" t="s">
        <v>5</v>
      </c>
      <c r="H19" s="428">
        <f>Q45</f>
        <v>0</v>
      </c>
      <c r="I19" s="441">
        <f>N15</f>
        <v>0</v>
      </c>
      <c r="J19" s="430" t="s">
        <v>5</v>
      </c>
      <c r="K19" s="430">
        <f>L15</f>
        <v>2</v>
      </c>
      <c r="L19" s="299">
        <v>2017</v>
      </c>
      <c r="M19" s="300"/>
      <c r="N19" s="301"/>
      <c r="O19" s="442">
        <f>N23</f>
        <v>0</v>
      </c>
      <c r="P19" s="442" t="s">
        <v>5</v>
      </c>
      <c r="Q19" s="444">
        <f>L23</f>
        <v>2</v>
      </c>
      <c r="R19" s="418">
        <f>F19+I19+C19+O19</f>
        <v>4</v>
      </c>
      <c r="S19" s="422" t="s">
        <v>5</v>
      </c>
      <c r="T19" s="452">
        <f>H19+K19+E19+Q19</f>
        <v>5</v>
      </c>
      <c r="U19" s="450">
        <v>4</v>
      </c>
    </row>
    <row r="20" spans="1:22" ht="15.75" customHeight="1" thickBot="1" x14ac:dyDescent="0.35">
      <c r="A20" s="329"/>
      <c r="B20" s="332"/>
      <c r="C20" s="435"/>
      <c r="D20" s="431"/>
      <c r="E20" s="429"/>
      <c r="F20" s="435"/>
      <c r="G20" s="431"/>
      <c r="H20" s="429"/>
      <c r="I20" s="435"/>
      <c r="J20" s="431"/>
      <c r="K20" s="431"/>
      <c r="L20" s="302"/>
      <c r="M20" s="303"/>
      <c r="N20" s="304"/>
      <c r="O20" s="443"/>
      <c r="P20" s="443"/>
      <c r="Q20" s="445"/>
      <c r="R20" s="419"/>
      <c r="S20" s="423"/>
      <c r="T20" s="453"/>
      <c r="U20" s="451"/>
    </row>
    <row r="21" spans="1:22" ht="15" customHeight="1" x14ac:dyDescent="0.3">
      <c r="A21" s="329"/>
      <c r="B21" s="332"/>
      <c r="C21" s="439">
        <f>O38</f>
        <v>27</v>
      </c>
      <c r="D21" s="437" t="s">
        <v>5</v>
      </c>
      <c r="E21" s="432">
        <f>Q38</f>
        <v>23</v>
      </c>
      <c r="F21" s="439">
        <f>O46</f>
        <v>20</v>
      </c>
      <c r="G21" s="437" t="s">
        <v>5</v>
      </c>
      <c r="H21" s="432">
        <f>Q46</f>
        <v>12</v>
      </c>
      <c r="I21" s="439">
        <f>N17</f>
        <v>17</v>
      </c>
      <c r="J21" s="437" t="s">
        <v>5</v>
      </c>
      <c r="K21" s="437">
        <f>L17</f>
        <v>20</v>
      </c>
      <c r="L21" s="302"/>
      <c r="M21" s="303"/>
      <c r="N21" s="304"/>
      <c r="O21" s="426">
        <f>N25</f>
        <v>14</v>
      </c>
      <c r="P21" s="426" t="s">
        <v>5</v>
      </c>
      <c r="Q21" s="448">
        <f>L25</f>
        <v>20</v>
      </c>
      <c r="R21" s="420">
        <f>F21+I21+C21+O21</f>
        <v>78</v>
      </c>
      <c r="S21" s="414" t="s">
        <v>5</v>
      </c>
      <c r="T21" s="416">
        <f>H21+K21+E21+Q21</f>
        <v>75</v>
      </c>
      <c r="U21" s="446">
        <v>4</v>
      </c>
    </row>
    <row r="22" spans="1:22" ht="15.75" customHeight="1" thickBot="1" x14ac:dyDescent="0.35">
      <c r="A22" s="330"/>
      <c r="B22" s="333"/>
      <c r="C22" s="440"/>
      <c r="D22" s="438"/>
      <c r="E22" s="433"/>
      <c r="F22" s="440"/>
      <c r="G22" s="438"/>
      <c r="H22" s="433"/>
      <c r="I22" s="440"/>
      <c r="J22" s="438"/>
      <c r="K22" s="438"/>
      <c r="L22" s="305"/>
      <c r="M22" s="306"/>
      <c r="N22" s="307"/>
      <c r="O22" s="427"/>
      <c r="P22" s="427"/>
      <c r="Q22" s="449"/>
      <c r="R22" s="421"/>
      <c r="S22" s="415"/>
      <c r="T22" s="417"/>
      <c r="U22" s="447"/>
    </row>
    <row r="23" spans="1:22" ht="15.75" customHeight="1" x14ac:dyDescent="0.3">
      <c r="A23" s="328">
        <v>5</v>
      </c>
      <c r="B23" s="331" t="str">
        <f>'Nasazení do skupin'!B14</f>
        <v>TJ Spartak Čelákovice - oddíl nohejbalu "C"</v>
      </c>
      <c r="C23" s="434">
        <f>O47</f>
        <v>0</v>
      </c>
      <c r="D23" s="436" t="s">
        <v>5</v>
      </c>
      <c r="E23" s="428">
        <f>Q47</f>
        <v>2</v>
      </c>
      <c r="F23" s="434">
        <f>Q11</f>
        <v>2</v>
      </c>
      <c r="G23" s="436" t="s">
        <v>5</v>
      </c>
      <c r="H23" s="428">
        <f>O11</f>
        <v>0</v>
      </c>
      <c r="I23" s="434">
        <f>O35</f>
        <v>2</v>
      </c>
      <c r="J23" s="436" t="s">
        <v>5</v>
      </c>
      <c r="K23" s="428">
        <f>Q35</f>
        <v>0</v>
      </c>
      <c r="L23" s="434">
        <f>O41</f>
        <v>2</v>
      </c>
      <c r="M23" s="436" t="s">
        <v>5</v>
      </c>
      <c r="N23" s="428">
        <f>Q41</f>
        <v>0</v>
      </c>
      <c r="O23" s="299"/>
      <c r="P23" s="300"/>
      <c r="Q23" s="301"/>
      <c r="R23" s="418">
        <f>F23+I23+L23+C23</f>
        <v>6</v>
      </c>
      <c r="S23" s="422" t="s">
        <v>5</v>
      </c>
      <c r="T23" s="452">
        <f>H23+K23+N23+E23</f>
        <v>2</v>
      </c>
      <c r="U23" s="450">
        <v>6</v>
      </c>
    </row>
    <row r="24" spans="1:22" ht="15.75" customHeight="1" thickBot="1" x14ac:dyDescent="0.35">
      <c r="A24" s="329"/>
      <c r="B24" s="332"/>
      <c r="C24" s="435"/>
      <c r="D24" s="431"/>
      <c r="E24" s="429"/>
      <c r="F24" s="435"/>
      <c r="G24" s="431"/>
      <c r="H24" s="429"/>
      <c r="I24" s="435"/>
      <c r="J24" s="431"/>
      <c r="K24" s="429"/>
      <c r="L24" s="435"/>
      <c r="M24" s="431"/>
      <c r="N24" s="429"/>
      <c r="O24" s="302"/>
      <c r="P24" s="303"/>
      <c r="Q24" s="304"/>
      <c r="R24" s="419"/>
      <c r="S24" s="423"/>
      <c r="T24" s="453"/>
      <c r="U24" s="451"/>
    </row>
    <row r="25" spans="1:22" ht="15.75" customHeight="1" x14ac:dyDescent="0.3">
      <c r="A25" s="329"/>
      <c r="B25" s="332"/>
      <c r="C25" s="439">
        <f>O48</f>
        <v>12</v>
      </c>
      <c r="D25" s="437" t="s">
        <v>5</v>
      </c>
      <c r="E25" s="432">
        <f>Q48</f>
        <v>20</v>
      </c>
      <c r="F25" s="439">
        <f>Q13</f>
        <v>20</v>
      </c>
      <c r="G25" s="437" t="s">
        <v>5</v>
      </c>
      <c r="H25" s="432">
        <f>O13</f>
        <v>11</v>
      </c>
      <c r="I25" s="439">
        <f>O36</f>
        <v>20</v>
      </c>
      <c r="J25" s="437" t="s">
        <v>5</v>
      </c>
      <c r="K25" s="432">
        <f>Q36</f>
        <v>12</v>
      </c>
      <c r="L25" s="439">
        <f>O42</f>
        <v>20</v>
      </c>
      <c r="M25" s="437" t="s">
        <v>5</v>
      </c>
      <c r="N25" s="432">
        <f>Q42</f>
        <v>14</v>
      </c>
      <c r="O25" s="302"/>
      <c r="P25" s="303"/>
      <c r="Q25" s="304"/>
      <c r="R25" s="420">
        <f>F25+I25+L25+C25</f>
        <v>72</v>
      </c>
      <c r="S25" s="414" t="s">
        <v>5</v>
      </c>
      <c r="T25" s="416">
        <f>H25+K25+N25+E25</f>
        <v>57</v>
      </c>
      <c r="U25" s="446">
        <v>2</v>
      </c>
    </row>
    <row r="26" spans="1:22" ht="15.75" customHeight="1" thickBot="1" x14ac:dyDescent="0.35">
      <c r="A26" s="330"/>
      <c r="B26" s="333"/>
      <c r="C26" s="440"/>
      <c r="D26" s="438"/>
      <c r="E26" s="433"/>
      <c r="F26" s="440"/>
      <c r="G26" s="438"/>
      <c r="H26" s="433"/>
      <c r="I26" s="440"/>
      <c r="J26" s="438"/>
      <c r="K26" s="433"/>
      <c r="L26" s="440"/>
      <c r="M26" s="438"/>
      <c r="N26" s="433"/>
      <c r="O26" s="305"/>
      <c r="P26" s="306"/>
      <c r="Q26" s="307"/>
      <c r="R26" s="421"/>
      <c r="S26" s="415"/>
      <c r="T26" s="417"/>
      <c r="U26" s="447"/>
    </row>
    <row r="28" spans="1:22" ht="24.9" customHeight="1" x14ac:dyDescent="0.4">
      <c r="A28" s="455" t="s">
        <v>12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7"/>
      <c r="S28" s="183"/>
      <c r="T28" s="190"/>
      <c r="U28" s="190"/>
    </row>
    <row r="29" spans="1:22" ht="15" customHeight="1" x14ac:dyDescent="0.3">
      <c r="A29" s="458">
        <v>1</v>
      </c>
      <c r="B29" s="454" t="str">
        <f>B11</f>
        <v>TJ Dynamo České Budějovice "A"</v>
      </c>
      <c r="C29" s="454"/>
      <c r="D29" s="454" t="s">
        <v>5</v>
      </c>
      <c r="E29" s="454" t="str">
        <f>B23</f>
        <v>TJ Spartak Čelákovice - oddíl nohejbalu "C"</v>
      </c>
      <c r="F29" s="454"/>
      <c r="G29" s="454"/>
      <c r="H29" s="454"/>
      <c r="I29" s="454"/>
      <c r="J29" s="454"/>
      <c r="K29" s="454"/>
      <c r="L29" s="454"/>
      <c r="M29" s="454"/>
      <c r="N29" s="454"/>
      <c r="O29" s="191">
        <v>0</v>
      </c>
      <c r="P29" s="192" t="s">
        <v>5</v>
      </c>
      <c r="Q29" s="192">
        <v>2</v>
      </c>
      <c r="R29" s="182" t="s">
        <v>11</v>
      </c>
      <c r="S29" s="181"/>
      <c r="T29" s="45"/>
      <c r="U29" s="46"/>
      <c r="V29" s="3"/>
    </row>
    <row r="30" spans="1:22" ht="15" customHeight="1" x14ac:dyDescent="0.3">
      <c r="A30" s="424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193">
        <v>11</v>
      </c>
      <c r="P30" s="194" t="s">
        <v>5</v>
      </c>
      <c r="Q30" s="179">
        <v>20</v>
      </c>
      <c r="R30" s="6" t="s">
        <v>10</v>
      </c>
      <c r="S30" s="181"/>
      <c r="T30" s="43"/>
      <c r="U30" s="46"/>
      <c r="V30" s="3"/>
    </row>
    <row r="31" spans="1:22" ht="15" customHeight="1" x14ac:dyDescent="0.3">
      <c r="A31" s="424">
        <v>2</v>
      </c>
      <c r="B31" s="425" t="str">
        <f>B15</f>
        <v>SK Liapor - Witte Karlovy Vary z.s. "B"</v>
      </c>
      <c r="C31" s="425"/>
      <c r="D31" s="425" t="s">
        <v>5</v>
      </c>
      <c r="E31" s="425" t="str">
        <f>B19</f>
        <v>TJ SLAVOJ Český Brod "A"</v>
      </c>
      <c r="F31" s="425"/>
      <c r="G31" s="425"/>
      <c r="H31" s="425"/>
      <c r="I31" s="425"/>
      <c r="J31" s="425"/>
      <c r="K31" s="425"/>
      <c r="L31" s="425"/>
      <c r="M31" s="425"/>
      <c r="N31" s="425"/>
      <c r="O31" s="195">
        <v>2</v>
      </c>
      <c r="P31" s="194" t="s">
        <v>5</v>
      </c>
      <c r="Q31" s="194">
        <v>0</v>
      </c>
      <c r="R31" s="6" t="s">
        <v>11</v>
      </c>
      <c r="S31" s="181"/>
      <c r="T31" s="45"/>
      <c r="U31" s="46"/>
    </row>
    <row r="32" spans="1:22" ht="15" customHeight="1" x14ac:dyDescent="0.3">
      <c r="A32" s="424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193">
        <v>20</v>
      </c>
      <c r="P32" s="194" t="s">
        <v>5</v>
      </c>
      <c r="Q32" s="179">
        <v>17</v>
      </c>
      <c r="R32" s="6" t="s">
        <v>10</v>
      </c>
      <c r="S32" s="181"/>
      <c r="T32" s="43"/>
      <c r="U32" s="46"/>
    </row>
    <row r="33" spans="1:21" ht="15" customHeight="1" x14ac:dyDescent="0.3">
      <c r="A33" s="424">
        <v>3</v>
      </c>
      <c r="B33" s="425" t="str">
        <f>B7</f>
        <v>SK Šacung ČNES Benešov 1947 "A"</v>
      </c>
      <c r="C33" s="425"/>
      <c r="D33" s="425" t="s">
        <v>5</v>
      </c>
      <c r="E33" s="425" t="str">
        <f>B11</f>
        <v>TJ Dynamo České Budějovice "A"</v>
      </c>
      <c r="F33" s="425"/>
      <c r="G33" s="425"/>
      <c r="H33" s="425"/>
      <c r="I33" s="425"/>
      <c r="J33" s="425"/>
      <c r="K33" s="425"/>
      <c r="L33" s="425"/>
      <c r="M33" s="425"/>
      <c r="N33" s="425"/>
      <c r="O33" s="195">
        <v>2</v>
      </c>
      <c r="P33" s="194" t="s">
        <v>5</v>
      </c>
      <c r="Q33" s="194">
        <v>0</v>
      </c>
      <c r="R33" s="6" t="s">
        <v>11</v>
      </c>
      <c r="S33" s="181"/>
      <c r="T33" s="45"/>
      <c r="U33" s="46"/>
    </row>
    <row r="34" spans="1:21" ht="15" customHeight="1" x14ac:dyDescent="0.3">
      <c r="A34" s="424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193">
        <v>20</v>
      </c>
      <c r="P34" s="194" t="s">
        <v>5</v>
      </c>
      <c r="Q34" s="179">
        <v>13</v>
      </c>
      <c r="R34" s="6" t="s">
        <v>10</v>
      </c>
      <c r="S34" s="181"/>
      <c r="T34" s="43"/>
      <c r="U34" s="46"/>
    </row>
    <row r="35" spans="1:21" ht="15" customHeight="1" x14ac:dyDescent="0.3">
      <c r="A35" s="424">
        <v>4</v>
      </c>
      <c r="B35" s="425" t="str">
        <f>B23</f>
        <v>TJ Spartak Čelákovice - oddíl nohejbalu "C"</v>
      </c>
      <c r="C35" s="425"/>
      <c r="D35" s="425" t="s">
        <v>5</v>
      </c>
      <c r="E35" s="425" t="str">
        <f>B15</f>
        <v>SK Liapor - Witte Karlovy Vary z.s. "B"</v>
      </c>
      <c r="F35" s="425"/>
      <c r="G35" s="425"/>
      <c r="H35" s="425"/>
      <c r="I35" s="425"/>
      <c r="J35" s="425"/>
      <c r="K35" s="425"/>
      <c r="L35" s="425"/>
      <c r="M35" s="425"/>
      <c r="N35" s="425"/>
      <c r="O35" s="195">
        <v>2</v>
      </c>
      <c r="P35" s="194" t="s">
        <v>5</v>
      </c>
      <c r="Q35" s="194">
        <v>0</v>
      </c>
      <c r="R35" s="6" t="s">
        <v>11</v>
      </c>
      <c r="S35" s="181"/>
      <c r="T35" s="45"/>
      <c r="U35" s="46"/>
    </row>
    <row r="36" spans="1:21" ht="15" customHeight="1" x14ac:dyDescent="0.3">
      <c r="A36" s="424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193">
        <v>20</v>
      </c>
      <c r="P36" s="194" t="s">
        <v>5</v>
      </c>
      <c r="Q36" s="179">
        <v>12</v>
      </c>
      <c r="R36" s="6" t="s">
        <v>10</v>
      </c>
      <c r="S36" s="181"/>
      <c r="T36" s="43"/>
      <c r="U36" s="46"/>
    </row>
    <row r="37" spans="1:21" ht="15" customHeight="1" x14ac:dyDescent="0.3">
      <c r="A37" s="424">
        <v>5</v>
      </c>
      <c r="B37" s="425" t="str">
        <f>B19</f>
        <v>TJ SLAVOJ Český Brod "A"</v>
      </c>
      <c r="C37" s="425"/>
      <c r="D37" s="425" t="s">
        <v>5</v>
      </c>
      <c r="E37" s="425" t="str">
        <f>B7</f>
        <v>SK Šacung ČNES Benešov 1947 "A"</v>
      </c>
      <c r="F37" s="425"/>
      <c r="G37" s="425"/>
      <c r="H37" s="425"/>
      <c r="I37" s="425"/>
      <c r="J37" s="425"/>
      <c r="K37" s="425"/>
      <c r="L37" s="425"/>
      <c r="M37" s="425"/>
      <c r="N37" s="425"/>
      <c r="O37" s="195">
        <v>2</v>
      </c>
      <c r="P37" s="194" t="s">
        <v>5</v>
      </c>
      <c r="Q37" s="194">
        <v>1</v>
      </c>
      <c r="R37" s="6" t="s">
        <v>11</v>
      </c>
      <c r="S37" s="181"/>
      <c r="T37" s="45"/>
      <c r="U37" s="46"/>
    </row>
    <row r="38" spans="1:21" ht="15" customHeight="1" x14ac:dyDescent="0.3">
      <c r="A38" s="424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193">
        <v>27</v>
      </c>
      <c r="P38" s="194" t="s">
        <v>5</v>
      </c>
      <c r="Q38" s="179">
        <v>23</v>
      </c>
      <c r="R38" s="6" t="s">
        <v>10</v>
      </c>
      <c r="S38" s="181"/>
      <c r="T38" s="43"/>
      <c r="U38" s="46"/>
    </row>
    <row r="39" spans="1:21" ht="15" customHeight="1" x14ac:dyDescent="0.3">
      <c r="A39" s="424">
        <v>6</v>
      </c>
      <c r="B39" s="425" t="str">
        <f>B11</f>
        <v>TJ Dynamo České Budějovice "A"</v>
      </c>
      <c r="C39" s="425"/>
      <c r="D39" s="425" t="s">
        <v>5</v>
      </c>
      <c r="E39" s="425" t="str">
        <f>B15</f>
        <v>SK Liapor - Witte Karlovy Vary z.s. "B"</v>
      </c>
      <c r="F39" s="425"/>
      <c r="G39" s="425"/>
      <c r="H39" s="425"/>
      <c r="I39" s="425"/>
      <c r="J39" s="425"/>
      <c r="K39" s="425"/>
      <c r="L39" s="425"/>
      <c r="M39" s="425"/>
      <c r="N39" s="425"/>
      <c r="O39" s="195">
        <v>0</v>
      </c>
      <c r="P39" s="194" t="s">
        <v>5</v>
      </c>
      <c r="Q39" s="194">
        <v>2</v>
      </c>
      <c r="R39" s="6" t="s">
        <v>11</v>
      </c>
      <c r="S39" s="181"/>
      <c r="T39" s="45"/>
      <c r="U39" s="46"/>
    </row>
    <row r="40" spans="1:21" ht="15" customHeight="1" x14ac:dyDescent="0.3">
      <c r="A40" s="424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193">
        <v>9</v>
      </c>
      <c r="P40" s="194" t="s">
        <v>5</v>
      </c>
      <c r="Q40" s="179">
        <v>20</v>
      </c>
      <c r="R40" s="6" t="s">
        <v>10</v>
      </c>
      <c r="S40" s="181"/>
      <c r="T40" s="43"/>
      <c r="U40" s="46"/>
    </row>
    <row r="41" spans="1:21" ht="15.6" x14ac:dyDescent="0.3">
      <c r="A41" s="424">
        <v>7</v>
      </c>
      <c r="B41" s="425" t="str">
        <f>B23</f>
        <v>TJ Spartak Čelákovice - oddíl nohejbalu "C"</v>
      </c>
      <c r="C41" s="425"/>
      <c r="D41" s="425" t="s">
        <v>5</v>
      </c>
      <c r="E41" s="425" t="str">
        <f>B19</f>
        <v>TJ SLAVOJ Český Brod "A"</v>
      </c>
      <c r="F41" s="425"/>
      <c r="G41" s="425"/>
      <c r="H41" s="425"/>
      <c r="I41" s="425"/>
      <c r="J41" s="425"/>
      <c r="K41" s="425"/>
      <c r="L41" s="425"/>
      <c r="M41" s="425"/>
      <c r="N41" s="425"/>
      <c r="O41" s="195">
        <v>2</v>
      </c>
      <c r="P41" s="194" t="s">
        <v>5</v>
      </c>
      <c r="Q41" s="194">
        <v>0</v>
      </c>
      <c r="R41" s="6" t="s">
        <v>11</v>
      </c>
      <c r="S41" s="181"/>
      <c r="T41" s="45"/>
      <c r="U41" s="46"/>
    </row>
    <row r="42" spans="1:21" ht="15.6" x14ac:dyDescent="0.3">
      <c r="A42" s="424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193">
        <v>20</v>
      </c>
      <c r="P42" s="194" t="s">
        <v>5</v>
      </c>
      <c r="Q42" s="179">
        <v>14</v>
      </c>
      <c r="R42" s="6" t="s">
        <v>10</v>
      </c>
      <c r="S42" s="181"/>
      <c r="T42" s="43"/>
      <c r="U42" s="46"/>
    </row>
    <row r="43" spans="1:21" ht="14.4" customHeight="1" x14ac:dyDescent="0.3">
      <c r="A43" s="424">
        <v>8</v>
      </c>
      <c r="B43" s="425" t="str">
        <f>B7</f>
        <v>SK Šacung ČNES Benešov 1947 "A"</v>
      </c>
      <c r="C43" s="425"/>
      <c r="D43" s="425" t="s">
        <v>5</v>
      </c>
      <c r="E43" s="425" t="str">
        <f>B15</f>
        <v>SK Liapor - Witte Karlovy Vary z.s. "B"</v>
      </c>
      <c r="F43" s="425"/>
      <c r="G43" s="425"/>
      <c r="H43" s="425"/>
      <c r="I43" s="425"/>
      <c r="J43" s="425"/>
      <c r="K43" s="425"/>
      <c r="L43" s="425"/>
      <c r="M43" s="425"/>
      <c r="N43" s="425"/>
      <c r="O43" s="195">
        <v>2</v>
      </c>
      <c r="P43" s="194" t="s">
        <v>5</v>
      </c>
      <c r="Q43" s="194">
        <v>1</v>
      </c>
      <c r="R43" s="6" t="s">
        <v>11</v>
      </c>
      <c r="S43" s="181"/>
      <c r="T43" s="45"/>
      <c r="U43" s="46"/>
    </row>
    <row r="44" spans="1:21" ht="14.4" customHeight="1" x14ac:dyDescent="0.3">
      <c r="A44" s="424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193">
        <v>24</v>
      </c>
      <c r="P44" s="194" t="s">
        <v>5</v>
      </c>
      <c r="Q44" s="179">
        <v>25</v>
      </c>
      <c r="R44" s="6" t="s">
        <v>10</v>
      </c>
      <c r="S44" s="181"/>
      <c r="T44" s="43"/>
      <c r="U44" s="46"/>
    </row>
    <row r="45" spans="1:21" ht="15.6" x14ac:dyDescent="0.3">
      <c r="A45" s="424">
        <v>9</v>
      </c>
      <c r="B45" s="425" t="str">
        <f>B19</f>
        <v>TJ SLAVOJ Český Brod "A"</v>
      </c>
      <c r="C45" s="425"/>
      <c r="D45" s="425" t="s">
        <v>5</v>
      </c>
      <c r="E45" s="425" t="str">
        <f>B11</f>
        <v>TJ Dynamo České Budějovice "A"</v>
      </c>
      <c r="F45" s="425"/>
      <c r="G45" s="425"/>
      <c r="H45" s="425"/>
      <c r="I45" s="425"/>
      <c r="J45" s="425"/>
      <c r="K45" s="425"/>
      <c r="L45" s="425"/>
      <c r="M45" s="425"/>
      <c r="N45" s="425"/>
      <c r="O45" s="195">
        <v>2</v>
      </c>
      <c r="P45" s="194" t="s">
        <v>5</v>
      </c>
      <c r="Q45" s="194">
        <v>0</v>
      </c>
      <c r="R45" s="6" t="s">
        <v>11</v>
      </c>
      <c r="S45" s="181"/>
      <c r="T45" s="45"/>
      <c r="U45" s="46"/>
    </row>
    <row r="46" spans="1:21" ht="15.6" x14ac:dyDescent="0.3">
      <c r="A46" s="424"/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193">
        <v>20</v>
      </c>
      <c r="P46" s="194" t="s">
        <v>5</v>
      </c>
      <c r="Q46" s="179">
        <v>12</v>
      </c>
      <c r="R46" s="6" t="s">
        <v>10</v>
      </c>
      <c r="S46" s="181"/>
      <c r="T46" s="43"/>
      <c r="U46" s="46"/>
    </row>
    <row r="47" spans="1:21" ht="15.6" x14ac:dyDescent="0.3">
      <c r="A47" s="424">
        <v>10</v>
      </c>
      <c r="B47" s="425" t="str">
        <f>B23</f>
        <v>TJ Spartak Čelákovice - oddíl nohejbalu "C"</v>
      </c>
      <c r="C47" s="425"/>
      <c r="D47" s="425" t="s">
        <v>5</v>
      </c>
      <c r="E47" s="425" t="str">
        <f>B7</f>
        <v>SK Šacung ČNES Benešov 1947 "A"</v>
      </c>
      <c r="F47" s="425"/>
      <c r="G47" s="425"/>
      <c r="H47" s="425"/>
      <c r="I47" s="425"/>
      <c r="J47" s="425"/>
      <c r="K47" s="425"/>
      <c r="L47" s="425"/>
      <c r="M47" s="425"/>
      <c r="N47" s="425"/>
      <c r="O47" s="49">
        <v>0</v>
      </c>
      <c r="P47" s="50" t="s">
        <v>5</v>
      </c>
      <c r="Q47" s="50">
        <v>2</v>
      </c>
      <c r="R47" s="6" t="s">
        <v>11</v>
      </c>
      <c r="S47" s="181"/>
      <c r="T47" s="45"/>
      <c r="U47" s="46"/>
    </row>
    <row r="48" spans="1:21" ht="15.6" x14ac:dyDescent="0.3">
      <c r="A48" s="424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8">
        <v>12</v>
      </c>
      <c r="P48" s="50" t="s">
        <v>5</v>
      </c>
      <c r="Q48" s="38">
        <v>20</v>
      </c>
      <c r="R48" s="6" t="s">
        <v>10</v>
      </c>
      <c r="S48" s="181"/>
      <c r="T48" s="43"/>
      <c r="U48" s="46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92"/>
  <sheetViews>
    <sheetView showGridLines="0" zoomScaleNormal="100" workbookViewId="0">
      <selection activeCell="AA4" sqref="AA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363" t="str">
        <f>'Nasazení do skupin'!B2</f>
        <v>49. MČR mužů trojice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92"/>
      <c r="M2" s="392"/>
      <c r="N2" s="392"/>
      <c r="O2" s="359"/>
      <c r="P2" s="359"/>
      <c r="Q2" s="359"/>
      <c r="R2" s="359"/>
      <c r="S2" s="359"/>
      <c r="T2" s="359"/>
      <c r="U2" s="360"/>
    </row>
    <row r="3" spans="1:29" ht="15" thickBot="1" x14ac:dyDescent="0.35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6"/>
    </row>
    <row r="4" spans="1:29" ht="32.25" customHeight="1" thickBot="1" x14ac:dyDescent="0.35">
      <c r="A4" s="406" t="s">
        <v>9</v>
      </c>
      <c r="B4" s="407"/>
      <c r="C4" s="393" t="str">
        <f>'Nasazení do skupin'!B3</f>
        <v>Český Brod 26.8.2017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5"/>
    </row>
    <row r="5" spans="1:29" x14ac:dyDescent="0.3">
      <c r="A5" s="408"/>
      <c r="B5" s="409"/>
      <c r="C5" s="359">
        <v>1</v>
      </c>
      <c r="D5" s="359"/>
      <c r="E5" s="360"/>
      <c r="F5" s="363">
        <v>2</v>
      </c>
      <c r="G5" s="359"/>
      <c r="H5" s="360"/>
      <c r="I5" s="363">
        <v>3</v>
      </c>
      <c r="J5" s="359"/>
      <c r="K5" s="360"/>
      <c r="L5" s="363">
        <v>4</v>
      </c>
      <c r="M5" s="359"/>
      <c r="N5" s="360"/>
      <c r="O5" s="363">
        <v>5</v>
      </c>
      <c r="P5" s="359"/>
      <c r="Q5" s="360"/>
      <c r="R5" s="396" t="s">
        <v>1</v>
      </c>
      <c r="S5" s="397"/>
      <c r="T5" s="398"/>
      <c r="U5" s="214" t="s">
        <v>2</v>
      </c>
    </row>
    <row r="6" spans="1:29" ht="15" thickBot="1" x14ac:dyDescent="0.35">
      <c r="A6" s="410"/>
      <c r="B6" s="411"/>
      <c r="C6" s="361"/>
      <c r="D6" s="361"/>
      <c r="E6" s="362"/>
      <c r="F6" s="364"/>
      <c r="G6" s="365"/>
      <c r="H6" s="366"/>
      <c r="I6" s="364"/>
      <c r="J6" s="365"/>
      <c r="K6" s="366"/>
      <c r="L6" s="364"/>
      <c r="M6" s="365"/>
      <c r="N6" s="366"/>
      <c r="O6" s="364"/>
      <c r="P6" s="365"/>
      <c r="Q6" s="366"/>
      <c r="R6" s="399" t="s">
        <v>3</v>
      </c>
      <c r="S6" s="400"/>
      <c r="T6" s="401"/>
      <c r="U6" s="215" t="s">
        <v>4</v>
      </c>
    </row>
    <row r="7" spans="1:29" ht="15" customHeight="1" x14ac:dyDescent="0.35">
      <c r="A7" s="328">
        <v>1</v>
      </c>
      <c r="B7" s="331" t="str">
        <f>'Nasazení do skupin'!B15</f>
        <v>TJ Avia Čakovice "A"</v>
      </c>
      <c r="C7" s="367"/>
      <c r="D7" s="368"/>
      <c r="E7" s="369"/>
      <c r="F7" s="334"/>
      <c r="G7" s="318"/>
      <c r="H7" s="320"/>
      <c r="I7" s="334"/>
      <c r="J7" s="318"/>
      <c r="K7" s="320"/>
      <c r="L7" s="180"/>
      <c r="M7" s="180"/>
      <c r="N7" s="180"/>
      <c r="O7" s="334"/>
      <c r="P7" s="318"/>
      <c r="Q7" s="320"/>
      <c r="R7" s="402"/>
      <c r="S7" s="308"/>
      <c r="T7" s="310"/>
      <c r="U7" s="357"/>
      <c r="AB7" s="43"/>
    </row>
    <row r="8" spans="1:29" ht="15.75" customHeight="1" thickBot="1" x14ac:dyDescent="0.4">
      <c r="A8" s="329"/>
      <c r="B8" s="332"/>
      <c r="C8" s="370"/>
      <c r="D8" s="371"/>
      <c r="E8" s="372"/>
      <c r="F8" s="335"/>
      <c r="G8" s="319"/>
      <c r="H8" s="321"/>
      <c r="I8" s="335"/>
      <c r="J8" s="319"/>
      <c r="K8" s="321"/>
      <c r="L8" s="211"/>
      <c r="M8" s="211"/>
      <c r="N8" s="211"/>
      <c r="O8" s="335"/>
      <c r="P8" s="319"/>
      <c r="Q8" s="321"/>
      <c r="R8" s="403"/>
      <c r="S8" s="309"/>
      <c r="T8" s="311"/>
      <c r="U8" s="358"/>
    </row>
    <row r="9" spans="1:29" ht="15" customHeight="1" x14ac:dyDescent="0.3">
      <c r="A9" s="329"/>
      <c r="B9" s="332"/>
      <c r="C9" s="370"/>
      <c r="D9" s="371"/>
      <c r="E9" s="372"/>
      <c r="F9" s="322"/>
      <c r="G9" s="326"/>
      <c r="H9" s="324"/>
      <c r="I9" s="322"/>
      <c r="J9" s="326"/>
      <c r="K9" s="324"/>
      <c r="L9" s="212"/>
      <c r="M9" s="212"/>
      <c r="N9" s="212"/>
      <c r="O9" s="322"/>
      <c r="P9" s="326"/>
      <c r="Q9" s="324"/>
      <c r="R9" s="404"/>
      <c r="S9" s="314"/>
      <c r="T9" s="316"/>
      <c r="U9" s="355"/>
      <c r="AA9" s="43"/>
      <c r="AB9" s="43"/>
      <c r="AC9" s="43"/>
    </row>
    <row r="10" spans="1:29" ht="15.75" customHeight="1" thickBot="1" x14ac:dyDescent="0.35">
      <c r="A10" s="330"/>
      <c r="B10" s="333"/>
      <c r="C10" s="373"/>
      <c r="D10" s="374"/>
      <c r="E10" s="375"/>
      <c r="F10" s="322"/>
      <c r="G10" s="326"/>
      <c r="H10" s="324"/>
      <c r="I10" s="323"/>
      <c r="J10" s="327"/>
      <c r="K10" s="325"/>
      <c r="L10" s="213"/>
      <c r="M10" s="213"/>
      <c r="N10" s="213"/>
      <c r="O10" s="323"/>
      <c r="P10" s="327"/>
      <c r="Q10" s="325"/>
      <c r="R10" s="405"/>
      <c r="S10" s="315"/>
      <c r="T10" s="317"/>
      <c r="U10" s="356"/>
      <c r="AA10" s="43"/>
      <c r="AB10" s="43"/>
      <c r="AC10" s="43"/>
    </row>
    <row r="11" spans="1:29" ht="15" customHeight="1" x14ac:dyDescent="0.35">
      <c r="A11" s="328">
        <v>2</v>
      </c>
      <c r="B11" s="331" t="str">
        <f>'Nasazení do skupin'!B16</f>
        <v>NK CLIMAX Vsetín "A"</v>
      </c>
      <c r="C11" s="334"/>
      <c r="D11" s="318"/>
      <c r="E11" s="318"/>
      <c r="F11" s="376" t="s">
        <v>41</v>
      </c>
      <c r="G11" s="377"/>
      <c r="H11" s="378"/>
      <c r="I11" s="318"/>
      <c r="J11" s="318"/>
      <c r="K11" s="320"/>
      <c r="L11" s="180"/>
      <c r="M11" s="180"/>
      <c r="N11" s="180"/>
      <c r="O11" s="334"/>
      <c r="P11" s="318"/>
      <c r="Q11" s="320"/>
      <c r="R11" s="402"/>
      <c r="S11" s="308"/>
      <c r="T11" s="310"/>
      <c r="U11" s="357"/>
    </row>
    <row r="12" spans="1:29" ht="15.75" customHeight="1" thickBot="1" x14ac:dyDescent="0.4">
      <c r="A12" s="329"/>
      <c r="B12" s="332"/>
      <c r="C12" s="335"/>
      <c r="D12" s="319"/>
      <c r="E12" s="319"/>
      <c r="F12" s="379"/>
      <c r="G12" s="380"/>
      <c r="H12" s="381"/>
      <c r="I12" s="319"/>
      <c r="J12" s="319"/>
      <c r="K12" s="321"/>
      <c r="L12" s="211"/>
      <c r="M12" s="211"/>
      <c r="N12" s="211"/>
      <c r="O12" s="335"/>
      <c r="P12" s="319"/>
      <c r="Q12" s="321"/>
      <c r="R12" s="403"/>
      <c r="S12" s="309"/>
      <c r="T12" s="311"/>
      <c r="U12" s="358"/>
    </row>
    <row r="13" spans="1:29" ht="15" customHeight="1" x14ac:dyDescent="0.3">
      <c r="A13" s="329"/>
      <c r="B13" s="332"/>
      <c r="C13" s="322"/>
      <c r="D13" s="326"/>
      <c r="E13" s="326"/>
      <c r="F13" s="379"/>
      <c r="G13" s="380"/>
      <c r="H13" s="381"/>
      <c r="I13" s="326"/>
      <c r="J13" s="326"/>
      <c r="K13" s="324"/>
      <c r="L13" s="212"/>
      <c r="M13" s="212"/>
      <c r="N13" s="212"/>
      <c r="O13" s="322"/>
      <c r="P13" s="326"/>
      <c r="Q13" s="324"/>
      <c r="R13" s="404"/>
      <c r="S13" s="314"/>
      <c r="T13" s="316"/>
      <c r="U13" s="355"/>
    </row>
    <row r="14" spans="1:29" ht="15.75" customHeight="1" thickBot="1" x14ac:dyDescent="0.35">
      <c r="A14" s="330"/>
      <c r="B14" s="333"/>
      <c r="C14" s="323"/>
      <c r="D14" s="327"/>
      <c r="E14" s="327"/>
      <c r="F14" s="382"/>
      <c r="G14" s="383"/>
      <c r="H14" s="384"/>
      <c r="I14" s="326"/>
      <c r="J14" s="326"/>
      <c r="K14" s="324"/>
      <c r="L14" s="212"/>
      <c r="M14" s="212"/>
      <c r="N14" s="212"/>
      <c r="O14" s="323"/>
      <c r="P14" s="327"/>
      <c r="Q14" s="325"/>
      <c r="R14" s="405"/>
      <c r="S14" s="315"/>
      <c r="T14" s="317"/>
      <c r="U14" s="356"/>
    </row>
    <row r="15" spans="1:29" ht="15" customHeight="1" x14ac:dyDescent="0.3">
      <c r="A15" s="328">
        <v>3</v>
      </c>
      <c r="B15" s="331" t="str">
        <f>'Nasazení do skupin'!B17</f>
        <v>TJ Spartak Čelákovice - oddíl nohejbalu "A"</v>
      </c>
      <c r="C15" s="334"/>
      <c r="D15" s="318"/>
      <c r="E15" s="320"/>
      <c r="F15" s="354"/>
      <c r="G15" s="338"/>
      <c r="H15" s="338"/>
      <c r="I15" s="343"/>
      <c r="J15" s="344"/>
      <c r="K15" s="345"/>
      <c r="L15" s="334"/>
      <c r="M15" s="318"/>
      <c r="N15" s="320"/>
      <c r="O15" s="352"/>
      <c r="P15" s="352"/>
      <c r="Q15" s="336"/>
      <c r="R15" s="402"/>
      <c r="S15" s="308"/>
      <c r="T15" s="310"/>
      <c r="U15" s="357"/>
    </row>
    <row r="16" spans="1:29" ht="15.75" customHeight="1" thickBot="1" x14ac:dyDescent="0.35">
      <c r="A16" s="329"/>
      <c r="B16" s="332"/>
      <c r="C16" s="335"/>
      <c r="D16" s="319"/>
      <c r="E16" s="321"/>
      <c r="F16" s="335"/>
      <c r="G16" s="319"/>
      <c r="H16" s="319"/>
      <c r="I16" s="346"/>
      <c r="J16" s="347"/>
      <c r="K16" s="348"/>
      <c r="L16" s="335"/>
      <c r="M16" s="319"/>
      <c r="N16" s="321"/>
      <c r="O16" s="353"/>
      <c r="P16" s="353"/>
      <c r="Q16" s="337"/>
      <c r="R16" s="403"/>
      <c r="S16" s="309"/>
      <c r="T16" s="311"/>
      <c r="U16" s="358"/>
    </row>
    <row r="17" spans="1:31" ht="15" customHeight="1" x14ac:dyDescent="0.3">
      <c r="A17" s="329"/>
      <c r="B17" s="332"/>
      <c r="C17" s="322"/>
      <c r="D17" s="326"/>
      <c r="E17" s="324"/>
      <c r="F17" s="322"/>
      <c r="G17" s="326"/>
      <c r="H17" s="326"/>
      <c r="I17" s="346"/>
      <c r="J17" s="347"/>
      <c r="K17" s="348"/>
      <c r="L17" s="322"/>
      <c r="M17" s="326"/>
      <c r="N17" s="324"/>
      <c r="O17" s="341"/>
      <c r="P17" s="341"/>
      <c r="Q17" s="339"/>
      <c r="R17" s="404"/>
      <c r="S17" s="314"/>
      <c r="T17" s="316"/>
      <c r="U17" s="355"/>
    </row>
    <row r="18" spans="1:31" ht="15.75" customHeight="1" thickBot="1" x14ac:dyDescent="0.35">
      <c r="A18" s="330"/>
      <c r="B18" s="333"/>
      <c r="C18" s="323"/>
      <c r="D18" s="327"/>
      <c r="E18" s="325"/>
      <c r="F18" s="323"/>
      <c r="G18" s="327"/>
      <c r="H18" s="327"/>
      <c r="I18" s="349"/>
      <c r="J18" s="350"/>
      <c r="K18" s="351"/>
      <c r="L18" s="323"/>
      <c r="M18" s="327"/>
      <c r="N18" s="325"/>
      <c r="O18" s="342"/>
      <c r="P18" s="342"/>
      <c r="Q18" s="340"/>
      <c r="R18" s="405"/>
      <c r="S18" s="315"/>
      <c r="T18" s="317"/>
      <c r="U18" s="356"/>
    </row>
    <row r="19" spans="1:31" ht="15" customHeight="1" x14ac:dyDescent="0.3">
      <c r="A19" s="328">
        <v>4</v>
      </c>
      <c r="B19" s="331" t="str">
        <f>'Nasazení do skupin'!B18</f>
        <v>TJ Dynamo České Budějovice "B"</v>
      </c>
      <c r="C19" s="334"/>
      <c r="D19" s="318"/>
      <c r="E19" s="320"/>
      <c r="F19" s="334"/>
      <c r="G19" s="318"/>
      <c r="H19" s="320"/>
      <c r="I19" s="354"/>
      <c r="J19" s="338"/>
      <c r="K19" s="338"/>
      <c r="L19" s="299">
        <v>2017</v>
      </c>
      <c r="M19" s="300"/>
      <c r="N19" s="301"/>
      <c r="O19" s="334"/>
      <c r="P19" s="318"/>
      <c r="Q19" s="320"/>
      <c r="R19" s="308"/>
      <c r="S19" s="308"/>
      <c r="T19" s="310"/>
      <c r="U19" s="357"/>
    </row>
    <row r="20" spans="1:31" ht="15.75" customHeight="1" thickBot="1" x14ac:dyDescent="0.35">
      <c r="A20" s="329"/>
      <c r="B20" s="332"/>
      <c r="C20" s="335"/>
      <c r="D20" s="319"/>
      <c r="E20" s="321"/>
      <c r="F20" s="335"/>
      <c r="G20" s="319"/>
      <c r="H20" s="321"/>
      <c r="I20" s="335"/>
      <c r="J20" s="319"/>
      <c r="K20" s="319"/>
      <c r="L20" s="302"/>
      <c r="M20" s="303"/>
      <c r="N20" s="304"/>
      <c r="O20" s="335"/>
      <c r="P20" s="319"/>
      <c r="Q20" s="321"/>
      <c r="R20" s="309"/>
      <c r="S20" s="309"/>
      <c r="T20" s="311"/>
      <c r="U20" s="358"/>
    </row>
    <row r="21" spans="1:31" ht="15" customHeight="1" x14ac:dyDescent="0.3">
      <c r="A21" s="329"/>
      <c r="B21" s="332"/>
      <c r="C21" s="322"/>
      <c r="D21" s="326"/>
      <c r="E21" s="324"/>
      <c r="F21" s="322"/>
      <c r="G21" s="326"/>
      <c r="H21" s="324"/>
      <c r="I21" s="322"/>
      <c r="J21" s="326"/>
      <c r="K21" s="326"/>
      <c r="L21" s="302"/>
      <c r="M21" s="303"/>
      <c r="N21" s="304"/>
      <c r="O21" s="322"/>
      <c r="P21" s="326"/>
      <c r="Q21" s="324"/>
      <c r="R21" s="312"/>
      <c r="S21" s="314"/>
      <c r="T21" s="316"/>
      <c r="U21" s="355"/>
    </row>
    <row r="22" spans="1:31" ht="15.75" customHeight="1" thickBot="1" x14ac:dyDescent="0.35">
      <c r="A22" s="330"/>
      <c r="B22" s="333"/>
      <c r="C22" s="323"/>
      <c r="D22" s="327"/>
      <c r="E22" s="325"/>
      <c r="F22" s="323"/>
      <c r="G22" s="327"/>
      <c r="H22" s="325"/>
      <c r="I22" s="323"/>
      <c r="J22" s="327"/>
      <c r="K22" s="327"/>
      <c r="L22" s="305"/>
      <c r="M22" s="306"/>
      <c r="N22" s="307"/>
      <c r="O22" s="323"/>
      <c r="P22" s="327"/>
      <c r="Q22" s="325"/>
      <c r="R22" s="313"/>
      <c r="S22" s="315"/>
      <c r="T22" s="317"/>
      <c r="U22" s="356"/>
    </row>
    <row r="23" spans="1:31" ht="15" customHeight="1" x14ac:dyDescent="0.35">
      <c r="A23" s="328">
        <v>5</v>
      </c>
      <c r="B23" s="331" t="str">
        <f>'Nasazení do skupin'!B19</f>
        <v>TJ SLAVOJ Český Brod "C"</v>
      </c>
      <c r="C23" s="334"/>
      <c r="D23" s="318"/>
      <c r="E23" s="320"/>
      <c r="F23" s="334"/>
      <c r="G23" s="318"/>
      <c r="H23" s="320"/>
      <c r="I23" s="334"/>
      <c r="J23" s="318"/>
      <c r="K23" s="320"/>
      <c r="L23" s="180"/>
      <c r="M23" s="180"/>
      <c r="N23" s="180"/>
      <c r="O23" s="299"/>
      <c r="P23" s="300"/>
      <c r="Q23" s="301"/>
      <c r="R23" s="308"/>
      <c r="S23" s="308"/>
      <c r="T23" s="310"/>
      <c r="U23" s="357"/>
    </row>
    <row r="24" spans="1:31" ht="15.75" customHeight="1" thickBot="1" x14ac:dyDescent="0.4">
      <c r="A24" s="329"/>
      <c r="B24" s="332"/>
      <c r="C24" s="335"/>
      <c r="D24" s="319"/>
      <c r="E24" s="321"/>
      <c r="F24" s="335"/>
      <c r="G24" s="319"/>
      <c r="H24" s="321"/>
      <c r="I24" s="335"/>
      <c r="J24" s="319"/>
      <c r="K24" s="321"/>
      <c r="L24" s="211"/>
      <c r="M24" s="211"/>
      <c r="N24" s="211"/>
      <c r="O24" s="302"/>
      <c r="P24" s="303"/>
      <c r="Q24" s="304"/>
      <c r="R24" s="309"/>
      <c r="S24" s="309"/>
      <c r="T24" s="311"/>
      <c r="U24" s="358"/>
    </row>
    <row r="25" spans="1:31" ht="15" customHeight="1" x14ac:dyDescent="0.3">
      <c r="A25" s="329"/>
      <c r="B25" s="332"/>
      <c r="C25" s="322"/>
      <c r="D25" s="326"/>
      <c r="E25" s="324"/>
      <c r="F25" s="322"/>
      <c r="G25" s="326"/>
      <c r="H25" s="324"/>
      <c r="I25" s="322"/>
      <c r="J25" s="326"/>
      <c r="K25" s="324"/>
      <c r="L25" s="212"/>
      <c r="M25" s="212"/>
      <c r="N25" s="212"/>
      <c r="O25" s="302"/>
      <c r="P25" s="303"/>
      <c r="Q25" s="304"/>
      <c r="R25" s="312"/>
      <c r="S25" s="314"/>
      <c r="T25" s="316"/>
      <c r="U25" s="355"/>
    </row>
    <row r="26" spans="1:31" ht="15.75" customHeight="1" thickBot="1" x14ac:dyDescent="0.35">
      <c r="A26" s="330"/>
      <c r="B26" s="333"/>
      <c r="C26" s="323"/>
      <c r="D26" s="327"/>
      <c r="E26" s="325"/>
      <c r="F26" s="323"/>
      <c r="G26" s="327"/>
      <c r="H26" s="325"/>
      <c r="I26" s="323"/>
      <c r="J26" s="327"/>
      <c r="K26" s="325"/>
      <c r="L26" s="213"/>
      <c r="M26" s="213"/>
      <c r="N26" s="213"/>
      <c r="O26" s="305"/>
      <c r="P26" s="306"/>
      <c r="Q26" s="307"/>
      <c r="R26" s="313"/>
      <c r="S26" s="315"/>
      <c r="T26" s="317"/>
      <c r="U26" s="356"/>
    </row>
    <row r="27" spans="1:31" ht="15" customHeight="1" x14ac:dyDescent="0.3">
      <c r="A27" s="385"/>
      <c r="B27" s="387"/>
      <c r="C27" s="387"/>
      <c r="D27" s="386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44"/>
      <c r="S27" s="45"/>
      <c r="T27" s="45"/>
      <c r="U27" s="46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" customHeight="1" x14ac:dyDescent="0.3">
      <c r="A28" s="385"/>
      <c r="B28" s="387"/>
      <c r="C28" s="387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47"/>
      <c r="S28" s="45"/>
      <c r="T28" s="43"/>
      <c r="U28" s="46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3.2" customHeight="1" x14ac:dyDescent="0.3">
      <c r="A29" s="385"/>
      <c r="B29" s="387"/>
      <c r="C29" s="387"/>
      <c r="D29" s="386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44"/>
      <c r="S29" s="45"/>
      <c r="T29" s="45"/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3.2" customHeight="1" x14ac:dyDescent="0.3">
      <c r="A30" s="385"/>
      <c r="B30" s="387"/>
      <c r="C30" s="387"/>
      <c r="D30" s="386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47"/>
      <c r="S30" s="45"/>
      <c r="T30" s="43"/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" customHeight="1" x14ac:dyDescent="0.3">
      <c r="A31" s="385"/>
      <c r="B31" s="387"/>
      <c r="C31" s="387"/>
      <c r="D31" s="38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44"/>
      <c r="S31" s="45"/>
      <c r="T31" s="45"/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21.75" customHeight="1" x14ac:dyDescent="0.3">
      <c r="A32" s="385"/>
      <c r="B32" s="387"/>
      <c r="C32" s="387"/>
      <c r="D32" s="386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47"/>
      <c r="S32" s="45"/>
      <c r="T32" s="43"/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57" ht="15" customHeight="1" x14ac:dyDescent="0.3">
      <c r="A33" s="385"/>
      <c r="B33" s="387"/>
      <c r="C33" s="387"/>
      <c r="D33" s="386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44"/>
      <c r="S33" s="45"/>
      <c r="T33" s="45"/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57" ht="15" customHeight="1" x14ac:dyDescent="0.3">
      <c r="A34" s="385"/>
      <c r="B34" s="387"/>
      <c r="C34" s="387"/>
      <c r="D34" s="386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47"/>
      <c r="S34" s="45"/>
      <c r="T34" s="43"/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57" ht="15" customHeight="1" x14ac:dyDescent="0.3">
      <c r="A35" s="385"/>
      <c r="B35" s="387"/>
      <c r="C35" s="387"/>
      <c r="D35" s="386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44"/>
      <c r="S35" s="45"/>
      <c r="T35" s="45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57" ht="15" customHeight="1" x14ac:dyDescent="0.3">
      <c r="A36" s="385"/>
      <c r="B36" s="387"/>
      <c r="C36" s="387"/>
      <c r="D36" s="386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47"/>
      <c r="S36" s="45"/>
      <c r="T36" s="43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57" ht="22.8" x14ac:dyDescent="0.4">
      <c r="S37" s="412"/>
      <c r="T37" s="412"/>
      <c r="U37" s="216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</row>
    <row r="39" spans="1:57" x14ac:dyDescent="0.3"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</row>
    <row r="40" spans="1:57" x14ac:dyDescent="0.3"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</row>
    <row r="41" spans="1:57" ht="21" x14ac:dyDescent="0.4">
      <c r="W41" s="388"/>
      <c r="X41" s="388"/>
      <c r="Y41" s="388"/>
      <c r="Z41" s="388"/>
      <c r="AA41" s="388"/>
      <c r="AB41" s="388"/>
      <c r="AC41" s="388"/>
      <c r="AD41" s="390"/>
      <c r="AE41" s="390"/>
      <c r="AF41" s="390"/>
      <c r="AG41" s="390"/>
      <c r="AH41" s="390"/>
      <c r="AI41" s="390"/>
      <c r="AJ41" s="1"/>
      <c r="AK41" s="1"/>
      <c r="AL41" s="388"/>
      <c r="AM41" s="388"/>
      <c r="AN41" s="388"/>
      <c r="AO41" s="388"/>
      <c r="AP41" s="388"/>
      <c r="AQ41" s="388"/>
      <c r="AR41" s="5"/>
      <c r="AS41" s="4"/>
      <c r="AT41" s="4"/>
      <c r="AU41" s="4"/>
      <c r="AV41" s="4"/>
      <c r="AW41" s="4"/>
      <c r="AX41" s="388"/>
      <c r="AY41" s="388"/>
      <c r="AZ41" s="388"/>
      <c r="BA41" s="388"/>
      <c r="BB41" s="1"/>
      <c r="BC41" s="1"/>
      <c r="BD41" s="1"/>
      <c r="BE41" s="1"/>
    </row>
    <row r="43" spans="1:57" ht="21" x14ac:dyDescent="0.4">
      <c r="W43" s="390"/>
      <c r="X43" s="390"/>
      <c r="Y43" s="390"/>
      <c r="Z43" s="390"/>
      <c r="AA43" s="390"/>
      <c r="AB43" s="390"/>
      <c r="AC43" s="390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1"/>
      <c r="AO43" s="390"/>
      <c r="AP43" s="390"/>
      <c r="AQ43" s="390"/>
      <c r="AR43" s="390"/>
      <c r="AS43" s="390"/>
      <c r="AT43" s="390"/>
      <c r="AU43" s="390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</row>
    <row r="46" spans="1:57" ht="15.6" x14ac:dyDescent="0.3">
      <c r="W46" s="413"/>
      <c r="X46" s="413"/>
      <c r="Y46" s="413"/>
      <c r="Z46" s="413"/>
      <c r="AA46" s="413"/>
      <c r="AB46" s="413"/>
      <c r="AC46" s="2"/>
      <c r="AD46" s="413"/>
      <c r="AE46" s="413"/>
      <c r="AF46" s="2"/>
      <c r="AG46" s="2"/>
      <c r="AH46" s="2"/>
      <c r="AI46" s="413"/>
      <c r="AJ46" s="413"/>
      <c r="AK46" s="413"/>
      <c r="AL46" s="413"/>
      <c r="AM46" s="413"/>
      <c r="AN46" s="413"/>
      <c r="AO46" s="2"/>
      <c r="AP46" s="2"/>
      <c r="AQ46" s="2"/>
      <c r="AR46" s="2"/>
      <c r="AS46" s="2"/>
      <c r="AT46" s="2"/>
      <c r="AU46" s="413"/>
      <c r="AV46" s="413"/>
      <c r="AW46" s="413"/>
      <c r="AX46" s="413"/>
      <c r="AY46" s="413"/>
      <c r="AZ46" s="413"/>
      <c r="BA46" s="2"/>
      <c r="BB46" s="2"/>
      <c r="BC46" s="2"/>
      <c r="BD46" s="2"/>
      <c r="BE46" s="2"/>
    </row>
    <row r="49" spans="23:57" ht="15" customHeight="1" x14ac:dyDescent="0.3"/>
    <row r="53" spans="23:57" x14ac:dyDescent="0.3"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</row>
    <row r="54" spans="23:57" x14ac:dyDescent="0.3"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</row>
    <row r="58" spans="23:57" ht="22.8" x14ac:dyDescent="0.4"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</row>
    <row r="59" spans="23:57" ht="21" x14ac:dyDescent="0.4">
      <c r="W59" s="388"/>
      <c r="X59" s="388"/>
      <c r="Y59" s="388"/>
      <c r="Z59" s="388"/>
      <c r="AA59" s="388"/>
      <c r="AB59" s="388"/>
      <c r="AC59" s="388"/>
      <c r="AD59" s="390"/>
      <c r="AE59" s="390"/>
      <c r="AF59" s="390"/>
      <c r="AG59" s="390"/>
      <c r="AH59" s="390"/>
      <c r="AI59" s="390"/>
      <c r="AJ59" s="1"/>
      <c r="AK59" s="1"/>
      <c r="AL59" s="388"/>
      <c r="AM59" s="388"/>
      <c r="AN59" s="388"/>
      <c r="AO59" s="388"/>
      <c r="AP59" s="388"/>
      <c r="AQ59" s="388"/>
      <c r="AR59" s="5"/>
      <c r="AS59" s="4"/>
      <c r="AT59" s="4"/>
      <c r="AU59" s="4"/>
      <c r="AV59" s="4"/>
      <c r="AW59" s="4"/>
      <c r="AX59" s="388"/>
      <c r="AY59" s="388"/>
      <c r="AZ59" s="388"/>
      <c r="BA59" s="388"/>
      <c r="BB59" s="1"/>
      <c r="BC59" s="1"/>
      <c r="BD59" s="1"/>
      <c r="BE59" s="1"/>
    </row>
    <row r="61" spans="23:57" ht="21" x14ac:dyDescent="0.4">
      <c r="W61" s="390"/>
      <c r="X61" s="390"/>
      <c r="Y61" s="390"/>
      <c r="Z61" s="390"/>
      <c r="AA61" s="390"/>
      <c r="AB61" s="390"/>
      <c r="AC61" s="390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1"/>
      <c r="AO61" s="390"/>
      <c r="AP61" s="390"/>
      <c r="AQ61" s="390"/>
      <c r="AR61" s="390"/>
      <c r="AS61" s="390"/>
      <c r="AT61" s="390"/>
      <c r="AU61" s="390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</row>
    <row r="64" spans="23:57" ht="15.6" x14ac:dyDescent="0.3">
      <c r="W64" s="413"/>
      <c r="X64" s="413"/>
      <c r="Y64" s="413"/>
      <c r="Z64" s="413"/>
      <c r="AA64" s="413"/>
      <c r="AB64" s="413"/>
      <c r="AC64" s="2"/>
      <c r="AD64" s="413"/>
      <c r="AE64" s="413"/>
      <c r="AF64" s="2"/>
      <c r="AG64" s="2"/>
      <c r="AH64" s="2"/>
      <c r="AI64" s="413"/>
      <c r="AJ64" s="413"/>
      <c r="AK64" s="413"/>
      <c r="AL64" s="413"/>
      <c r="AM64" s="413"/>
      <c r="AN64" s="413"/>
      <c r="AO64" s="2"/>
      <c r="AP64" s="2"/>
      <c r="AQ64" s="2"/>
      <c r="AR64" s="2"/>
      <c r="AS64" s="2"/>
      <c r="AT64" s="2"/>
      <c r="AU64" s="413"/>
      <c r="AV64" s="413"/>
      <c r="AW64" s="413"/>
      <c r="AX64" s="413"/>
      <c r="AY64" s="413"/>
      <c r="AZ64" s="413"/>
      <c r="BA64" s="2"/>
      <c r="BB64" s="2"/>
      <c r="BC64" s="2"/>
      <c r="BD64" s="2"/>
      <c r="BE64" s="2"/>
    </row>
    <row r="67" spans="23:57" ht="15" customHeight="1" x14ac:dyDescent="0.3"/>
    <row r="71" spans="23:57" x14ac:dyDescent="0.3"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</row>
    <row r="72" spans="23:57" x14ac:dyDescent="0.3"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</row>
    <row r="76" spans="23:57" ht="22.8" x14ac:dyDescent="0.4"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</row>
    <row r="78" spans="23:57" ht="22.8" x14ac:dyDescent="0.4"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</row>
    <row r="79" spans="23:57" ht="21" x14ac:dyDescent="0.4">
      <c r="W79" s="388"/>
      <c r="X79" s="388"/>
      <c r="Y79" s="388"/>
      <c r="Z79" s="388"/>
      <c r="AA79" s="388"/>
      <c r="AB79" s="388"/>
      <c r="AC79" s="388"/>
      <c r="AD79" s="390"/>
      <c r="AE79" s="390"/>
      <c r="AF79" s="390"/>
      <c r="AG79" s="390"/>
      <c r="AH79" s="390"/>
      <c r="AI79" s="390"/>
      <c r="AJ79" s="1"/>
      <c r="AK79" s="1"/>
      <c r="AL79" s="388"/>
      <c r="AM79" s="388"/>
      <c r="AN79" s="388"/>
      <c r="AO79" s="388"/>
      <c r="AP79" s="388"/>
      <c r="AQ79" s="388"/>
      <c r="AR79" s="5"/>
      <c r="AS79" s="4"/>
      <c r="AT79" s="4"/>
      <c r="AU79" s="4"/>
      <c r="AV79" s="4"/>
      <c r="AW79" s="4"/>
      <c r="AX79" s="388"/>
      <c r="AY79" s="388"/>
      <c r="AZ79" s="388"/>
      <c r="BA79" s="388"/>
      <c r="BB79" s="1"/>
      <c r="BC79" s="1"/>
      <c r="BD79" s="1"/>
      <c r="BE79" s="1"/>
    </row>
    <row r="81" spans="23:57" ht="21" x14ac:dyDescent="0.4">
      <c r="W81" s="390"/>
      <c r="X81" s="390"/>
      <c r="Y81" s="390"/>
      <c r="Z81" s="390"/>
      <c r="AA81" s="390"/>
      <c r="AB81" s="390"/>
      <c r="AC81" s="390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1"/>
      <c r="AO81" s="390"/>
      <c r="AP81" s="390"/>
      <c r="AQ81" s="390"/>
      <c r="AR81" s="390"/>
      <c r="AS81" s="390"/>
      <c r="AT81" s="390"/>
      <c r="AU81" s="390"/>
      <c r="AV81" s="391"/>
      <c r="AW81" s="391"/>
      <c r="AX81" s="391"/>
      <c r="AY81" s="391"/>
      <c r="AZ81" s="391"/>
      <c r="BA81" s="391"/>
      <c r="BB81" s="391"/>
      <c r="BC81" s="391"/>
      <c r="BD81" s="391"/>
      <c r="BE81" s="391"/>
    </row>
    <row r="84" spans="23:57" ht="15.6" x14ac:dyDescent="0.3">
      <c r="W84" s="413"/>
      <c r="X84" s="413"/>
      <c r="Y84" s="413"/>
      <c r="Z84" s="413"/>
      <c r="AA84" s="413"/>
      <c r="AB84" s="413"/>
      <c r="AC84" s="2"/>
      <c r="AD84" s="413"/>
      <c r="AE84" s="413"/>
      <c r="AF84" s="2"/>
      <c r="AG84" s="2"/>
      <c r="AH84" s="2"/>
      <c r="AI84" s="413"/>
      <c r="AJ84" s="413"/>
      <c r="AK84" s="413"/>
      <c r="AL84" s="413"/>
      <c r="AM84" s="413"/>
      <c r="AN84" s="413"/>
      <c r="AO84" s="2"/>
      <c r="AP84" s="2"/>
      <c r="AQ84" s="2"/>
      <c r="AR84" s="2"/>
      <c r="AS84" s="2"/>
      <c r="AT84" s="2"/>
      <c r="AU84" s="413"/>
      <c r="AV84" s="413"/>
      <c r="AW84" s="413"/>
      <c r="AX84" s="413"/>
      <c r="AY84" s="413"/>
      <c r="AZ84" s="413"/>
      <c r="BA84" s="2"/>
      <c r="BB84" s="2"/>
      <c r="BC84" s="2"/>
      <c r="BD84" s="2"/>
      <c r="BE84" s="2"/>
    </row>
    <row r="91" spans="23:57" x14ac:dyDescent="0.3"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</row>
    <row r="92" spans="23:57" x14ac:dyDescent="0.3"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</row>
  </sheetData>
  <mergeCells count="232"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E27:Q28"/>
    <mergeCell ref="E29:Q30"/>
    <mergeCell ref="E31:Q32"/>
    <mergeCell ref="E33:Q34"/>
    <mergeCell ref="E35:Q36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64:AB64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9</vt:i4>
      </vt:variant>
    </vt:vector>
  </HeadingPairs>
  <TitlesOfParts>
    <vt:vector size="24" baseType="lpstr">
      <vt:lpstr>Přihlášky M3</vt:lpstr>
      <vt:lpstr>Nasazení - body</vt:lpstr>
      <vt:lpstr>Prezence 26.8.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Uzivatel</cp:lastModifiedBy>
  <cp:lastPrinted>2017-08-27T12:32:00Z</cp:lastPrinted>
  <dcterms:created xsi:type="dcterms:W3CDTF">2014-08-25T11:10:33Z</dcterms:created>
  <dcterms:modified xsi:type="dcterms:W3CDTF">2017-08-27T12:33:52Z</dcterms:modified>
</cp:coreProperties>
</file>