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1520" windowHeight="8220" tabRatio="908" activeTab="12"/>
  </bookViews>
  <sheets>
    <sheet name="Přihlášky " sheetId="48" r:id="rId1"/>
    <sheet name="Prezence 13.5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výsledky'!$A$1:$R$36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3">'sk A'!$A$2:$R$22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Zápasy!$B$2:$I$32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F18" i="21"/>
  <c r="F33"/>
  <c r="S23" i="25"/>
  <c r="E35" i="21"/>
  <c r="E26"/>
  <c r="E31"/>
  <c r="E10"/>
  <c r="D22"/>
  <c r="D30"/>
  <c r="D14"/>
  <c r="D6"/>
  <c r="C24"/>
  <c r="C32"/>
  <c r="C8" l="1"/>
  <c r="C16"/>
  <c r="C28" l="1"/>
  <c r="C20"/>
  <c r="C12"/>
  <c r="C4"/>
  <c r="B33"/>
  <c r="B31"/>
  <c r="B25"/>
  <c r="B23"/>
  <c r="B17"/>
  <c r="B15"/>
  <c r="B9"/>
  <c r="B7"/>
  <c r="C15" i="4" l="1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5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B17" l="1"/>
  <c r="B16"/>
  <c r="B15"/>
  <c r="B14"/>
  <c r="B13"/>
  <c r="B12"/>
  <c r="B11"/>
  <c r="B10"/>
  <c r="B9"/>
  <c r="B8"/>
  <c r="B7"/>
  <c r="B6"/>
  <c r="B5"/>
  <c r="C4" i="15" l="1"/>
  <c r="A2"/>
  <c r="B15" i="18" l="1"/>
  <c r="B15" i="9"/>
  <c r="B15" i="17"/>
  <c r="B15" i="8"/>
  <c r="B15" i="16"/>
  <c r="B15" i="7"/>
  <c r="B19" i="15"/>
  <c r="B15"/>
  <c r="B11"/>
  <c r="B7"/>
  <c r="B29" l="1"/>
  <c r="F9" i="20" s="1"/>
  <c r="E31" i="15"/>
  <c r="H10" i="20" s="1"/>
  <c r="N17" i="15"/>
  <c r="I21" s="1"/>
  <c r="L17"/>
  <c r="K21" s="1"/>
  <c r="N15"/>
  <c r="I19" s="1"/>
  <c r="L15"/>
  <c r="K19" s="1"/>
  <c r="E27"/>
  <c r="H5" i="20" s="1"/>
  <c r="N13" i="15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35"/>
  <c r="H15" i="20" s="1"/>
  <c r="N9" i="15"/>
  <c r="C21" s="1"/>
  <c r="L9"/>
  <c r="E21" s="1"/>
  <c r="K9"/>
  <c r="C17" s="1"/>
  <c r="I9"/>
  <c r="E17" s="1"/>
  <c r="H9"/>
  <c r="C13" s="1"/>
  <c r="O13" s="1"/>
  <c r="F9"/>
  <c r="E13" s="1"/>
  <c r="Q13" s="1"/>
  <c r="N7"/>
  <c r="C19" s="1"/>
  <c r="L7"/>
  <c r="E19" s="1"/>
  <c r="K7"/>
  <c r="C15" s="1"/>
  <c r="O15" s="1"/>
  <c r="I7"/>
  <c r="H7"/>
  <c r="C11" s="1"/>
  <c r="F7"/>
  <c r="E11" s="1"/>
  <c r="Q11" s="1"/>
  <c r="B35"/>
  <c r="F15" i="20" s="1"/>
  <c r="O7" i="15" l="1"/>
  <c r="O21"/>
  <c r="O19"/>
  <c r="Q19"/>
  <c r="O9"/>
  <c r="E15"/>
  <c r="Q15" s="1"/>
  <c r="O11"/>
  <c r="B33"/>
  <c r="F14" i="20" s="1"/>
  <c r="Q17" i="15"/>
  <c r="O17"/>
  <c r="Q21"/>
  <c r="Q7"/>
  <c r="Q9"/>
  <c r="B25"/>
  <c r="E25"/>
  <c r="E29"/>
  <c r="H9" i="20" s="1"/>
  <c r="E33" i="15"/>
  <c r="H14" i="20" s="1"/>
  <c r="B27" i="15"/>
  <c r="F5" i="20" s="1"/>
  <c r="B31" i="15"/>
  <c r="F10" i="20" s="1"/>
  <c r="B19" i="5" l="1"/>
  <c r="J25" i="25" l="1"/>
  <c r="J23"/>
  <c r="S4"/>
  <c r="J6"/>
  <c r="J4"/>
  <c r="B25"/>
  <c r="B6"/>
  <c r="H24" i="20" l="1"/>
  <c r="F24"/>
  <c r="H23"/>
  <c r="F23"/>
  <c r="H22"/>
  <c r="F22"/>
  <c r="H21"/>
  <c r="F21"/>
  <c r="D14" i="48" l="1"/>
  <c r="C14"/>
  <c r="K13" i="16" l="1"/>
  <c r="F17" s="1"/>
  <c r="I13"/>
  <c r="H17" s="1"/>
  <c r="K11"/>
  <c r="F15" s="1"/>
  <c r="I11"/>
  <c r="H15" s="1"/>
  <c r="K9"/>
  <c r="C17" s="1"/>
  <c r="I9"/>
  <c r="E17" s="1"/>
  <c r="H9"/>
  <c r="F9"/>
  <c r="E13" s="1"/>
  <c r="K7"/>
  <c r="C15" s="1"/>
  <c r="I7"/>
  <c r="E15" s="1"/>
  <c r="H7"/>
  <c r="F7"/>
  <c r="O7" s="1"/>
  <c r="Q13" l="1"/>
  <c r="Q7"/>
  <c r="Q9"/>
  <c r="Q15"/>
  <c r="O17"/>
  <c r="C11"/>
  <c r="O11" s="1"/>
  <c r="O15"/>
  <c r="Q17"/>
  <c r="E11"/>
  <c r="Q11" s="1"/>
  <c r="O9"/>
  <c r="C13"/>
  <c r="O13" s="1"/>
  <c r="C13" i="20" l="1"/>
  <c r="C16"/>
  <c r="C14"/>
  <c r="C11"/>
  <c r="C9"/>
  <c r="K13" i="18" l="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H9" i="17"/>
  <c r="H7"/>
  <c r="F9"/>
  <c r="F7"/>
  <c r="K9"/>
  <c r="C17" s="1"/>
  <c r="I9"/>
  <c r="E17" s="1"/>
  <c r="K7"/>
  <c r="C15" s="1"/>
  <c r="I7"/>
  <c r="E15" s="1"/>
  <c r="H32" i="20" l="1"/>
  <c r="F32"/>
  <c r="H31"/>
  <c r="F31"/>
  <c r="H30"/>
  <c r="F30"/>
  <c r="H29"/>
  <c r="F29"/>
  <c r="H28"/>
  <c r="F28"/>
  <c r="H27"/>
  <c r="F27"/>
  <c r="H26"/>
  <c r="H25"/>
  <c r="F26"/>
  <c r="F25"/>
  <c r="C4" i="18" l="1"/>
  <c r="A2"/>
  <c r="C4" i="9"/>
  <c r="A2"/>
  <c r="C4" i="17"/>
  <c r="A2"/>
  <c r="E25"/>
  <c r="C4" i="8"/>
  <c r="A2"/>
  <c r="C4" i="16"/>
  <c r="A2"/>
  <c r="C4" i="7"/>
  <c r="A2"/>
  <c r="B15" i="5"/>
  <c r="C4"/>
  <c r="A2"/>
  <c r="B11"/>
  <c r="B7"/>
  <c r="B11" i="9"/>
  <c r="B7" i="18"/>
  <c r="B11" i="17"/>
  <c r="E29" s="1"/>
  <c r="H17" i="20" s="1"/>
  <c r="B7" i="17"/>
  <c r="B29" s="1"/>
  <c r="F17" i="20" s="1"/>
  <c r="B11" i="16"/>
  <c r="B7"/>
  <c r="B27" l="1"/>
  <c r="F11" i="20" s="1"/>
  <c r="E29" i="16"/>
  <c r="H16" i="20" s="1"/>
  <c r="E27" i="16"/>
  <c r="H11" i="20" s="1"/>
  <c r="E25" i="16"/>
  <c r="B25"/>
  <c r="B29"/>
  <c r="F16" i="20" s="1"/>
  <c r="E27" i="18"/>
  <c r="H13" i="20" s="1"/>
  <c r="E25" i="18"/>
  <c r="B29"/>
  <c r="F18" i="20" s="1"/>
  <c r="B25" i="18"/>
  <c r="B11" i="7"/>
  <c r="B11" i="8"/>
  <c r="B11" i="18"/>
  <c r="B7" i="7"/>
  <c r="B7" i="8"/>
  <c r="B7" i="9"/>
  <c r="B27" i="18" l="1"/>
  <c r="F13" i="20" s="1"/>
  <c r="E29" i="18"/>
  <c r="C18" i="20" l="1"/>
  <c r="C17"/>
  <c r="C12"/>
  <c r="H8"/>
  <c r="K13" i="17"/>
  <c r="F17" s="1"/>
  <c r="I13"/>
  <c r="H17" s="1"/>
  <c r="K11"/>
  <c r="F15" s="1"/>
  <c r="I11"/>
  <c r="H15" s="1"/>
  <c r="C13"/>
  <c r="E13"/>
  <c r="C11"/>
  <c r="E11"/>
  <c r="H4" i="20"/>
  <c r="H13" i="25" s="1"/>
  <c r="L19" l="1"/>
  <c r="K18"/>
  <c r="J17"/>
  <c r="L18"/>
  <c r="K17"/>
  <c r="I19"/>
  <c r="L17"/>
  <c r="J19"/>
  <c r="I18"/>
  <c r="K19"/>
  <c r="J18"/>
  <c r="I17"/>
  <c r="H17"/>
  <c r="H18"/>
  <c r="H19"/>
  <c r="P10"/>
  <c r="I10"/>
  <c r="O9" i="17"/>
  <c r="Q11" i="18"/>
  <c r="O15"/>
  <c r="Q17" i="17"/>
  <c r="O17" i="18"/>
  <c r="Q13"/>
  <c r="O13"/>
  <c r="Q17"/>
  <c r="O11"/>
  <c r="Q13" i="17"/>
  <c r="O17"/>
  <c r="O13"/>
  <c r="Q11"/>
  <c r="O11"/>
  <c r="O7"/>
  <c r="H18" i="20"/>
  <c r="Q15" i="18"/>
  <c r="Q7"/>
  <c r="Q9"/>
  <c r="O7"/>
  <c r="O9"/>
  <c r="O15" i="17"/>
  <c r="Q15"/>
  <c r="Q9"/>
  <c r="Q7"/>
  <c r="H7" i="20"/>
  <c r="H6"/>
  <c r="H32" i="25" s="1"/>
  <c r="H38" l="1"/>
  <c r="L36"/>
  <c r="J37"/>
  <c r="I36"/>
  <c r="K38"/>
  <c r="I38"/>
  <c r="K36"/>
  <c r="I37"/>
  <c r="L37"/>
  <c r="J38"/>
  <c r="L38"/>
  <c r="H36"/>
  <c r="K37"/>
  <c r="P29"/>
  <c r="J36"/>
  <c r="H37"/>
  <c r="I29"/>
  <c r="F8" i="20"/>
  <c r="B25" i="17"/>
  <c r="F7" i="20" s="1"/>
  <c r="F6"/>
  <c r="B32" i="25" s="1"/>
  <c r="E27" i="17"/>
  <c r="H12" i="20" s="1"/>
  <c r="B27" i="17"/>
  <c r="F12" i="20" s="1"/>
  <c r="F4"/>
  <c r="B13" i="25" s="1"/>
  <c r="AS110" i="8"/>
  <c r="AO127"/>
  <c r="AO127" i="7"/>
  <c r="AS110"/>
  <c r="B37" i="25" l="1"/>
  <c r="F36"/>
  <c r="C37"/>
  <c r="E38"/>
  <c r="C36"/>
  <c r="D38"/>
  <c r="D37"/>
  <c r="C38"/>
  <c r="E37"/>
  <c r="P27"/>
  <c r="E36"/>
  <c r="F38"/>
  <c r="I27"/>
  <c r="B36"/>
  <c r="F37"/>
  <c r="B38"/>
  <c r="D36"/>
  <c r="F19"/>
  <c r="E18"/>
  <c r="D17"/>
  <c r="F18"/>
  <c r="E17"/>
  <c r="C18"/>
  <c r="F17"/>
  <c r="D19"/>
  <c r="C17"/>
  <c r="E19"/>
  <c r="D18"/>
  <c r="C19"/>
  <c r="B17"/>
  <c r="B19"/>
  <c r="B18"/>
  <c r="P8"/>
  <c r="I8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<sst xmlns="http://schemas.openxmlformats.org/spreadsheetml/2006/main" count="637" uniqueCount="207">
  <si>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</si>
  <si>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</si>
  <si>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</si>
  <si>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</si>
  <si>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</si>
  <si>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</si>
  <si>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</si>
  <si>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</si>
  <si>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</si>
  <si>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</si>
  <si>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</si>
  <si>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</si>
  <si>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</si>
  <si>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</si>
  <si>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</si>
  <si>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</si>
  <si>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</si>
  <si>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</si>
  <si>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</si>
  <si>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</si>
  <si>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</si>
  <si>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</si>
  <si>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</si>
  <si>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</si>
  <si>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</si>
  <si>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</si>
  <si>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</si>
  <si>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</si>
  <si>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</si>
  <si>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</si>
  <si>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</si>
  <si>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</si>
  <si>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</si>
  <si>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</si>
  <si>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</si>
  <si>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</si>
  <si>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</si>
  <si>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</si>
  <si>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</si>
  <si>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</si>
  <si>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</si>
  <si>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</si>
  <si>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</si>
  <si>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</si>
  <si>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</si>
  <si>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</si>
  <si>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</si>
  <si>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</si>
  <si>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</si>
  <si>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</si>
  <si>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</si>
  <si>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</si>
  <si>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NK CLIMAX Vsetín</t>
  </si>
  <si>
    <t>Městský nohejbalový klub Modřice, z.s.</t>
  </si>
  <si>
    <t>přijato</t>
  </si>
  <si>
    <t>T</t>
  </si>
  <si>
    <t>TJ SLAVOJ Český Brod</t>
  </si>
  <si>
    <t>Lumír Gebel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</si>
  <si>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</si>
  <si>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</si>
  <si>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</si>
  <si>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</si>
  <si>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</si>
  <si>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</si>
  <si>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</si>
  <si>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</si>
  <si>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</si>
  <si>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</si>
  <si>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</si>
  <si>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</si>
  <si>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</si>
  <si>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</si>
  <si>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</si>
  <si>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</si>
  <si>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</si>
  <si>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</si>
  <si>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</si>
  <si>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</si>
  <si>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</si>
  <si>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</si>
  <si>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</si>
  <si>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</si>
  <si>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</si>
  <si>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</si>
  <si>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</si>
  <si>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Marek Vedral</t>
  </si>
  <si>
    <t>TJ Baník Stříbro</t>
  </si>
  <si>
    <t>Petr Tolar</t>
  </si>
  <si>
    <t>Michal Hostinský</t>
  </si>
  <si>
    <t>3M</t>
  </si>
  <si>
    <t>Vladimír Sommer</t>
  </si>
  <si>
    <t>TJ Peklo nad Zdobnicí</t>
  </si>
  <si>
    <t>skupina A až D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</si>
  <si>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</si>
  <si>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</si>
  <si>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</si>
  <si>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</si>
  <si>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</si>
  <si>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</si>
  <si>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</si>
  <si>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</si>
  <si>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</si>
  <si>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</si>
  <si>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</si>
  <si>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</si>
  <si>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</si>
  <si>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</si>
  <si>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</si>
  <si>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</si>
  <si>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</si>
  <si>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</si>
  <si>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</si>
  <si>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TJ. Sokol Holice</t>
  </si>
  <si>
    <t>Marek Líbal</t>
  </si>
  <si>
    <t>Sochůrek Tomáš</t>
  </si>
  <si>
    <t>Kubový Matěj</t>
  </si>
  <si>
    <t>Machatý Dominik</t>
  </si>
  <si>
    <t>Sedlák Ondřej</t>
  </si>
  <si>
    <t>AC Zruč - Senec</t>
  </si>
  <si>
    <t>Aleš Škudrna</t>
  </si>
  <si>
    <t>Tělovýchovná jednota Radomyšl, z.s.</t>
  </si>
  <si>
    <t>Milan Koubovský</t>
  </si>
  <si>
    <t>UNITOP SKP Žďár nad Sázavou</t>
  </si>
  <si>
    <t>TJ Dynamo ČEZ České Budějovice</t>
  </si>
  <si>
    <t>Bronislav Pilbauer</t>
  </si>
  <si>
    <t>Pohár ČNS trojice starší žáci Uhříněves 13.5.2018</t>
  </si>
  <si>
    <t>TJ Pankrác</t>
  </si>
  <si>
    <t>Luboš Albrecht</t>
  </si>
  <si>
    <t>SŽ3</t>
  </si>
  <si>
    <t>Uhříněves 13.05.2018</t>
  </si>
  <si>
    <t>Pohár ČNS starších žáků trojice</t>
  </si>
  <si>
    <t>Pohár ČNS</t>
  </si>
  <si>
    <t>Uhříněves</t>
  </si>
  <si>
    <t>Městský nohejbalový klub Modřice, z.s. "A"</t>
  </si>
  <si>
    <t>Městský nohejbalový klub Modřice, z.s. "B"</t>
  </si>
  <si>
    <t>Městský nohejbalový klub Modřice, z.s. "C"</t>
  </si>
  <si>
    <t>Rott Tomáš</t>
  </si>
  <si>
    <t>Suchý Michal</t>
  </si>
  <si>
    <t>Cinert Filip</t>
  </si>
  <si>
    <t>Rott Marcel</t>
  </si>
  <si>
    <t>Synáček Jaroslav</t>
  </si>
  <si>
    <t>Jedlička Martin</t>
  </si>
  <si>
    <t>Růžička Filip</t>
  </si>
  <si>
    <t>Vedral Marek</t>
  </si>
  <si>
    <t>Bukáček Ondřej</t>
  </si>
  <si>
    <t>Krmášek David</t>
  </si>
  <si>
    <t>Bukáček Adam</t>
  </si>
  <si>
    <t>Sommer Vladimír</t>
  </si>
  <si>
    <t>Sláma Marek</t>
  </si>
  <si>
    <t>Lepší Jan</t>
  </si>
  <si>
    <t>Cihla Ondřej</t>
  </si>
  <si>
    <t>Lepší jan</t>
  </si>
  <si>
    <t>Albrecht Luboš</t>
  </si>
  <si>
    <t>Křepelka Lubomír</t>
  </si>
  <si>
    <t>Votava Lukáš</t>
  </si>
  <si>
    <t>Ježek Tomáš</t>
  </si>
  <si>
    <t>Čapek Karel</t>
  </si>
  <si>
    <t>Votava Marek</t>
  </si>
  <si>
    <t>Daněk Lukáš</t>
  </si>
  <si>
    <t>Dvořák David</t>
  </si>
  <si>
    <t>Hlaváč Jiří</t>
  </si>
  <si>
    <t>Tomek Martin</t>
  </si>
  <si>
    <t>Dvořák Dalibor</t>
  </si>
  <si>
    <t>Chvátal David</t>
  </si>
  <si>
    <t>Novotný Jan</t>
  </si>
  <si>
    <t>Buchal Patrik</t>
  </si>
  <si>
    <t>Kalianko Kryštof</t>
  </si>
  <si>
    <t>Pilbauer Bronislav</t>
  </si>
  <si>
    <t>Čižinský Josef</t>
  </si>
  <si>
    <t>Fries Ondřej</t>
  </si>
  <si>
    <t>Ferebauer Adam</t>
  </si>
  <si>
    <t>Holata Michal</t>
  </si>
  <si>
    <t>Kolouch Patrik</t>
  </si>
  <si>
    <t>Svoboda Michael</t>
  </si>
  <si>
    <t>Sluka Tomáš</t>
  </si>
  <si>
    <t>Bednář Miroslav</t>
  </si>
  <si>
    <t>Buchta Michal</t>
  </si>
  <si>
    <t>Čupera Lukáš</t>
  </si>
  <si>
    <t>Jurka Ondřej</t>
  </si>
  <si>
    <t>Nesnídal Štěpán</t>
  </si>
  <si>
    <t>Jahoda Tomáš</t>
  </si>
  <si>
    <t>Iláš Patrik</t>
  </si>
  <si>
    <t>Bednář Tadeáš</t>
  </si>
  <si>
    <t>Svoboda Michal</t>
  </si>
  <si>
    <t>Tolar Lukáš</t>
  </si>
  <si>
    <t>Nozar Dominik</t>
  </si>
  <si>
    <t>Fujan Matěj</t>
  </si>
  <si>
    <t>Tolar Petr</t>
  </si>
  <si>
    <t>0 : 2</t>
  </si>
  <si>
    <t>2 : 0</t>
  </si>
  <si>
    <t>Prezence Pohár ČNS starší žáci trojice Uhříněves 13.5.2018</t>
  </si>
  <si>
    <t>2 : 1</t>
  </si>
  <si>
    <t>1 : 2</t>
  </si>
  <si>
    <t>2:0 (10:6, 10:4)</t>
  </si>
  <si>
    <t>2:0 ( 10:4, 10:í )</t>
  </si>
  <si>
    <t>2:0 ( 10:2, 10:3 )</t>
  </si>
  <si>
    <t>2:0 ( 10:6, 10:3 )</t>
  </si>
  <si>
    <t>0:2 ( 6:10, 6:10 )</t>
  </si>
  <si>
    <t>2:0 ( 10:4, 10:4 )</t>
  </si>
  <si>
    <t>2:1 ( 10:8, 6:10, 10:8 )</t>
  </si>
  <si>
    <t>2:0 ( 10:7, 10:4 )</t>
  </si>
  <si>
    <t>C-D</t>
  </si>
  <si>
    <t>A-B</t>
  </si>
  <si>
    <t>0:2 ( 7:10, 5:10 )</t>
  </si>
  <si>
    <t>2 :1</t>
  </si>
  <si>
    <t>2:1 ( 7:10, 10:9, 10:9 )</t>
  </si>
  <si>
    <t>2:0 ( 10:8, 10:2 )</t>
  </si>
</sst>
</file>

<file path=xl/styles.xml><?xml version="1.0" encoding="utf-8"?>
<styleSheet xmlns="http://schemas.openxmlformats.org/spreadsheetml/2006/main">
  <fonts count="66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36"/>
      <color theme="1"/>
      <name val="Tahoma"/>
      <family val="2"/>
      <charset val="238"/>
    </font>
    <font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1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41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56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left"/>
    </xf>
    <xf numFmtId="20" fontId="5" fillId="0" borderId="53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1" xfId="0" applyNumberFormat="1" applyFont="1" applyBorder="1" applyAlignment="1">
      <alignment horizontal="left" wrapText="1"/>
    </xf>
    <xf numFmtId="0" fontId="55" fillId="0" borderId="50" xfId="0" applyFont="1" applyBorder="1" applyAlignment="1">
      <alignment horizontal="left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6" xfId="0" applyFont="1" applyBorder="1" applyAlignment="1">
      <alignment horizontal="left" wrapTex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8" xfId="0" applyFont="1" applyBorder="1"/>
    <xf numFmtId="0" fontId="9" fillId="0" borderId="55" xfId="0" applyFont="1" applyBorder="1"/>
    <xf numFmtId="0" fontId="60" fillId="0" borderId="4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6" xfId="0" applyFont="1" applyBorder="1"/>
    <xf numFmtId="0" fontId="60" fillId="3" borderId="20" xfId="0" applyFont="1" applyFill="1" applyBorder="1"/>
    <xf numFmtId="0" fontId="60" fillId="3" borderId="59" xfId="0" applyFont="1" applyFill="1" applyBorder="1"/>
    <xf numFmtId="0" fontId="60" fillId="0" borderId="60" xfId="0" applyFont="1" applyBorder="1"/>
    <xf numFmtId="0" fontId="58" fillId="0" borderId="61" xfId="0" applyFont="1" applyBorder="1" applyAlignment="1">
      <alignment horizontal="center" vertical="center"/>
    </xf>
    <xf numFmtId="0" fontId="60" fillId="0" borderId="42" xfId="0" applyFont="1" applyBorder="1"/>
    <xf numFmtId="0" fontId="60" fillId="0" borderId="28" xfId="0" applyFont="1" applyBorder="1"/>
    <xf numFmtId="0" fontId="60" fillId="0" borderId="41" xfId="0" applyFont="1" applyBorder="1"/>
    <xf numFmtId="0" fontId="60" fillId="3" borderId="24" xfId="0" applyFont="1" applyFill="1" applyBorder="1"/>
    <xf numFmtId="0" fontId="60" fillId="3" borderId="62" xfId="0" applyFont="1" applyFill="1" applyBorder="1"/>
    <xf numFmtId="0" fontId="60" fillId="0" borderId="30" xfId="0" applyFont="1" applyBorder="1"/>
    <xf numFmtId="0" fontId="58" fillId="0" borderId="65" xfId="0" applyFont="1" applyBorder="1" applyAlignment="1">
      <alignment horizontal="center" vertical="center"/>
    </xf>
    <xf numFmtId="0" fontId="60" fillId="0" borderId="45" xfId="0" applyFont="1" applyBorder="1"/>
    <xf numFmtId="0" fontId="60" fillId="0" borderId="33" xfId="0" applyFont="1" applyBorder="1"/>
    <xf numFmtId="0" fontId="60" fillId="0" borderId="44" xfId="0" applyFont="1" applyBorder="1"/>
    <xf numFmtId="0" fontId="60" fillId="3" borderId="26" xfId="0" applyFont="1" applyFill="1" applyBorder="1"/>
    <xf numFmtId="0" fontId="60" fillId="3" borderId="66" xfId="0" applyFont="1" applyFill="1" applyBorder="1"/>
    <xf numFmtId="0" fontId="60" fillId="0" borderId="67" xfId="0" applyFont="1" applyBorder="1"/>
    <xf numFmtId="0" fontId="60" fillId="0" borderId="47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8" xfId="0" applyFont="1" applyBorder="1" applyAlignment="1">
      <alignment horizontal="center" vertical="center" textRotation="90"/>
    </xf>
    <xf numFmtId="0" fontId="60" fillId="3" borderId="70" xfId="0" applyFont="1" applyFill="1" applyBorder="1"/>
    <xf numFmtId="0" fontId="58" fillId="0" borderId="71" xfId="0" applyFont="1" applyBorder="1"/>
    <xf numFmtId="0" fontId="60" fillId="0" borderId="72" xfId="0" applyFont="1" applyBorder="1" applyAlignment="1">
      <alignment horizontal="center" vertical="center" textRotation="90"/>
    </xf>
    <xf numFmtId="0" fontId="60" fillId="3" borderId="71" xfId="0" applyFont="1" applyFill="1" applyBorder="1" applyAlignment="1">
      <alignment horizontal="center" vertical="center"/>
    </xf>
    <xf numFmtId="0" fontId="60" fillId="3" borderId="71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0" xfId="0" applyFont="1" applyBorder="1"/>
    <xf numFmtId="0" fontId="60" fillId="0" borderId="73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59" xfId="0" applyFont="1" applyFill="1" applyBorder="1" applyAlignment="1">
      <alignment horizontal="center" vertical="center"/>
    </xf>
    <xf numFmtId="0" fontId="60" fillId="3" borderId="66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9" fontId="56" fillId="0" borderId="0" xfId="0" applyNumberFormat="1" applyFont="1" applyBorder="1" applyAlignment="1">
      <alignment horizontal="left" wrapText="1"/>
    </xf>
    <xf numFmtId="0" fontId="2" fillId="0" borderId="78" xfId="3" applyBorder="1"/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2" fillId="0" borderId="29" xfId="3" applyFont="1" applyFill="1" applyBorder="1"/>
    <xf numFmtId="0" fontId="2" fillId="0" borderId="42" xfId="3" applyFont="1" applyBorder="1"/>
    <xf numFmtId="0" fontId="2" fillId="0" borderId="28" xfId="3" applyFont="1" applyBorder="1"/>
    <xf numFmtId="0" fontId="2" fillId="0" borderId="41" xfId="3" applyFont="1" applyBorder="1"/>
    <xf numFmtId="0" fontId="2" fillId="0" borderId="30" xfId="3" applyFont="1" applyBorder="1"/>
    <xf numFmtId="0" fontId="2" fillId="0" borderId="42" xfId="3" applyFont="1" applyFill="1" applyBorder="1"/>
    <xf numFmtId="0" fontId="2" fillId="0" borderId="28" xfId="3" applyFont="1" applyFill="1" applyBorder="1"/>
    <xf numFmtId="0" fontId="2" fillId="0" borderId="41" xfId="3" applyFont="1" applyFill="1" applyBorder="1"/>
    <xf numFmtId="0" fontId="2" fillId="0" borderId="30" xfId="3" applyFont="1" applyFill="1" applyBorder="1"/>
    <xf numFmtId="0" fontId="2" fillId="2" borderId="41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36" fillId="3" borderId="87" xfId="0" applyFont="1" applyFill="1" applyBorder="1" applyAlignment="1">
      <alignment horizontal="center"/>
    </xf>
    <xf numFmtId="0" fontId="63" fillId="0" borderId="41" xfId="0" applyFont="1" applyBorder="1" applyAlignment="1">
      <alignment horizontal="left"/>
    </xf>
    <xf numFmtId="0" fontId="63" fillId="0" borderId="41" xfId="0" applyFont="1" applyBorder="1"/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88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88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4" fillId="3" borderId="88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50" fillId="3" borderId="88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64" fillId="3" borderId="81" xfId="0" applyFont="1" applyFill="1" applyBorder="1"/>
    <xf numFmtId="0" fontId="64" fillId="3" borderId="82" xfId="0" applyFont="1" applyFill="1" applyBorder="1"/>
    <xf numFmtId="0" fontId="64" fillId="3" borderId="5" xfId="0" applyFont="1" applyFill="1" applyBorder="1"/>
    <xf numFmtId="0" fontId="64" fillId="3" borderId="0" xfId="0" applyFont="1" applyFill="1" applyBorder="1"/>
    <xf numFmtId="0" fontId="64" fillId="3" borderId="4" xfId="0" applyFont="1" applyFill="1" applyBorder="1"/>
    <xf numFmtId="0" fontId="64" fillId="3" borderId="8" xfId="0" applyFont="1" applyFill="1" applyBorder="1"/>
    <xf numFmtId="0" fontId="64" fillId="3" borderId="9" xfId="0" applyFont="1" applyFill="1" applyBorder="1"/>
    <xf numFmtId="0" fontId="64" fillId="3" borderId="13" xfId="0" applyFont="1" applyFill="1" applyBorder="1"/>
    <xf numFmtId="0" fontId="30" fillId="3" borderId="80" xfId="0" applyFont="1" applyFill="1" applyBorder="1" applyAlignment="1">
      <alignment horizontal="center" vertical="center"/>
    </xf>
    <xf numFmtId="0" fontId="30" fillId="3" borderId="82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36" fillId="3" borderId="85" xfId="0" applyFont="1" applyFill="1" applyBorder="1" applyAlignment="1">
      <alignment horizontal="center"/>
    </xf>
    <xf numFmtId="0" fontId="36" fillId="3" borderId="86" xfId="0" applyFont="1" applyFill="1" applyBorder="1" applyAlignment="1">
      <alignment horizontal="center"/>
    </xf>
    <xf numFmtId="0" fontId="36" fillId="3" borderId="87" xfId="0" applyFont="1" applyFill="1" applyBorder="1" applyAlignment="1">
      <alignment horizontal="center"/>
    </xf>
    <xf numFmtId="0" fontId="49" fillId="3" borderId="88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8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3" borderId="55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/>
    </xf>
    <xf numFmtId="0" fontId="62" fillId="0" borderId="8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58" fillId="0" borderId="58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8" fillId="0" borderId="5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5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5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14" fontId="11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5" fillId="0" borderId="50" xfId="0" applyFont="1" applyBorder="1" applyAlignment="1">
      <alignment horizontal="left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2" sqref="H2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3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23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23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23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23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23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23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23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23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23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23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23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23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23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23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23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23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23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23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23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23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23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23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23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23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23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23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23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23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23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23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23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23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23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23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23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23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23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23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23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23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23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23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23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23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23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23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23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23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23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23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23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23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23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23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23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23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23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23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23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23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23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23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23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>
      <c r="A1" s="205" t="s">
        <v>125</v>
      </c>
      <c r="B1" s="205"/>
      <c r="C1" s="205"/>
      <c r="D1" s="205"/>
      <c r="E1" s="205"/>
      <c r="F1" s="205"/>
      <c r="G1" s="205"/>
    </row>
    <row r="2" spans="1:10">
      <c r="A2" s="76"/>
      <c r="B2" s="76" t="s">
        <v>83</v>
      </c>
      <c r="C2" s="76" t="s">
        <v>33</v>
      </c>
      <c r="D2" s="76" t="s">
        <v>54</v>
      </c>
      <c r="E2" s="76" t="s">
        <v>34</v>
      </c>
      <c r="F2" s="76" t="s">
        <v>84</v>
      </c>
      <c r="G2" s="76"/>
    </row>
    <row r="3" spans="1:10">
      <c r="A3" s="77">
        <v>1</v>
      </c>
      <c r="B3" s="79">
        <v>43227</v>
      </c>
      <c r="C3" s="77">
        <v>1</v>
      </c>
      <c r="D3" s="76">
        <v>1</v>
      </c>
      <c r="E3" s="78" t="s">
        <v>86</v>
      </c>
      <c r="F3" t="s">
        <v>87</v>
      </c>
    </row>
    <row r="4" spans="1:10">
      <c r="A4" s="77">
        <v>2</v>
      </c>
      <c r="B4" s="79">
        <v>43224</v>
      </c>
      <c r="C4" s="80">
        <v>1</v>
      </c>
      <c r="D4" s="81">
        <v>1</v>
      </c>
      <c r="E4" t="s">
        <v>120</v>
      </c>
      <c r="F4" t="s">
        <v>121</v>
      </c>
    </row>
    <row r="5" spans="1:10">
      <c r="A5" s="77">
        <v>3</v>
      </c>
      <c r="B5" s="79">
        <v>43227</v>
      </c>
      <c r="C5" s="80">
        <v>1</v>
      </c>
      <c r="D5" s="81">
        <v>1</v>
      </c>
      <c r="E5" t="s">
        <v>52</v>
      </c>
      <c r="F5" t="s">
        <v>57</v>
      </c>
      <c r="G5" s="82"/>
      <c r="H5" s="82"/>
    </row>
    <row r="6" spans="1:10">
      <c r="A6" s="77">
        <v>4</v>
      </c>
      <c r="B6" s="79">
        <v>43213</v>
      </c>
      <c r="C6" s="80">
        <v>3</v>
      </c>
      <c r="D6" s="81">
        <v>3</v>
      </c>
      <c r="E6" t="s">
        <v>53</v>
      </c>
      <c r="F6" t="s">
        <v>35</v>
      </c>
    </row>
    <row r="7" spans="1:10" s="84" customFormat="1">
      <c r="A7" s="77">
        <v>5</v>
      </c>
      <c r="B7" s="79">
        <v>43223</v>
      </c>
      <c r="C7" s="80">
        <v>1</v>
      </c>
      <c r="D7" s="81">
        <v>1</v>
      </c>
      <c r="E7" t="s">
        <v>122</v>
      </c>
      <c r="F7" t="s">
        <v>90</v>
      </c>
      <c r="G7"/>
      <c r="I7"/>
      <c r="J7"/>
    </row>
    <row r="8" spans="1:10" ht="15" customHeight="1">
      <c r="A8" s="77">
        <v>6</v>
      </c>
      <c r="B8" s="79">
        <v>43222</v>
      </c>
      <c r="C8" s="80">
        <v>1</v>
      </c>
      <c r="D8" s="81">
        <v>1</v>
      </c>
      <c r="E8" t="s">
        <v>56</v>
      </c>
      <c r="F8" t="s">
        <v>85</v>
      </c>
    </row>
    <row r="9" spans="1:10">
      <c r="A9" s="77">
        <v>7</v>
      </c>
      <c r="B9" s="79">
        <v>43227</v>
      </c>
      <c r="C9" s="80">
        <v>1</v>
      </c>
      <c r="D9" s="81">
        <v>1</v>
      </c>
      <c r="E9" t="s">
        <v>91</v>
      </c>
      <c r="F9" t="s">
        <v>88</v>
      </c>
    </row>
    <row r="10" spans="1:10">
      <c r="A10" s="77">
        <v>8</v>
      </c>
      <c r="B10" s="79">
        <v>43227</v>
      </c>
      <c r="C10" s="80">
        <v>1</v>
      </c>
      <c r="D10" s="81">
        <v>1</v>
      </c>
      <c r="E10" t="s">
        <v>118</v>
      </c>
      <c r="F10" t="s">
        <v>119</v>
      </c>
    </row>
    <row r="11" spans="1:10">
      <c r="A11" s="77">
        <v>9</v>
      </c>
      <c r="B11" s="79">
        <v>43226</v>
      </c>
      <c r="C11" s="80">
        <v>1</v>
      </c>
      <c r="D11" s="81">
        <v>1</v>
      </c>
      <c r="E11" t="s">
        <v>112</v>
      </c>
      <c r="F11" t="s">
        <v>113</v>
      </c>
    </row>
    <row r="12" spans="1:10">
      <c r="A12" s="77">
        <v>10</v>
      </c>
      <c r="B12" s="79">
        <v>43222</v>
      </c>
      <c r="C12" s="80">
        <v>1</v>
      </c>
      <c r="D12" s="81">
        <v>1</v>
      </c>
      <c r="E12" t="s">
        <v>123</v>
      </c>
      <c r="F12" t="s">
        <v>124</v>
      </c>
    </row>
    <row r="13" spans="1:10">
      <c r="A13" s="77">
        <v>11</v>
      </c>
      <c r="B13" s="79">
        <v>43227</v>
      </c>
      <c r="C13" s="80">
        <v>1</v>
      </c>
      <c r="D13" s="81">
        <v>1</v>
      </c>
      <c r="E13" t="s">
        <v>126</v>
      </c>
      <c r="F13" t="s">
        <v>127</v>
      </c>
      <c r="G13" s="84"/>
    </row>
    <row r="14" spans="1:10">
      <c r="A14" s="83"/>
      <c r="B14" s="83"/>
      <c r="C14" s="163">
        <f>SUM(C3:C13)</f>
        <v>13</v>
      </c>
      <c r="D14" s="85">
        <f>SUM(D3:D13)</f>
        <v>13</v>
      </c>
      <c r="E14" s="83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W7" sqref="W7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26" ht="15.75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26" ht="32.25" customHeight="1" thickBot="1">
      <c r="A4" s="313" t="s">
        <v>0</v>
      </c>
      <c r="B4" s="314"/>
      <c r="C4" s="319" t="str">
        <f>'Nasazení do skupin'!B3</f>
        <v>Uhříněves 13.05.2018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</row>
    <row r="5" spans="1:26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26" ht="15.75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57" t="s">
        <v>4</v>
      </c>
    </row>
    <row r="7" spans="1:26" ht="15" customHeight="1">
      <c r="A7" s="262">
        <v>1</v>
      </c>
      <c r="B7" s="265" t="str">
        <f>'Nasazení do skupin'!B15</f>
        <v>Tělovýchovná jednota Radomyšl, z.s.</v>
      </c>
      <c r="C7" s="281"/>
      <c r="D7" s="282"/>
      <c r="E7" s="283"/>
      <c r="F7" s="257"/>
      <c r="G7" s="257"/>
      <c r="H7" s="253"/>
      <c r="I7" s="255"/>
      <c r="J7" s="257"/>
      <c r="K7" s="253"/>
      <c r="L7" s="415"/>
      <c r="M7" s="417"/>
      <c r="N7" s="411"/>
      <c r="O7" s="303"/>
      <c r="P7" s="238"/>
      <c r="Q7" s="242"/>
      <c r="R7" s="245"/>
      <c r="Y7" s="47"/>
    </row>
    <row r="8" spans="1:26" ht="15.75" customHeight="1" thickBot="1">
      <c r="A8" s="263"/>
      <c r="B8" s="266"/>
      <c r="C8" s="284"/>
      <c r="D8" s="285"/>
      <c r="E8" s="286"/>
      <c r="F8" s="258"/>
      <c r="G8" s="258"/>
      <c r="H8" s="254"/>
      <c r="I8" s="256"/>
      <c r="J8" s="258"/>
      <c r="K8" s="254"/>
      <c r="L8" s="416"/>
      <c r="M8" s="418"/>
      <c r="N8" s="412"/>
      <c r="O8" s="304"/>
      <c r="P8" s="239"/>
      <c r="Q8" s="243"/>
      <c r="R8" s="246"/>
    </row>
    <row r="9" spans="1:26" ht="15" customHeight="1">
      <c r="A9" s="263"/>
      <c r="B9" s="266"/>
      <c r="C9" s="284"/>
      <c r="D9" s="285"/>
      <c r="E9" s="286"/>
      <c r="F9" s="231"/>
      <c r="G9" s="231"/>
      <c r="H9" s="237"/>
      <c r="I9" s="235"/>
      <c r="J9" s="231"/>
      <c r="K9" s="237"/>
      <c r="L9" s="413"/>
      <c r="M9" s="407"/>
      <c r="N9" s="409"/>
      <c r="O9" s="301"/>
      <c r="P9" s="227"/>
      <c r="Q9" s="229"/>
      <c r="R9" s="247"/>
      <c r="X9" s="47"/>
      <c r="Y9" s="47"/>
      <c r="Z9" s="47"/>
    </row>
    <row r="10" spans="1:26" ht="15.75" customHeight="1" thickBot="1">
      <c r="A10" s="264"/>
      <c r="B10" s="267"/>
      <c r="C10" s="287"/>
      <c r="D10" s="288"/>
      <c r="E10" s="289"/>
      <c r="F10" s="231"/>
      <c r="G10" s="231"/>
      <c r="H10" s="237"/>
      <c r="I10" s="236"/>
      <c r="J10" s="232"/>
      <c r="K10" s="252"/>
      <c r="L10" s="414"/>
      <c r="M10" s="408"/>
      <c r="N10" s="410"/>
      <c r="O10" s="302"/>
      <c r="P10" s="228"/>
      <c r="Q10" s="230"/>
      <c r="R10" s="248"/>
      <c r="X10" s="47"/>
      <c r="Y10" s="47"/>
      <c r="Z10" s="47"/>
    </row>
    <row r="11" spans="1:26" ht="15" customHeight="1">
      <c r="A11" s="262">
        <v>2</v>
      </c>
      <c r="B11" s="265" t="str">
        <f>'Nasazení do skupin'!B16</f>
        <v>AC Zruč - Senec</v>
      </c>
      <c r="C11" s="277"/>
      <c r="D11" s="278"/>
      <c r="E11" s="278"/>
      <c r="F11" s="268" t="s">
        <v>131</v>
      </c>
      <c r="G11" s="269"/>
      <c r="H11" s="270"/>
      <c r="I11" s="257"/>
      <c r="J11" s="257"/>
      <c r="K11" s="253"/>
      <c r="L11" s="415"/>
      <c r="M11" s="417"/>
      <c r="N11" s="411"/>
      <c r="O11" s="303"/>
      <c r="P11" s="238"/>
      <c r="Q11" s="242"/>
      <c r="R11" s="245"/>
    </row>
    <row r="12" spans="1:26" ht="15.75" customHeight="1" thickBot="1">
      <c r="A12" s="263"/>
      <c r="B12" s="266"/>
      <c r="C12" s="256"/>
      <c r="D12" s="258"/>
      <c r="E12" s="258"/>
      <c r="F12" s="271"/>
      <c r="G12" s="272"/>
      <c r="H12" s="273"/>
      <c r="I12" s="258"/>
      <c r="J12" s="258"/>
      <c r="K12" s="254"/>
      <c r="L12" s="416"/>
      <c r="M12" s="418"/>
      <c r="N12" s="412"/>
      <c r="O12" s="304"/>
      <c r="P12" s="239"/>
      <c r="Q12" s="243"/>
      <c r="R12" s="246"/>
    </row>
    <row r="13" spans="1:26" ht="15" customHeight="1">
      <c r="A13" s="263"/>
      <c r="B13" s="266"/>
      <c r="C13" s="235"/>
      <c r="D13" s="231"/>
      <c r="E13" s="231"/>
      <c r="F13" s="271"/>
      <c r="G13" s="272"/>
      <c r="H13" s="273"/>
      <c r="I13" s="231"/>
      <c r="J13" s="231"/>
      <c r="K13" s="237"/>
      <c r="L13" s="413"/>
      <c r="M13" s="407"/>
      <c r="N13" s="409"/>
      <c r="O13" s="301"/>
      <c r="P13" s="227"/>
      <c r="Q13" s="229"/>
      <c r="R13" s="247"/>
    </row>
    <row r="14" spans="1:26" ht="15.75" customHeight="1" thickBot="1">
      <c r="A14" s="264"/>
      <c r="B14" s="267"/>
      <c r="C14" s="236"/>
      <c r="D14" s="232"/>
      <c r="E14" s="232"/>
      <c r="F14" s="274"/>
      <c r="G14" s="275"/>
      <c r="H14" s="276"/>
      <c r="I14" s="231"/>
      <c r="J14" s="231"/>
      <c r="K14" s="237"/>
      <c r="L14" s="414"/>
      <c r="M14" s="408"/>
      <c r="N14" s="410"/>
      <c r="O14" s="302"/>
      <c r="P14" s="228"/>
      <c r="Q14" s="230"/>
      <c r="R14" s="248"/>
    </row>
    <row r="15" spans="1:26" ht="15" customHeight="1">
      <c r="A15" s="262">
        <v>3</v>
      </c>
      <c r="B15" s="265" t="str">
        <f>'Nasazení do skupin'!B17</f>
        <v>Městský nohejbalový klub Modřice, z.s. "C"</v>
      </c>
      <c r="C15" s="255"/>
      <c r="D15" s="257"/>
      <c r="E15" s="253"/>
      <c r="F15" s="277"/>
      <c r="G15" s="278"/>
      <c r="H15" s="278"/>
      <c r="I15" s="423"/>
      <c r="J15" s="424"/>
      <c r="K15" s="425"/>
      <c r="L15" s="436"/>
      <c r="M15" s="436"/>
      <c r="N15" s="438"/>
      <c r="O15" s="303"/>
      <c r="P15" s="238"/>
      <c r="Q15" s="242"/>
      <c r="R15" s="245"/>
    </row>
    <row r="16" spans="1:26" ht="15.75" customHeight="1" thickBot="1">
      <c r="A16" s="263"/>
      <c r="B16" s="266"/>
      <c r="C16" s="256"/>
      <c r="D16" s="258"/>
      <c r="E16" s="254"/>
      <c r="F16" s="256"/>
      <c r="G16" s="258"/>
      <c r="H16" s="258"/>
      <c r="I16" s="426"/>
      <c r="J16" s="427"/>
      <c r="K16" s="428"/>
      <c r="L16" s="437"/>
      <c r="M16" s="437"/>
      <c r="N16" s="439"/>
      <c r="O16" s="304"/>
      <c r="P16" s="239"/>
      <c r="Q16" s="243"/>
      <c r="R16" s="246"/>
    </row>
    <row r="17" spans="1:28" ht="15" customHeight="1">
      <c r="A17" s="263"/>
      <c r="B17" s="266"/>
      <c r="C17" s="235"/>
      <c r="D17" s="231"/>
      <c r="E17" s="237"/>
      <c r="F17" s="235"/>
      <c r="G17" s="231"/>
      <c r="H17" s="231"/>
      <c r="I17" s="426"/>
      <c r="J17" s="427"/>
      <c r="K17" s="428"/>
      <c r="L17" s="421"/>
      <c r="M17" s="421"/>
      <c r="N17" s="440"/>
      <c r="O17" s="301"/>
      <c r="P17" s="227"/>
      <c r="Q17" s="229"/>
      <c r="R17" s="247"/>
    </row>
    <row r="18" spans="1:28" ht="15.75" customHeight="1" thickBot="1">
      <c r="A18" s="264"/>
      <c r="B18" s="267"/>
      <c r="C18" s="236"/>
      <c r="D18" s="232"/>
      <c r="E18" s="252"/>
      <c r="F18" s="236"/>
      <c r="G18" s="232"/>
      <c r="H18" s="232"/>
      <c r="I18" s="429"/>
      <c r="J18" s="430"/>
      <c r="K18" s="431"/>
      <c r="L18" s="422"/>
      <c r="M18" s="422"/>
      <c r="N18" s="441"/>
      <c r="O18" s="302"/>
      <c r="P18" s="228"/>
      <c r="Q18" s="230"/>
      <c r="R18" s="248"/>
    </row>
    <row r="19" spans="1:28" ht="15" customHeight="1">
      <c r="A19" s="262"/>
      <c r="B19" s="265"/>
      <c r="C19" s="415"/>
      <c r="D19" s="417"/>
      <c r="E19" s="411"/>
      <c r="F19" s="415"/>
      <c r="G19" s="417"/>
      <c r="H19" s="411"/>
      <c r="I19" s="442"/>
      <c r="J19" s="443"/>
      <c r="K19" s="443"/>
      <c r="L19" s="290">
        <v>2018</v>
      </c>
      <c r="M19" s="291"/>
      <c r="N19" s="292"/>
      <c r="O19" s="417"/>
      <c r="P19" s="417"/>
      <c r="Q19" s="411"/>
      <c r="R19" s="419"/>
    </row>
    <row r="20" spans="1:28" ht="15.75" customHeight="1" thickBot="1">
      <c r="A20" s="263"/>
      <c r="B20" s="266"/>
      <c r="C20" s="416"/>
      <c r="D20" s="418"/>
      <c r="E20" s="412"/>
      <c r="F20" s="416"/>
      <c r="G20" s="418"/>
      <c r="H20" s="412"/>
      <c r="I20" s="416"/>
      <c r="J20" s="418"/>
      <c r="K20" s="418"/>
      <c r="L20" s="293"/>
      <c r="M20" s="294"/>
      <c r="N20" s="295"/>
      <c r="O20" s="418"/>
      <c r="P20" s="418"/>
      <c r="Q20" s="412"/>
      <c r="R20" s="420"/>
    </row>
    <row r="21" spans="1:28" ht="15" customHeight="1">
      <c r="A21" s="263"/>
      <c r="B21" s="266"/>
      <c r="C21" s="413"/>
      <c r="D21" s="407"/>
      <c r="E21" s="409"/>
      <c r="F21" s="413"/>
      <c r="G21" s="407"/>
      <c r="H21" s="409"/>
      <c r="I21" s="413"/>
      <c r="J21" s="407"/>
      <c r="K21" s="407"/>
      <c r="L21" s="293"/>
      <c r="M21" s="294"/>
      <c r="N21" s="295"/>
      <c r="O21" s="434"/>
      <c r="P21" s="407"/>
      <c r="Q21" s="432"/>
      <c r="R21" s="247"/>
    </row>
    <row r="22" spans="1:28" ht="15.75" customHeight="1" thickBot="1">
      <c r="A22" s="264"/>
      <c r="B22" s="267"/>
      <c r="C22" s="414"/>
      <c r="D22" s="408"/>
      <c r="E22" s="410"/>
      <c r="F22" s="414"/>
      <c r="G22" s="408"/>
      <c r="H22" s="410"/>
      <c r="I22" s="414"/>
      <c r="J22" s="408"/>
      <c r="K22" s="408"/>
      <c r="L22" s="296"/>
      <c r="M22" s="297"/>
      <c r="N22" s="298"/>
      <c r="O22" s="435"/>
      <c r="P22" s="408"/>
      <c r="Q22" s="433"/>
      <c r="R22" s="248"/>
    </row>
    <row r="24" spans="1:28" ht="24.9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61"/>
      <c r="B25" s="249"/>
      <c r="C25" s="249"/>
      <c r="D25" s="250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61"/>
      <c r="B26" s="249"/>
      <c r="C26" s="249"/>
      <c r="D26" s="250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61"/>
      <c r="B27" s="249"/>
      <c r="C27" s="249"/>
      <c r="D27" s="250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61"/>
      <c r="B28" s="249"/>
      <c r="C28" s="249"/>
      <c r="D28" s="250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261"/>
      <c r="B29" s="249"/>
      <c r="C29" s="249"/>
      <c r="D29" s="250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261"/>
      <c r="B30" s="249"/>
      <c r="C30" s="249"/>
      <c r="D30" s="250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61"/>
      <c r="B31" s="249"/>
      <c r="C31" s="249"/>
      <c r="D31" s="250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61"/>
      <c r="B32" s="249"/>
      <c r="C32" s="249"/>
      <c r="D32" s="250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61"/>
      <c r="B33" s="249"/>
      <c r="C33" s="249"/>
      <c r="D33" s="250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61"/>
      <c r="B34" s="249"/>
      <c r="C34" s="249"/>
      <c r="D34" s="250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61"/>
      <c r="B35" s="249"/>
      <c r="C35" s="249"/>
      <c r="D35" s="250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61"/>
      <c r="B36" s="249"/>
      <c r="C36" s="249"/>
      <c r="D36" s="250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</row>
    <row r="38" spans="1:54"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</row>
    <row r="39" spans="1:54" ht="20.25">
      <c r="T39" s="222"/>
      <c r="U39" s="222"/>
      <c r="V39" s="222"/>
      <c r="W39" s="222"/>
      <c r="X39" s="222"/>
      <c r="Y39" s="222"/>
      <c r="Z39" s="222"/>
      <c r="AA39" s="224"/>
      <c r="AB39" s="224"/>
      <c r="AC39" s="224"/>
      <c r="AD39" s="224"/>
      <c r="AE39" s="224"/>
      <c r="AF39" s="224"/>
      <c r="AG39" s="3"/>
      <c r="AH39" s="3"/>
      <c r="AI39" s="222"/>
      <c r="AJ39" s="222"/>
      <c r="AK39" s="222"/>
      <c r="AL39" s="222"/>
      <c r="AM39" s="222"/>
      <c r="AN39" s="222"/>
      <c r="AO39" s="8"/>
      <c r="AP39" s="7"/>
      <c r="AQ39" s="7"/>
      <c r="AR39" s="7"/>
      <c r="AS39" s="7"/>
      <c r="AT39" s="7"/>
      <c r="AU39" s="222"/>
      <c r="AV39" s="222"/>
      <c r="AW39" s="222"/>
      <c r="AX39" s="222"/>
      <c r="AY39" s="3"/>
      <c r="AZ39" s="3"/>
      <c r="BA39" s="3"/>
      <c r="BB39" s="3"/>
    </row>
    <row r="41" spans="1:54" ht="20.25">
      <c r="T41" s="224"/>
      <c r="U41" s="224"/>
      <c r="V41" s="224"/>
      <c r="W41" s="224"/>
      <c r="X41" s="224"/>
      <c r="Y41" s="224"/>
      <c r="Z41" s="224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3"/>
      <c r="AL41" s="224"/>
      <c r="AM41" s="224"/>
      <c r="AN41" s="224"/>
      <c r="AO41" s="224"/>
      <c r="AP41" s="224"/>
      <c r="AQ41" s="224"/>
      <c r="AR41" s="224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</row>
    <row r="44" spans="1:54" ht="15.75">
      <c r="T44" s="226"/>
      <c r="U44" s="226"/>
      <c r="V44" s="226"/>
      <c r="W44" s="226"/>
      <c r="X44" s="226"/>
      <c r="Y44" s="226"/>
      <c r="Z44" s="4"/>
      <c r="AA44" s="226"/>
      <c r="AB44" s="226"/>
      <c r="AC44" s="4"/>
      <c r="AD44" s="4"/>
      <c r="AE44" s="4"/>
      <c r="AF44" s="226"/>
      <c r="AG44" s="226"/>
      <c r="AH44" s="226"/>
      <c r="AI44" s="226"/>
      <c r="AJ44" s="226"/>
      <c r="AK44" s="226"/>
      <c r="AL44" s="4"/>
      <c r="AM44" s="4"/>
      <c r="AN44" s="4"/>
      <c r="AO44" s="4"/>
      <c r="AP44" s="4"/>
      <c r="AQ44" s="4"/>
      <c r="AR44" s="226"/>
      <c r="AS44" s="226"/>
      <c r="AT44" s="226"/>
      <c r="AU44" s="226"/>
      <c r="AV44" s="226"/>
      <c r="AW44" s="226"/>
      <c r="AX44" s="4"/>
      <c r="AY44" s="4"/>
      <c r="AZ44" s="4"/>
      <c r="BA44" s="4"/>
      <c r="BB44" s="4"/>
    </row>
    <row r="47" spans="1:54" ht="15" customHeight="1"/>
    <row r="51" spans="20:54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2" spans="20:54"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</row>
    <row r="56" spans="20:54" ht="23.25"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</row>
    <row r="57" spans="20:54" ht="20.25">
      <c r="T57" s="222"/>
      <c r="U57" s="222"/>
      <c r="V57" s="222"/>
      <c r="W57" s="222"/>
      <c r="X57" s="222"/>
      <c r="Y57" s="222"/>
      <c r="Z57" s="222"/>
      <c r="AA57" s="224"/>
      <c r="AB57" s="224"/>
      <c r="AC57" s="224"/>
      <c r="AD57" s="224"/>
      <c r="AE57" s="224"/>
      <c r="AF57" s="224"/>
      <c r="AG57" s="3"/>
      <c r="AH57" s="3"/>
      <c r="AI57" s="222"/>
      <c r="AJ57" s="222"/>
      <c r="AK57" s="222"/>
      <c r="AL57" s="222"/>
      <c r="AM57" s="222"/>
      <c r="AN57" s="222"/>
      <c r="AO57" s="8"/>
      <c r="AP57" s="7"/>
      <c r="AQ57" s="7"/>
      <c r="AR57" s="7"/>
      <c r="AS57" s="7"/>
      <c r="AT57" s="7"/>
      <c r="AU57" s="222"/>
      <c r="AV57" s="222"/>
      <c r="AW57" s="222"/>
      <c r="AX57" s="222"/>
      <c r="AY57" s="3"/>
      <c r="AZ57" s="3"/>
      <c r="BA57" s="3"/>
      <c r="BB57" s="3"/>
    </row>
    <row r="59" spans="20:54" ht="20.25">
      <c r="T59" s="224"/>
      <c r="U59" s="224"/>
      <c r="V59" s="224"/>
      <c r="W59" s="224"/>
      <c r="X59" s="224"/>
      <c r="Y59" s="224"/>
      <c r="Z59" s="224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3"/>
      <c r="AL59" s="224"/>
      <c r="AM59" s="224"/>
      <c r="AN59" s="224"/>
      <c r="AO59" s="224"/>
      <c r="AP59" s="224"/>
      <c r="AQ59" s="224"/>
      <c r="AR59" s="224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</row>
    <row r="62" spans="20:54" ht="15.75">
      <c r="T62" s="226"/>
      <c r="U62" s="226"/>
      <c r="V62" s="226"/>
      <c r="W62" s="226"/>
      <c r="X62" s="226"/>
      <c r="Y62" s="226"/>
      <c r="Z62" s="4"/>
      <c r="AA62" s="226"/>
      <c r="AB62" s="226"/>
      <c r="AC62" s="4"/>
      <c r="AD62" s="4"/>
      <c r="AE62" s="4"/>
      <c r="AF62" s="226"/>
      <c r="AG62" s="226"/>
      <c r="AH62" s="226"/>
      <c r="AI62" s="226"/>
      <c r="AJ62" s="226"/>
      <c r="AK62" s="226"/>
      <c r="AL62" s="4"/>
      <c r="AM62" s="4"/>
      <c r="AN62" s="4"/>
      <c r="AO62" s="4"/>
      <c r="AP62" s="4"/>
      <c r="AQ62" s="4"/>
      <c r="AR62" s="226"/>
      <c r="AS62" s="226"/>
      <c r="AT62" s="226"/>
      <c r="AU62" s="226"/>
      <c r="AV62" s="226"/>
      <c r="AW62" s="226"/>
      <c r="AX62" s="4"/>
      <c r="AY62" s="4"/>
      <c r="AZ62" s="4"/>
      <c r="BA62" s="4"/>
      <c r="BB62" s="4"/>
    </row>
    <row r="65" spans="20:54" ht="15" customHeight="1"/>
    <row r="69" spans="20:54"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</row>
    <row r="70" spans="20:54"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</row>
    <row r="76" spans="20:54" ht="23.25"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</row>
    <row r="77" spans="20:54" ht="20.25">
      <c r="T77" s="222"/>
      <c r="U77" s="222"/>
      <c r="V77" s="222"/>
      <c r="W77" s="222"/>
      <c r="X77" s="222"/>
      <c r="Y77" s="222"/>
      <c r="Z77" s="222"/>
      <c r="AA77" s="224"/>
      <c r="AB77" s="224"/>
      <c r="AC77" s="224"/>
      <c r="AD77" s="224"/>
      <c r="AE77" s="224"/>
      <c r="AF77" s="224"/>
      <c r="AG77" s="3"/>
      <c r="AH77" s="3"/>
      <c r="AI77" s="222"/>
      <c r="AJ77" s="222"/>
      <c r="AK77" s="222"/>
      <c r="AL77" s="222"/>
      <c r="AM77" s="222"/>
      <c r="AN77" s="222"/>
      <c r="AO77" s="8"/>
      <c r="AP77" s="7"/>
      <c r="AQ77" s="7"/>
      <c r="AR77" s="7"/>
      <c r="AS77" s="7"/>
      <c r="AT77" s="7"/>
      <c r="AU77" s="222"/>
      <c r="AV77" s="222"/>
      <c r="AW77" s="222"/>
      <c r="AX77" s="222"/>
      <c r="AY77" s="3"/>
      <c r="AZ77" s="3"/>
      <c r="BA77" s="3"/>
      <c r="BB77" s="3"/>
    </row>
    <row r="79" spans="20:54" ht="20.25">
      <c r="T79" s="224"/>
      <c r="U79" s="224"/>
      <c r="V79" s="224"/>
      <c r="W79" s="224"/>
      <c r="X79" s="224"/>
      <c r="Y79" s="224"/>
      <c r="Z79" s="224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3"/>
      <c r="AL79" s="224"/>
      <c r="AM79" s="224"/>
      <c r="AN79" s="224"/>
      <c r="AO79" s="224"/>
      <c r="AP79" s="224"/>
      <c r="AQ79" s="224"/>
      <c r="AR79" s="224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</row>
    <row r="82" spans="20:54" ht="15.75">
      <c r="T82" s="226"/>
      <c r="U82" s="226"/>
      <c r="V82" s="226"/>
      <c r="W82" s="226"/>
      <c r="X82" s="226"/>
      <c r="Y82" s="226"/>
      <c r="Z82" s="4"/>
      <c r="AA82" s="226"/>
      <c r="AB82" s="226"/>
      <c r="AC82" s="4"/>
      <c r="AD82" s="4"/>
      <c r="AE82" s="4"/>
      <c r="AF82" s="226"/>
      <c r="AG82" s="226"/>
      <c r="AH82" s="226"/>
      <c r="AI82" s="226"/>
      <c r="AJ82" s="226"/>
      <c r="AK82" s="226"/>
      <c r="AL82" s="4"/>
      <c r="AM82" s="4"/>
      <c r="AN82" s="4"/>
      <c r="AO82" s="4"/>
      <c r="AP82" s="4"/>
      <c r="AQ82" s="4"/>
      <c r="AR82" s="226"/>
      <c r="AS82" s="226"/>
      <c r="AT82" s="226"/>
      <c r="AU82" s="226"/>
      <c r="AV82" s="226"/>
      <c r="AW82" s="226"/>
      <c r="AX82" s="4"/>
      <c r="AY82" s="4"/>
      <c r="AZ82" s="4"/>
      <c r="BA82" s="4"/>
      <c r="BB82" s="4"/>
    </row>
    <row r="89" spans="20:54"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</row>
    <row r="90" spans="20:54"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84"/>
  <sheetViews>
    <sheetView showGridLines="0" workbookViewId="0">
      <selection activeCell="U10" sqref="U10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18" ht="15.75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18" ht="32.25" customHeight="1" thickBot="1">
      <c r="A4" s="313" t="s">
        <v>0</v>
      </c>
      <c r="B4" s="314"/>
      <c r="C4" s="390" t="str">
        <f>'Nasazení do skupin'!B3</f>
        <v>Uhříněves 13.05.2018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2"/>
    </row>
    <row r="5" spans="1:18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18" ht="15.75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67" t="s">
        <v>4</v>
      </c>
    </row>
    <row r="7" spans="1:18" ht="15" customHeight="1">
      <c r="A7" s="469">
        <v>1</v>
      </c>
      <c r="B7" s="265" t="str">
        <f>'Nasazení do skupin'!B15</f>
        <v>Tělovýchovná jednota Radomyšl, z.s.</v>
      </c>
      <c r="C7" s="281"/>
      <c r="D7" s="282"/>
      <c r="E7" s="283"/>
      <c r="F7" s="456">
        <f>O29</f>
        <v>2</v>
      </c>
      <c r="G7" s="456" t="s">
        <v>5</v>
      </c>
      <c r="H7" s="457">
        <f>Q29</f>
        <v>1</v>
      </c>
      <c r="I7" s="468">
        <f>O25</f>
        <v>2</v>
      </c>
      <c r="J7" s="456" t="s">
        <v>5</v>
      </c>
      <c r="K7" s="457">
        <f>Q25</f>
        <v>0</v>
      </c>
      <c r="L7" s="458"/>
      <c r="M7" s="460"/>
      <c r="N7" s="462"/>
      <c r="O7" s="464">
        <f>F7+I7+L7</f>
        <v>4</v>
      </c>
      <c r="P7" s="465" t="s">
        <v>5</v>
      </c>
      <c r="Q7" s="466">
        <f>H7+K7+N7</f>
        <v>1</v>
      </c>
      <c r="R7" s="467">
        <v>4</v>
      </c>
    </row>
    <row r="8" spans="1:18" ht="15.75" customHeight="1" thickBot="1">
      <c r="A8" s="371"/>
      <c r="B8" s="266"/>
      <c r="C8" s="284"/>
      <c r="D8" s="285"/>
      <c r="E8" s="286"/>
      <c r="F8" s="349"/>
      <c r="G8" s="349"/>
      <c r="H8" s="351"/>
      <c r="I8" s="347"/>
      <c r="J8" s="349"/>
      <c r="K8" s="351"/>
      <c r="L8" s="459"/>
      <c r="M8" s="461"/>
      <c r="N8" s="463"/>
      <c r="O8" s="363"/>
      <c r="P8" s="365"/>
      <c r="Q8" s="367"/>
      <c r="R8" s="369"/>
    </row>
    <row r="9" spans="1:18" ht="15" customHeight="1">
      <c r="A9" s="371"/>
      <c r="B9" s="266"/>
      <c r="C9" s="284"/>
      <c r="D9" s="285"/>
      <c r="E9" s="286"/>
      <c r="F9" s="352">
        <f>O30</f>
        <v>25</v>
      </c>
      <c r="G9" s="352" t="s">
        <v>5</v>
      </c>
      <c r="H9" s="353">
        <f>Q30</f>
        <v>26</v>
      </c>
      <c r="I9" s="354">
        <f>O26</f>
        <v>20</v>
      </c>
      <c r="J9" s="352" t="s">
        <v>5</v>
      </c>
      <c r="K9" s="353">
        <f>Q26</f>
        <v>11</v>
      </c>
      <c r="L9" s="452"/>
      <c r="M9" s="454"/>
      <c r="N9" s="450"/>
      <c r="O9" s="360">
        <f>F9+I9+L9</f>
        <v>45</v>
      </c>
      <c r="P9" s="375" t="s">
        <v>5</v>
      </c>
      <c r="Q9" s="377">
        <f>H9+K9+N9</f>
        <v>37</v>
      </c>
      <c r="R9" s="483">
        <v>1</v>
      </c>
    </row>
    <row r="10" spans="1:18" ht="15.75" customHeight="1" thickBot="1">
      <c r="A10" s="372"/>
      <c r="B10" s="267"/>
      <c r="C10" s="287"/>
      <c r="D10" s="288"/>
      <c r="E10" s="289"/>
      <c r="F10" s="352"/>
      <c r="G10" s="352"/>
      <c r="H10" s="353"/>
      <c r="I10" s="355"/>
      <c r="J10" s="356"/>
      <c r="K10" s="357"/>
      <c r="L10" s="453"/>
      <c r="M10" s="455"/>
      <c r="N10" s="451"/>
      <c r="O10" s="361"/>
      <c r="P10" s="376"/>
      <c r="Q10" s="378"/>
      <c r="R10" s="374"/>
    </row>
    <row r="11" spans="1:18" ht="15" customHeight="1">
      <c r="A11" s="469">
        <v>2</v>
      </c>
      <c r="B11" s="265" t="str">
        <f>'Nasazení do skupin'!B16</f>
        <v>AC Zruč - Senec</v>
      </c>
      <c r="C11" s="346">
        <f>H7</f>
        <v>1</v>
      </c>
      <c r="D11" s="348" t="s">
        <v>5</v>
      </c>
      <c r="E11" s="348">
        <f>F7</f>
        <v>2</v>
      </c>
      <c r="F11" s="268" t="s">
        <v>131</v>
      </c>
      <c r="G11" s="269"/>
      <c r="H11" s="270"/>
      <c r="I11" s="456">
        <f>O27</f>
        <v>2</v>
      </c>
      <c r="J11" s="456" t="s">
        <v>5</v>
      </c>
      <c r="K11" s="457">
        <f>Q27</f>
        <v>0</v>
      </c>
      <c r="L11" s="458"/>
      <c r="M11" s="460"/>
      <c r="N11" s="462"/>
      <c r="O11" s="464">
        <f>C11+I11+L11</f>
        <v>3</v>
      </c>
      <c r="P11" s="465" t="s">
        <v>5</v>
      </c>
      <c r="Q11" s="466">
        <f>E11+K11+N11</f>
        <v>2</v>
      </c>
      <c r="R11" s="467">
        <v>2</v>
      </c>
    </row>
    <row r="12" spans="1:18" ht="15.75" customHeight="1" thickBot="1">
      <c r="A12" s="371"/>
      <c r="B12" s="266"/>
      <c r="C12" s="347"/>
      <c r="D12" s="349"/>
      <c r="E12" s="349"/>
      <c r="F12" s="271"/>
      <c r="G12" s="272"/>
      <c r="H12" s="273"/>
      <c r="I12" s="349"/>
      <c r="J12" s="349"/>
      <c r="K12" s="351"/>
      <c r="L12" s="459"/>
      <c r="M12" s="461"/>
      <c r="N12" s="463"/>
      <c r="O12" s="363"/>
      <c r="P12" s="365"/>
      <c r="Q12" s="367"/>
      <c r="R12" s="369"/>
    </row>
    <row r="13" spans="1:18" ht="15" customHeight="1">
      <c r="A13" s="371"/>
      <c r="B13" s="266"/>
      <c r="C13" s="354">
        <f>H9</f>
        <v>26</v>
      </c>
      <c r="D13" s="352" t="s">
        <v>5</v>
      </c>
      <c r="E13" s="352">
        <f>F9</f>
        <v>25</v>
      </c>
      <c r="F13" s="271"/>
      <c r="G13" s="272"/>
      <c r="H13" s="273"/>
      <c r="I13" s="352">
        <f>O28</f>
        <v>20</v>
      </c>
      <c r="J13" s="352" t="s">
        <v>5</v>
      </c>
      <c r="K13" s="353">
        <f>Q28</f>
        <v>11</v>
      </c>
      <c r="L13" s="452"/>
      <c r="M13" s="454"/>
      <c r="N13" s="450"/>
      <c r="O13" s="360">
        <f>C13+I13+L13</f>
        <v>46</v>
      </c>
      <c r="P13" s="375" t="s">
        <v>5</v>
      </c>
      <c r="Q13" s="377">
        <f>E13+K13+N13</f>
        <v>36</v>
      </c>
      <c r="R13" s="470">
        <v>2</v>
      </c>
    </row>
    <row r="14" spans="1:18" ht="15.75" customHeight="1" thickBot="1">
      <c r="A14" s="372"/>
      <c r="B14" s="267"/>
      <c r="C14" s="355"/>
      <c r="D14" s="356"/>
      <c r="E14" s="356"/>
      <c r="F14" s="274"/>
      <c r="G14" s="275"/>
      <c r="H14" s="276"/>
      <c r="I14" s="352"/>
      <c r="J14" s="352"/>
      <c r="K14" s="353"/>
      <c r="L14" s="453"/>
      <c r="M14" s="455"/>
      <c r="N14" s="451"/>
      <c r="O14" s="361"/>
      <c r="P14" s="376"/>
      <c r="Q14" s="378"/>
      <c r="R14" s="397"/>
    </row>
    <row r="15" spans="1:18" ht="15" customHeight="1">
      <c r="A15" s="469">
        <v>3</v>
      </c>
      <c r="B15" s="265" t="str">
        <f>'Nasazení do skupin'!B17</f>
        <v>Městský nohejbalový klub Modřice, z.s. "C"</v>
      </c>
      <c r="C15" s="468">
        <f>K7</f>
        <v>0</v>
      </c>
      <c r="D15" s="456" t="s">
        <v>5</v>
      </c>
      <c r="E15" s="457">
        <f>I7</f>
        <v>2</v>
      </c>
      <c r="F15" s="468">
        <f>K11</f>
        <v>0</v>
      </c>
      <c r="G15" s="456" t="s">
        <v>5</v>
      </c>
      <c r="H15" s="457">
        <f>I11</f>
        <v>2</v>
      </c>
      <c r="I15" s="423"/>
      <c r="J15" s="424"/>
      <c r="K15" s="425"/>
      <c r="L15" s="473"/>
      <c r="M15" s="473"/>
      <c r="N15" s="444"/>
      <c r="O15" s="464">
        <f>C15+F15+L15</f>
        <v>0</v>
      </c>
      <c r="P15" s="465" t="s">
        <v>5</v>
      </c>
      <c r="Q15" s="466">
        <f>E15+H15+N15</f>
        <v>4</v>
      </c>
      <c r="R15" s="467">
        <v>0</v>
      </c>
    </row>
    <row r="16" spans="1:18" ht="15.75" customHeight="1" thickBot="1">
      <c r="A16" s="371"/>
      <c r="B16" s="266"/>
      <c r="C16" s="347"/>
      <c r="D16" s="349"/>
      <c r="E16" s="351"/>
      <c r="F16" s="347"/>
      <c r="G16" s="349"/>
      <c r="H16" s="351"/>
      <c r="I16" s="426"/>
      <c r="J16" s="427"/>
      <c r="K16" s="428"/>
      <c r="L16" s="474"/>
      <c r="M16" s="474"/>
      <c r="N16" s="445"/>
      <c r="O16" s="363"/>
      <c r="P16" s="365"/>
      <c r="Q16" s="367"/>
      <c r="R16" s="369"/>
    </row>
    <row r="17" spans="1:19" ht="15" customHeight="1">
      <c r="A17" s="371"/>
      <c r="B17" s="266"/>
      <c r="C17" s="354">
        <f>K9</f>
        <v>11</v>
      </c>
      <c r="D17" s="352" t="s">
        <v>5</v>
      </c>
      <c r="E17" s="352">
        <f>I9</f>
        <v>20</v>
      </c>
      <c r="F17" s="354">
        <f>K13</f>
        <v>11</v>
      </c>
      <c r="G17" s="352" t="s">
        <v>5</v>
      </c>
      <c r="H17" s="352">
        <f>I13</f>
        <v>20</v>
      </c>
      <c r="I17" s="426"/>
      <c r="J17" s="427"/>
      <c r="K17" s="428"/>
      <c r="L17" s="446"/>
      <c r="M17" s="446"/>
      <c r="N17" s="448"/>
      <c r="O17" s="360">
        <f>C17+F17+L17</f>
        <v>22</v>
      </c>
      <c r="P17" s="375" t="s">
        <v>5</v>
      </c>
      <c r="Q17" s="377">
        <f>E17+H17+N17</f>
        <v>40</v>
      </c>
      <c r="R17" s="470">
        <v>3</v>
      </c>
    </row>
    <row r="18" spans="1:19" ht="15.75" customHeight="1" thickBot="1">
      <c r="A18" s="372"/>
      <c r="B18" s="267"/>
      <c r="C18" s="355"/>
      <c r="D18" s="356"/>
      <c r="E18" s="356"/>
      <c r="F18" s="355"/>
      <c r="G18" s="356"/>
      <c r="H18" s="356"/>
      <c r="I18" s="429"/>
      <c r="J18" s="430"/>
      <c r="K18" s="431"/>
      <c r="L18" s="447"/>
      <c r="M18" s="447"/>
      <c r="N18" s="449"/>
      <c r="O18" s="361"/>
      <c r="P18" s="376"/>
      <c r="Q18" s="378"/>
      <c r="R18" s="397"/>
    </row>
    <row r="19" spans="1:19" ht="15" customHeight="1">
      <c r="A19" s="469"/>
      <c r="B19" s="265"/>
      <c r="C19" s="458"/>
      <c r="D19" s="460"/>
      <c r="E19" s="462"/>
      <c r="F19" s="458"/>
      <c r="G19" s="460"/>
      <c r="H19" s="462"/>
      <c r="I19" s="481"/>
      <c r="J19" s="482"/>
      <c r="K19" s="482"/>
      <c r="L19" s="290">
        <v>2018</v>
      </c>
      <c r="M19" s="291"/>
      <c r="N19" s="292"/>
      <c r="O19" s="305"/>
      <c r="P19" s="305"/>
      <c r="Q19" s="306"/>
      <c r="R19" s="477"/>
    </row>
    <row r="20" spans="1:19" ht="15.75" customHeight="1" thickBot="1">
      <c r="A20" s="371"/>
      <c r="B20" s="266"/>
      <c r="C20" s="459"/>
      <c r="D20" s="461"/>
      <c r="E20" s="463"/>
      <c r="F20" s="459"/>
      <c r="G20" s="461"/>
      <c r="H20" s="463"/>
      <c r="I20" s="459"/>
      <c r="J20" s="461"/>
      <c r="K20" s="461"/>
      <c r="L20" s="293"/>
      <c r="M20" s="294"/>
      <c r="N20" s="295"/>
      <c r="O20" s="475"/>
      <c r="P20" s="475"/>
      <c r="Q20" s="476"/>
      <c r="R20" s="478"/>
    </row>
    <row r="21" spans="1:19" ht="15" customHeight="1">
      <c r="A21" s="371"/>
      <c r="B21" s="266"/>
      <c r="C21" s="452"/>
      <c r="D21" s="454"/>
      <c r="E21" s="450"/>
      <c r="F21" s="452"/>
      <c r="G21" s="454"/>
      <c r="H21" s="450"/>
      <c r="I21" s="452"/>
      <c r="J21" s="454"/>
      <c r="K21" s="454"/>
      <c r="L21" s="293"/>
      <c r="M21" s="294"/>
      <c r="N21" s="295"/>
      <c r="O21" s="454"/>
      <c r="P21" s="479"/>
      <c r="Q21" s="450"/>
      <c r="R21" s="470"/>
    </row>
    <row r="22" spans="1:19" ht="15.75" customHeight="1" thickBot="1">
      <c r="A22" s="372"/>
      <c r="B22" s="267"/>
      <c r="C22" s="453"/>
      <c r="D22" s="455"/>
      <c r="E22" s="451"/>
      <c r="F22" s="453"/>
      <c r="G22" s="455"/>
      <c r="H22" s="451"/>
      <c r="I22" s="453"/>
      <c r="J22" s="455"/>
      <c r="K22" s="455"/>
      <c r="L22" s="296"/>
      <c r="M22" s="297"/>
      <c r="N22" s="298"/>
      <c r="O22" s="455"/>
      <c r="P22" s="480"/>
      <c r="Q22" s="451"/>
      <c r="R22" s="397"/>
    </row>
    <row r="24" spans="1:19" ht="24.95" customHeight="1">
      <c r="A24" s="405" t="s">
        <v>24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>
      <c r="A25" s="406">
        <v>1</v>
      </c>
      <c r="B25" s="402" t="str">
        <f>B7</f>
        <v>Tělovýchovná jednota Radomyšl, z.s.</v>
      </c>
      <c r="C25" s="402"/>
      <c r="D25" s="402" t="s">
        <v>5</v>
      </c>
      <c r="E25" s="402" t="str">
        <f>B15</f>
        <v>Městský nohejbalový klub Modřice, z.s. "C"</v>
      </c>
      <c r="F25" s="402"/>
      <c r="G25" s="402"/>
      <c r="H25" s="402"/>
      <c r="I25" s="402"/>
      <c r="J25" s="402"/>
      <c r="K25" s="402"/>
      <c r="L25" s="402"/>
      <c r="M25" s="402"/>
      <c r="N25" s="402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406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53">
        <v>20</v>
      </c>
      <c r="P26" s="55" t="s">
        <v>5</v>
      </c>
      <c r="Q26" s="42">
        <v>11</v>
      </c>
      <c r="R26" s="9" t="s">
        <v>22</v>
      </c>
      <c r="S26" s="6"/>
    </row>
    <row r="27" spans="1:19" ht="15" customHeight="1">
      <c r="A27" s="406">
        <v>2</v>
      </c>
      <c r="B27" s="402" t="str">
        <f>B11</f>
        <v>AC Zruč - Senec</v>
      </c>
      <c r="C27" s="402"/>
      <c r="D27" s="402" t="s">
        <v>5</v>
      </c>
      <c r="E27" s="402" t="str">
        <f>B15</f>
        <v>Městský nohejbalový klub Modřice, z.s. "C"</v>
      </c>
      <c r="F27" s="402"/>
      <c r="G27" s="402"/>
      <c r="H27" s="402"/>
      <c r="I27" s="402"/>
      <c r="J27" s="402"/>
      <c r="K27" s="402"/>
      <c r="L27" s="402"/>
      <c r="M27" s="402"/>
      <c r="N27" s="402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6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53">
        <v>20</v>
      </c>
      <c r="P28" s="55" t="s">
        <v>5</v>
      </c>
      <c r="Q28" s="42">
        <v>11</v>
      </c>
      <c r="R28" s="9" t="s">
        <v>22</v>
      </c>
    </row>
    <row r="29" spans="1:19" ht="13.15" customHeight="1">
      <c r="A29" s="406">
        <v>3</v>
      </c>
      <c r="B29" s="402" t="str">
        <f>B7</f>
        <v>Tělovýchovná jednota Radomyšl, z.s.</v>
      </c>
      <c r="C29" s="402"/>
      <c r="D29" s="402" t="s">
        <v>5</v>
      </c>
      <c r="E29" s="402" t="str">
        <f>B11</f>
        <v>AC Zruč - Senec</v>
      </c>
      <c r="F29" s="402"/>
      <c r="G29" s="402"/>
      <c r="H29" s="402"/>
      <c r="I29" s="402"/>
      <c r="J29" s="402"/>
      <c r="K29" s="402"/>
      <c r="L29" s="402"/>
      <c r="M29" s="402"/>
      <c r="N29" s="402"/>
      <c r="O29" s="54">
        <v>2</v>
      </c>
      <c r="P29" s="55" t="s">
        <v>5</v>
      </c>
      <c r="Q29" s="55">
        <v>1</v>
      </c>
      <c r="R29" s="9" t="s">
        <v>23</v>
      </c>
    </row>
    <row r="30" spans="1:19" ht="13.15" customHeight="1">
      <c r="A30" s="406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53">
        <v>25</v>
      </c>
      <c r="P30" s="55" t="s">
        <v>5</v>
      </c>
      <c r="Q30" s="42">
        <v>26</v>
      </c>
      <c r="R30" s="9" t="s">
        <v>22</v>
      </c>
    </row>
    <row r="31" spans="1:19" ht="14.45" customHeight="1"/>
    <row r="32" spans="1:19" ht="14.45" customHeight="1"/>
    <row r="41" ht="15" customHeight="1"/>
    <row r="45" ht="14.45" customHeight="1"/>
    <row r="46" ht="14.45" customHeight="1"/>
    <row r="59" ht="15" customHeight="1"/>
    <row r="63" ht="14.45" customHeight="1"/>
    <row r="64" ht="14.45" customHeight="1"/>
    <row r="83" ht="14.45" customHeight="1"/>
    <row r="84" ht="14.45" customHeight="1"/>
  </sheetData>
  <mergeCells count="138"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40"/>
  <sheetViews>
    <sheetView showGridLines="0" topLeftCell="A13" zoomScale="102" zoomScaleNormal="102" workbookViewId="0">
      <selection activeCell="L25" sqref="L25"/>
    </sheetView>
  </sheetViews>
  <sheetFormatPr defaultRowHeight="15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4.7109375" style="60" customWidth="1"/>
    <col min="7" max="7" width="1.42578125" style="61" customWidth="1"/>
    <col min="8" max="8" width="34.7109375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9" ht="10.15" customHeight="1"/>
    <row r="2" spans="2:9" ht="25.15" customHeight="1">
      <c r="B2" s="66" t="s">
        <v>26</v>
      </c>
      <c r="C2" s="66" t="s">
        <v>25</v>
      </c>
      <c r="D2" s="70" t="s">
        <v>36</v>
      </c>
      <c r="E2" s="197" t="s">
        <v>97</v>
      </c>
      <c r="F2" s="74" t="s">
        <v>132</v>
      </c>
      <c r="G2" s="71"/>
      <c r="H2" s="75" t="s">
        <v>92</v>
      </c>
      <c r="I2" s="69"/>
    </row>
    <row r="3" spans="2:9" ht="19.899999999999999" customHeight="1">
      <c r="B3" s="66" t="s">
        <v>26</v>
      </c>
      <c r="C3" s="66" t="s">
        <v>25</v>
      </c>
      <c r="D3" s="70" t="s">
        <v>36</v>
      </c>
      <c r="E3" s="197" t="s">
        <v>97</v>
      </c>
      <c r="F3" s="74"/>
      <c r="G3" s="71"/>
      <c r="H3" s="75"/>
      <c r="I3" s="69"/>
    </row>
    <row r="4" spans="2:9" ht="15.6" customHeight="1">
      <c r="B4" s="63">
        <v>1</v>
      </c>
      <c r="C4" s="63" t="s">
        <v>20</v>
      </c>
      <c r="D4" s="169" t="s">
        <v>37</v>
      </c>
      <c r="E4" s="169"/>
      <c r="F4" s="72" t="str">
        <f>'A - výsledky'!B25</f>
        <v>UNITOP SKP Žďár nad Sázavou</v>
      </c>
      <c r="G4" s="73" t="s">
        <v>5</v>
      </c>
      <c r="H4" s="68" t="str">
        <f>'A - výsledky'!E25</f>
        <v>TJ Pankrác</v>
      </c>
      <c r="I4" s="175" t="s">
        <v>188</v>
      </c>
    </row>
    <row r="5" spans="2:9" ht="15.6" customHeight="1">
      <c r="B5" s="63">
        <v>2</v>
      </c>
      <c r="C5" s="63" t="s">
        <v>20</v>
      </c>
      <c r="D5" s="169" t="s">
        <v>38</v>
      </c>
      <c r="E5" s="169"/>
      <c r="F5" s="72" t="str">
        <f>'A - výsledky'!B27</f>
        <v>Městský nohejbalový klub Modřice, z.s. "A"</v>
      </c>
      <c r="G5" s="73" t="s">
        <v>5</v>
      </c>
      <c r="H5" s="68" t="str">
        <f>'A - výsledky'!E27</f>
        <v>TJ Dynamo ČEZ České Budějovice</v>
      </c>
      <c r="I5" s="175" t="s">
        <v>189</v>
      </c>
    </row>
    <row r="6" spans="2:9" ht="15.6" customHeight="1">
      <c r="B6" s="63">
        <v>3</v>
      </c>
      <c r="C6" s="63" t="s">
        <v>6</v>
      </c>
      <c r="D6" s="64" t="s">
        <v>37</v>
      </c>
      <c r="E6" s="169"/>
      <c r="F6" s="72" t="str">
        <f>'B - výsledky'!B25</f>
        <v>TJ Peklo nad Zdobnicí</v>
      </c>
      <c r="G6" s="73" t="s">
        <v>5</v>
      </c>
      <c r="H6" s="68" t="str">
        <f>'B - výsledky'!E25</f>
        <v>Městský nohejbalový klub Modřice, z.s. "B"</v>
      </c>
      <c r="I6" s="65" t="s">
        <v>189</v>
      </c>
    </row>
    <row r="7" spans="2:9" ht="15.6" customHeight="1">
      <c r="B7" s="63">
        <v>4</v>
      </c>
      <c r="C7" s="63" t="s">
        <v>21</v>
      </c>
      <c r="D7" s="64" t="s">
        <v>37</v>
      </c>
      <c r="E7" s="169"/>
      <c r="F7" s="72" t="str">
        <f>'C - výsledky'!B25</f>
        <v>TJ Baník Stříbro</v>
      </c>
      <c r="G7" s="73" t="s">
        <v>5</v>
      </c>
      <c r="H7" s="68" t="str">
        <f>'C - výsledky'!E25</f>
        <v>TJ. Sokol Holice</v>
      </c>
      <c r="I7" s="65" t="s">
        <v>189</v>
      </c>
    </row>
    <row r="8" spans="2:9" ht="15.6" customHeight="1">
      <c r="B8" s="63">
        <v>5</v>
      </c>
      <c r="C8" s="63" t="s">
        <v>0</v>
      </c>
      <c r="D8" s="64" t="s">
        <v>37</v>
      </c>
      <c r="E8" s="169"/>
      <c r="F8" s="72" t="str">
        <f>'D - výsledky'!B25</f>
        <v>Tělovýchovná jednota Radomyšl, z.s.</v>
      </c>
      <c r="G8" s="73" t="s">
        <v>5</v>
      </c>
      <c r="H8" s="68" t="str">
        <f>'D - výsledky'!E25</f>
        <v>Městský nohejbalový klub Modřice, z.s. "C"</v>
      </c>
      <c r="I8" s="65" t="s">
        <v>189</v>
      </c>
    </row>
    <row r="9" spans="2:9" ht="15.6" customHeight="1">
      <c r="B9" s="63">
        <v>6</v>
      </c>
      <c r="C9" s="63" t="str">
        <f>C$4</f>
        <v>A</v>
      </c>
      <c r="D9" s="64" t="s">
        <v>39</v>
      </c>
      <c r="E9" s="169"/>
      <c r="F9" s="72" t="str">
        <f>'A - výsledky'!B29</f>
        <v>TJ Dynamo ČEZ České Budějovice</v>
      </c>
      <c r="G9" s="73" t="s">
        <v>5</v>
      </c>
      <c r="H9" s="68" t="str">
        <f>'A - výsledky'!E29</f>
        <v>UNITOP SKP Žďár nad Sázavou</v>
      </c>
      <c r="I9" s="65" t="s">
        <v>189</v>
      </c>
    </row>
    <row r="10" spans="2:9" ht="15.6" customHeight="1">
      <c r="B10" s="63">
        <v>7</v>
      </c>
      <c r="C10" s="63" t="s">
        <v>20</v>
      </c>
      <c r="D10" s="64" t="s">
        <v>109</v>
      </c>
      <c r="E10" s="169"/>
      <c r="F10" s="72" t="str">
        <f>'A - výsledky'!B31</f>
        <v>Městský nohejbalový klub Modřice, z.s. "A"</v>
      </c>
      <c r="G10" s="73" t="s">
        <v>5</v>
      </c>
      <c r="H10" s="68" t="str">
        <f>'A - výsledky'!E31</f>
        <v>TJ Pankrác</v>
      </c>
      <c r="I10" s="65" t="s">
        <v>191</v>
      </c>
    </row>
    <row r="11" spans="2:9" ht="15.6" customHeight="1">
      <c r="B11" s="63">
        <v>8</v>
      </c>
      <c r="C11" s="63" t="str">
        <f>C$6</f>
        <v>B</v>
      </c>
      <c r="D11" s="64" t="s">
        <v>38</v>
      </c>
      <c r="E11" s="169"/>
      <c r="F11" s="72" t="str">
        <f>'B - výsledky'!B27</f>
        <v>NK CLIMAX Vsetín</v>
      </c>
      <c r="G11" s="73" t="s">
        <v>5</v>
      </c>
      <c r="H11" s="68" t="str">
        <f>'B - výsledky'!E27</f>
        <v>Městský nohejbalový klub Modřice, z.s. "B"</v>
      </c>
      <c r="I11" s="65" t="s">
        <v>189</v>
      </c>
    </row>
    <row r="12" spans="2:9" ht="15.6" customHeight="1">
      <c r="B12" s="63">
        <v>9</v>
      </c>
      <c r="C12" s="63" t="str">
        <f>C$7</f>
        <v>C</v>
      </c>
      <c r="D12" s="64" t="s">
        <v>38</v>
      </c>
      <c r="E12" s="169"/>
      <c r="F12" s="72" t="str">
        <f>'C - výsledky'!B27</f>
        <v>TJ SLAVOJ Český Brod</v>
      </c>
      <c r="G12" s="73" t="s">
        <v>5</v>
      </c>
      <c r="H12" s="68" t="str">
        <f>'C - výsledky'!E27</f>
        <v>TJ. Sokol Holice</v>
      </c>
      <c r="I12" s="65" t="s">
        <v>189</v>
      </c>
    </row>
    <row r="13" spans="2:9" ht="15.6" customHeight="1">
      <c r="B13" s="63">
        <v>10</v>
      </c>
      <c r="C13" s="63" t="str">
        <f>C$8</f>
        <v>D</v>
      </c>
      <c r="D13" s="64" t="s">
        <v>38</v>
      </c>
      <c r="E13" s="169"/>
      <c r="F13" s="72" t="str">
        <f>'D - výsledky'!B27</f>
        <v>AC Zruč - Senec</v>
      </c>
      <c r="G13" s="73" t="s">
        <v>5</v>
      </c>
      <c r="H13" s="68" t="str">
        <f>'D - výsledky'!E27</f>
        <v>Městský nohejbalový klub Modřice, z.s. "C"</v>
      </c>
      <c r="I13" s="65" t="s">
        <v>189</v>
      </c>
    </row>
    <row r="14" spans="2:9" ht="15.6" customHeight="1">
      <c r="B14" s="63">
        <v>11</v>
      </c>
      <c r="C14" s="63" t="str">
        <f>C$4</f>
        <v>A</v>
      </c>
      <c r="D14" s="64" t="s">
        <v>110</v>
      </c>
      <c r="E14" s="169"/>
      <c r="F14" s="72" t="str">
        <f>'A - výsledky'!B33</f>
        <v>TJ Pankrác</v>
      </c>
      <c r="G14" s="73" t="s">
        <v>5</v>
      </c>
      <c r="H14" s="68" t="str">
        <f>'A - výsledky'!E33</f>
        <v>TJ Dynamo ČEZ České Budějovice</v>
      </c>
      <c r="I14" s="65" t="s">
        <v>192</v>
      </c>
    </row>
    <row r="15" spans="2:9" ht="15.6" customHeight="1">
      <c r="B15" s="63">
        <v>12</v>
      </c>
      <c r="C15" s="63" t="s">
        <v>20</v>
      </c>
      <c r="D15" s="64" t="s">
        <v>111</v>
      </c>
      <c r="E15" s="169"/>
      <c r="F15" s="72" t="str">
        <f>'A - výsledky'!B35</f>
        <v>UNITOP SKP Žďár nad Sázavou</v>
      </c>
      <c r="G15" s="73" t="s">
        <v>5</v>
      </c>
      <c r="H15" s="68" t="str">
        <f>'A - výsledky'!E35</f>
        <v>Městský nohejbalový klub Modřice, z.s. "A"</v>
      </c>
      <c r="I15" s="65" t="s">
        <v>188</v>
      </c>
    </row>
    <row r="16" spans="2:9" ht="15.6" customHeight="1">
      <c r="B16" s="63">
        <v>13</v>
      </c>
      <c r="C16" s="63" t="str">
        <f>C$6</f>
        <v>B</v>
      </c>
      <c r="D16" s="64" t="s">
        <v>39</v>
      </c>
      <c r="E16" s="169"/>
      <c r="F16" s="72" t="str">
        <f>'B - výsledky'!B29</f>
        <v>TJ Peklo nad Zdobnicí</v>
      </c>
      <c r="G16" s="73" t="s">
        <v>5</v>
      </c>
      <c r="H16" s="68" t="str">
        <f>'B - výsledky'!E29</f>
        <v>NK CLIMAX Vsetín</v>
      </c>
      <c r="I16" s="65" t="s">
        <v>189</v>
      </c>
    </row>
    <row r="17" spans="2:13" ht="15.6" customHeight="1">
      <c r="B17" s="63">
        <v>14</v>
      </c>
      <c r="C17" s="63" t="str">
        <f>C$7</f>
        <v>C</v>
      </c>
      <c r="D17" s="64" t="s">
        <v>39</v>
      </c>
      <c r="E17" s="169"/>
      <c r="F17" s="72" t="str">
        <f>'C - výsledky'!B29</f>
        <v>TJ Baník Stříbro</v>
      </c>
      <c r="G17" s="73" t="s">
        <v>5</v>
      </c>
      <c r="H17" s="68" t="str">
        <f>'C - výsledky'!E29</f>
        <v>TJ SLAVOJ Český Brod</v>
      </c>
      <c r="I17" s="65" t="s">
        <v>189</v>
      </c>
    </row>
    <row r="18" spans="2:13" ht="15.6" customHeight="1">
      <c r="B18" s="63">
        <v>15</v>
      </c>
      <c r="C18" s="63" t="str">
        <f>C$8</f>
        <v>D</v>
      </c>
      <c r="D18" s="64" t="s">
        <v>39</v>
      </c>
      <c r="E18" s="169"/>
      <c r="F18" s="72" t="str">
        <f>'D - výsledky'!B29</f>
        <v>Tělovýchovná jednota Radomyšl, z.s.</v>
      </c>
      <c r="G18" s="73" t="s">
        <v>5</v>
      </c>
      <c r="H18" s="68" t="str">
        <f>'D - výsledky'!E29</f>
        <v>AC Zruč - Senec</v>
      </c>
      <c r="I18" s="65" t="s">
        <v>191</v>
      </c>
    </row>
    <row r="19" spans="2:13" ht="14.45" customHeight="1">
      <c r="I19" s="176"/>
    </row>
    <row r="20" spans="2:13" ht="22.9" customHeight="1">
      <c r="B20" s="486" t="s">
        <v>51</v>
      </c>
      <c r="C20" s="486"/>
      <c r="D20" s="486"/>
      <c r="E20" s="486"/>
      <c r="F20" s="486"/>
      <c r="G20" s="486"/>
      <c r="H20" s="486"/>
      <c r="I20" s="177"/>
    </row>
    <row r="21" spans="2:13" ht="14.45" customHeight="1">
      <c r="B21" s="63">
        <v>16</v>
      </c>
      <c r="C21" s="484" t="s">
        <v>47</v>
      </c>
      <c r="D21" s="485"/>
      <c r="E21" s="198"/>
      <c r="F21" s="72" t="str">
        <f>KO!B7</f>
        <v>AC Zruč - Senec</v>
      </c>
      <c r="G21" s="73" t="s">
        <v>5</v>
      </c>
      <c r="H21" s="68" t="str">
        <f>KO!B9</f>
        <v>TJ. Sokol Holice</v>
      </c>
      <c r="I21" s="65" t="s">
        <v>189</v>
      </c>
    </row>
    <row r="22" spans="2:13" ht="14.45" customHeight="1">
      <c r="B22" s="63">
        <v>17</v>
      </c>
      <c r="C22" s="484" t="s">
        <v>48</v>
      </c>
      <c r="D22" s="485"/>
      <c r="E22" s="198"/>
      <c r="F22" s="72" t="str">
        <f>KO!B15</f>
        <v>TJ SLAVOJ Český Brod</v>
      </c>
      <c r="G22" s="73" t="s">
        <v>5</v>
      </c>
      <c r="H22" s="68" t="str">
        <f>KO!B17</f>
        <v>Městský nohejbalový klub Modřice, z.s. "C"</v>
      </c>
      <c r="I22" s="65" t="s">
        <v>189</v>
      </c>
    </row>
    <row r="23" spans="2:13" ht="14.45" customHeight="1">
      <c r="B23" s="63">
        <v>18</v>
      </c>
      <c r="C23" s="484" t="s">
        <v>49</v>
      </c>
      <c r="D23" s="485"/>
      <c r="E23" s="198"/>
      <c r="F23" s="72" t="str">
        <f>KO!B23</f>
        <v>NK CLIMAX Vsetín</v>
      </c>
      <c r="G23" s="73" t="s">
        <v>5</v>
      </c>
      <c r="H23" s="68" t="str">
        <f>KO!B25</f>
        <v>TJ Pankrác</v>
      </c>
      <c r="I23" s="65" t="s">
        <v>189</v>
      </c>
    </row>
    <row r="24" spans="2:13" ht="14.45" customHeight="1">
      <c r="B24" s="63">
        <v>19</v>
      </c>
      <c r="C24" s="484" t="s">
        <v>50</v>
      </c>
      <c r="D24" s="485"/>
      <c r="E24" s="198"/>
      <c r="F24" s="72" t="str">
        <f>KO!B31</f>
        <v>Městský nohejbalový klub Modřice, z.s. "B"</v>
      </c>
      <c r="G24" s="73" t="s">
        <v>5</v>
      </c>
      <c r="H24" s="68" t="str">
        <f>KO!B33</f>
        <v>UNITOP SKP Žďár nad Sázavou</v>
      </c>
      <c r="I24" s="65" t="s">
        <v>189</v>
      </c>
    </row>
    <row r="25" spans="2:13" ht="14.45" customHeight="1">
      <c r="B25" s="63">
        <v>20</v>
      </c>
      <c r="C25" s="484" t="s">
        <v>27</v>
      </c>
      <c r="D25" s="485"/>
      <c r="E25" s="198"/>
      <c r="F25" s="86" t="str">
        <f>KO!C4</f>
        <v>TJ Peklo nad Zdobnicí</v>
      </c>
      <c r="G25" s="73" t="s">
        <v>5</v>
      </c>
      <c r="H25" s="87" t="str">
        <f>KO!C8</f>
        <v>AC Zruč - Senec</v>
      </c>
      <c r="I25" s="65" t="s">
        <v>189</v>
      </c>
    </row>
    <row r="26" spans="2:13" ht="14.45" customHeight="1">
      <c r="B26" s="63">
        <v>21</v>
      </c>
      <c r="C26" s="484" t="s">
        <v>28</v>
      </c>
      <c r="D26" s="485"/>
      <c r="E26" s="198"/>
      <c r="F26" s="86" t="str">
        <f>KO!C12</f>
        <v>Městský nohejbalový klub Modřice, z.s. "A"</v>
      </c>
      <c r="G26" s="73" t="s">
        <v>5</v>
      </c>
      <c r="H26" s="87" t="str">
        <f>KO!C16</f>
        <v>TJ SLAVOJ Český Brod</v>
      </c>
      <c r="I26" s="65" t="s">
        <v>188</v>
      </c>
    </row>
    <row r="27" spans="2:13" ht="14.45" customHeight="1">
      <c r="B27" s="63">
        <v>22</v>
      </c>
      <c r="C27" s="484" t="s">
        <v>29</v>
      </c>
      <c r="D27" s="485"/>
      <c r="E27" s="198"/>
      <c r="F27" s="86" t="str">
        <f>KO!C20</f>
        <v>Tělovýchovná jednota Radomyšl, z.s.</v>
      </c>
      <c r="G27" s="73" t="s">
        <v>5</v>
      </c>
      <c r="H27" s="87" t="str">
        <f>KO!C24</f>
        <v>NK CLIMAX Vsetín</v>
      </c>
      <c r="I27" s="65" t="s">
        <v>191</v>
      </c>
    </row>
    <row r="28" spans="2:13" ht="14.45" customHeight="1">
      <c r="B28" s="63">
        <v>23</v>
      </c>
      <c r="C28" s="484" t="s">
        <v>30</v>
      </c>
      <c r="D28" s="485"/>
      <c r="E28" s="198"/>
      <c r="F28" s="86" t="str">
        <f>KO!C28</f>
        <v>TJ Baník Stříbro</v>
      </c>
      <c r="G28" s="73" t="s">
        <v>5</v>
      </c>
      <c r="H28" s="87" t="str">
        <f>KO!C32</f>
        <v>Městský nohejbalový klub Modřice, z.s. "B"</v>
      </c>
      <c r="I28" s="65" t="s">
        <v>189</v>
      </c>
    </row>
    <row r="29" spans="2:13" ht="14.45" customHeight="1">
      <c r="B29" s="63">
        <v>24</v>
      </c>
      <c r="C29" s="484" t="s">
        <v>31</v>
      </c>
      <c r="D29" s="485"/>
      <c r="E29" s="198"/>
      <c r="F29" s="86" t="str">
        <f>KO!D6</f>
        <v>TJ Peklo nad Zdobnicí</v>
      </c>
      <c r="G29" s="73" t="s">
        <v>5</v>
      </c>
      <c r="H29" s="87" t="str">
        <f>KO!D14</f>
        <v>TJ SLAVOJ Český Brod</v>
      </c>
      <c r="I29" s="65" t="s">
        <v>189</v>
      </c>
    </row>
    <row r="30" spans="2:13" ht="14.45" customHeight="1">
      <c r="B30" s="63">
        <v>25</v>
      </c>
      <c r="C30" s="484" t="s">
        <v>32</v>
      </c>
      <c r="D30" s="485"/>
      <c r="E30" s="198"/>
      <c r="F30" s="86" t="str">
        <f>KO!D22</f>
        <v>Tělovýchovná jednota Radomyšl, z.s.</v>
      </c>
      <c r="G30" s="73" t="s">
        <v>5</v>
      </c>
      <c r="H30" s="87" t="str">
        <f>KO!D30</f>
        <v>TJ Baník Stříbro</v>
      </c>
      <c r="I30" s="65" t="s">
        <v>188</v>
      </c>
      <c r="M30" s="62"/>
    </row>
    <row r="31" spans="2:13" ht="14.45" customHeight="1">
      <c r="B31" s="63">
        <v>26</v>
      </c>
      <c r="C31" s="484" t="s">
        <v>89</v>
      </c>
      <c r="D31" s="485"/>
      <c r="E31" s="198"/>
      <c r="F31" s="86" t="str">
        <f>KO!E31</f>
        <v>TJ SLAVOJ Český Brod</v>
      </c>
      <c r="G31" s="73" t="s">
        <v>5</v>
      </c>
      <c r="H31" s="87" t="str">
        <f>KO!E35</f>
        <v>Tělovýchovná jednota Radomyšl, z.s.</v>
      </c>
      <c r="I31" s="65" t="s">
        <v>204</v>
      </c>
      <c r="M31" s="62"/>
    </row>
    <row r="32" spans="2:13" ht="14.45" customHeight="1">
      <c r="B32" s="63">
        <v>27</v>
      </c>
      <c r="C32" s="484" t="s">
        <v>44</v>
      </c>
      <c r="D32" s="485"/>
      <c r="E32" s="198"/>
      <c r="F32" s="86" t="str">
        <f>KO!E10</f>
        <v>TJ Peklo nad Zdobnicí</v>
      </c>
      <c r="G32" s="73" t="s">
        <v>5</v>
      </c>
      <c r="H32" s="87" t="str">
        <f>KO!E26</f>
        <v>TJ Baník Stříbro</v>
      </c>
      <c r="I32" s="65" t="s">
        <v>189</v>
      </c>
    </row>
    <row r="33" spans="2:9" ht="16.149999999999999" customHeight="1">
      <c r="B33" s="46"/>
      <c r="C33" s="46"/>
      <c r="D33" s="46"/>
      <c r="E33" s="46"/>
      <c r="F33" s="46"/>
      <c r="G33" s="46"/>
      <c r="H33" s="46"/>
      <c r="I33" s="46"/>
    </row>
    <row r="34" spans="2:9" ht="16.149999999999999" customHeight="1">
      <c r="B34" s="46"/>
      <c r="C34" s="46"/>
      <c r="D34" s="46"/>
      <c r="E34" s="46"/>
      <c r="F34" s="46"/>
      <c r="G34" s="46"/>
      <c r="H34" s="46"/>
      <c r="I34" s="46"/>
    </row>
    <row r="35" spans="2:9" ht="16.149999999999999" customHeight="1">
      <c r="B35" s="46"/>
      <c r="C35" s="46"/>
      <c r="D35" s="46"/>
      <c r="E35" s="46"/>
      <c r="F35" s="46"/>
      <c r="G35" s="46"/>
      <c r="H35" s="46"/>
      <c r="I35" s="46"/>
    </row>
    <row r="36" spans="2:9" ht="16.149999999999999" customHeight="1">
      <c r="B36" s="46"/>
      <c r="C36" s="46"/>
      <c r="D36" s="46"/>
      <c r="E36" s="46"/>
      <c r="F36" s="46"/>
      <c r="G36" s="46"/>
      <c r="H36" s="46"/>
      <c r="I36" s="46"/>
    </row>
    <row r="37" spans="2:9" ht="16.149999999999999" customHeight="1">
      <c r="B37" s="46"/>
      <c r="C37" s="46"/>
      <c r="D37" s="46"/>
      <c r="E37" s="46"/>
      <c r="F37" s="46"/>
      <c r="G37" s="46"/>
      <c r="H37" s="46"/>
      <c r="I37" s="46"/>
    </row>
    <row r="38" spans="2:9" ht="16.149999999999999" customHeight="1">
      <c r="B38" s="46"/>
      <c r="C38" s="46"/>
      <c r="D38" s="46"/>
      <c r="E38" s="46"/>
      <c r="F38" s="46"/>
      <c r="G38" s="46"/>
      <c r="H38" s="46"/>
      <c r="I38" s="46"/>
    </row>
    <row r="39" spans="2:9" ht="16.149999999999999" customHeight="1">
      <c r="B39" s="46"/>
      <c r="C39" s="46"/>
      <c r="D39" s="46"/>
      <c r="E39" s="46"/>
      <c r="F39" s="46"/>
      <c r="G39" s="46"/>
      <c r="H39" s="46"/>
      <c r="I39" s="46"/>
    </row>
    <row r="40" spans="2:9" ht="16.149999999999999" customHeight="1">
      <c r="B40" s="46"/>
      <c r="C40" s="46"/>
      <c r="D40" s="46"/>
      <c r="E40" s="46"/>
      <c r="F40" s="46"/>
      <c r="G40" s="46"/>
      <c r="H40" s="46"/>
      <c r="I40" s="46"/>
    </row>
  </sheetData>
  <autoFilter ref="B2:I2"/>
  <mergeCells count="13">
    <mergeCell ref="C26:D26"/>
    <mergeCell ref="C25:D25"/>
    <mergeCell ref="B20:H20"/>
    <mergeCell ref="C21:D21"/>
    <mergeCell ref="C22:D22"/>
    <mergeCell ref="C23:D23"/>
    <mergeCell ref="C24:D24"/>
    <mergeCell ref="C27:D27"/>
    <mergeCell ref="C28:D28"/>
    <mergeCell ref="C29:D29"/>
    <mergeCell ref="C31:D31"/>
    <mergeCell ref="C32:D32"/>
    <mergeCell ref="C30:D30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topLeftCell="A10" workbookViewId="0">
      <selection activeCell="F14" sqref="F14"/>
    </sheetView>
  </sheetViews>
  <sheetFormatPr defaultRowHeight="12.75"/>
  <cols>
    <col min="1" max="1" width="5.285156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>
      <c r="A1" s="12"/>
      <c r="B1" s="12" t="s">
        <v>46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>
      <c r="A2" s="14"/>
    </row>
    <row r="3" spans="1:6" ht="18.75" customHeight="1">
      <c r="A3" s="14"/>
      <c r="B3" s="170"/>
    </row>
    <row r="4" spans="1:6" ht="18.75" customHeight="1" thickBot="1">
      <c r="A4" s="101" t="s">
        <v>93</v>
      </c>
      <c r="B4" s="171"/>
      <c r="C4" s="15" t="str">
        <f>'Prezence 13.5.'!B14</f>
        <v>TJ Peklo nad Zdobnicí</v>
      </c>
      <c r="D4" s="16"/>
      <c r="E4" s="17"/>
      <c r="F4" s="18"/>
    </row>
    <row r="5" spans="1:6" ht="18.75" customHeight="1">
      <c r="A5" s="14"/>
      <c r="B5" s="172"/>
      <c r="C5" s="104"/>
      <c r="D5" s="16"/>
      <c r="E5" s="19"/>
      <c r="F5" s="18"/>
    </row>
    <row r="6" spans="1:6" ht="18.75" customHeight="1" thickBot="1">
      <c r="A6" s="14"/>
      <c r="B6" s="105"/>
      <c r="C6" s="106" t="s">
        <v>196</v>
      </c>
      <c r="D6" s="21" t="str">
        <f>C4</f>
        <v>TJ Peklo nad Zdobnicí</v>
      </c>
      <c r="E6" s="19"/>
      <c r="F6" s="18"/>
    </row>
    <row r="7" spans="1:6" ht="18.75" customHeight="1" thickBot="1">
      <c r="A7" s="14" t="s">
        <v>201</v>
      </c>
      <c r="B7" s="545" t="str">
        <f>'Prezence 13.5.'!B15</f>
        <v>AC Zruč - Senec</v>
      </c>
      <c r="C7" s="102"/>
      <c r="D7" s="23"/>
      <c r="E7" s="24"/>
      <c r="F7" s="18"/>
    </row>
    <row r="8" spans="1:6" ht="18.75" customHeight="1" thickBot="1">
      <c r="A8" s="14"/>
      <c r="B8" s="102" t="s">
        <v>194</v>
      </c>
      <c r="C8" s="25" t="str">
        <f>B7</f>
        <v>AC Zruč - Senec</v>
      </c>
      <c r="D8" s="23"/>
      <c r="E8" s="24"/>
      <c r="F8" s="18"/>
    </row>
    <row r="9" spans="1:6" ht="18.75" customHeight="1" thickBot="1">
      <c r="A9" s="14" t="s">
        <v>201</v>
      </c>
      <c r="B9" s="103" t="str">
        <f>'Prezence 13.5.'!B5</f>
        <v>TJ. Sokol Holice</v>
      </c>
      <c r="C9" s="108"/>
      <c r="D9" s="23"/>
      <c r="E9" s="24"/>
      <c r="F9" s="18"/>
    </row>
    <row r="10" spans="1:6" ht="18.75" customHeight="1" thickBot="1">
      <c r="A10" s="14"/>
      <c r="B10" s="105"/>
      <c r="C10" s="26"/>
      <c r="D10" s="20" t="s">
        <v>200</v>
      </c>
      <c r="E10" s="21" t="str">
        <f>D6</f>
        <v>TJ Peklo nad Zdobnicí</v>
      </c>
      <c r="F10" s="27"/>
    </row>
    <row r="11" spans="1:6" ht="18.75" customHeight="1">
      <c r="A11" s="14"/>
      <c r="B11" s="172"/>
      <c r="C11" s="15"/>
      <c r="D11" s="23"/>
      <c r="E11" s="109"/>
      <c r="F11" s="28"/>
    </row>
    <row r="12" spans="1:6" ht="18.75" customHeight="1" thickBot="1">
      <c r="A12" s="195" t="s">
        <v>94</v>
      </c>
      <c r="B12" s="171"/>
      <c r="C12" s="15" t="str">
        <f>'Prezence 13.5.'!B9</f>
        <v>Městský nohejbalový klub Modřice, z.s. "A"</v>
      </c>
      <c r="D12" s="23"/>
      <c r="E12" s="29"/>
      <c r="F12" s="28"/>
    </row>
    <row r="13" spans="1:6" ht="18.75" customHeight="1">
      <c r="A13" s="14"/>
      <c r="B13" s="172"/>
      <c r="C13" s="110"/>
      <c r="D13" s="23"/>
      <c r="E13" s="29"/>
      <c r="F13" s="28"/>
    </row>
    <row r="14" spans="1:6" ht="18.75" customHeight="1" thickBot="1">
      <c r="A14" s="14"/>
      <c r="B14" s="105"/>
      <c r="C14" s="106" t="s">
        <v>197</v>
      </c>
      <c r="D14" s="30" t="str">
        <f>C16</f>
        <v>TJ SLAVOJ Český Brod</v>
      </c>
      <c r="E14" s="29"/>
      <c r="F14" s="28"/>
    </row>
    <row r="15" spans="1:6" ht="18.75" customHeight="1" thickBot="1">
      <c r="A15" s="14" t="s">
        <v>201</v>
      </c>
      <c r="B15" s="107" t="str">
        <f>'Prezence 13.5.'!B13</f>
        <v>TJ SLAVOJ Český Brod</v>
      </c>
      <c r="C15" s="22"/>
      <c r="D15" s="16"/>
      <c r="E15" s="29"/>
      <c r="F15" s="28"/>
    </row>
    <row r="16" spans="1:6" ht="18.75" customHeight="1" thickBot="1">
      <c r="A16" s="14"/>
      <c r="B16" s="102" t="s">
        <v>193</v>
      </c>
      <c r="C16" s="25" t="str">
        <f>B15</f>
        <v>TJ SLAVOJ Český Brod</v>
      </c>
      <c r="D16" s="16"/>
      <c r="E16" s="29"/>
      <c r="F16" s="28"/>
    </row>
    <row r="17" spans="1:11" ht="18.75" customHeight="1" thickBot="1">
      <c r="A17" s="14" t="s">
        <v>201</v>
      </c>
      <c r="B17" s="103" t="str">
        <f>'Prezence 13.5.'!B11</f>
        <v>Městský nohejbalový klub Modřice, z.s. "C"</v>
      </c>
      <c r="C17" s="108"/>
      <c r="D17" s="31"/>
      <c r="E17" s="29"/>
      <c r="F17" s="28"/>
    </row>
    <row r="18" spans="1:11" ht="18.75" customHeight="1" thickBot="1">
      <c r="A18" s="14"/>
      <c r="B18" s="105"/>
      <c r="C18" s="26"/>
      <c r="D18" s="31"/>
      <c r="E18" s="111" t="s">
        <v>206</v>
      </c>
      <c r="F18" s="32" t="str">
        <f>E10</f>
        <v>TJ Peklo nad Zdobnicí</v>
      </c>
    </row>
    <row r="19" spans="1:11" ht="18.75" customHeight="1">
      <c r="A19" s="14"/>
      <c r="B19" s="172"/>
      <c r="C19" s="15"/>
      <c r="D19" s="16"/>
      <c r="E19" s="17"/>
      <c r="F19" s="33"/>
    </row>
    <row r="20" spans="1:11" ht="18.75" customHeight="1" thickBot="1">
      <c r="A20" s="195" t="s">
        <v>95</v>
      </c>
      <c r="B20" s="173"/>
      <c r="C20" s="15" t="str">
        <f>'Prezence 13.5.'!B7</f>
        <v>Tělovýchovná jednota Radomyšl, z.s.</v>
      </c>
      <c r="D20" s="16"/>
      <c r="E20" s="17"/>
      <c r="F20" s="33"/>
    </row>
    <row r="21" spans="1:11" ht="18.75" customHeight="1">
      <c r="A21" s="14"/>
      <c r="B21" s="172"/>
      <c r="C21" s="110"/>
      <c r="D21" s="16"/>
      <c r="E21" s="19"/>
      <c r="F21" s="33"/>
    </row>
    <row r="22" spans="1:11" ht="18.75" customHeight="1" thickBot="1">
      <c r="A22" s="14"/>
      <c r="B22" s="105"/>
      <c r="C22" s="106" t="s">
        <v>199</v>
      </c>
      <c r="D22" s="21" t="str">
        <f>C20</f>
        <v>Tělovýchovná jednota Radomyšl, z.s.</v>
      </c>
      <c r="E22" s="19"/>
      <c r="F22" s="33"/>
    </row>
    <row r="23" spans="1:11" ht="18.75" customHeight="1" thickBot="1">
      <c r="A23" s="14" t="s">
        <v>202</v>
      </c>
      <c r="B23" s="107" t="str">
        <f>'Prezence 13.5.'!B8</f>
        <v>NK CLIMAX Vsetín</v>
      </c>
      <c r="C23" s="22"/>
      <c r="D23" s="23"/>
      <c r="E23" s="24"/>
      <c r="F23" s="33"/>
    </row>
    <row r="24" spans="1:11" ht="18.75" customHeight="1" thickBot="1">
      <c r="A24" s="14"/>
      <c r="B24" s="102" t="s">
        <v>195</v>
      </c>
      <c r="C24" s="25" t="str">
        <f>B23</f>
        <v>NK CLIMAX Vsetín</v>
      </c>
      <c r="D24" s="23"/>
      <c r="E24" s="24"/>
      <c r="F24" s="33"/>
    </row>
    <row r="25" spans="1:11" ht="18.75" customHeight="1" thickBot="1">
      <c r="A25" s="14" t="s">
        <v>202</v>
      </c>
      <c r="B25" s="103" t="str">
        <f>'Prezence 13.5.'!B17</f>
        <v>TJ Pankrác</v>
      </c>
      <c r="C25" s="108"/>
      <c r="D25" s="23"/>
      <c r="E25" s="24"/>
      <c r="F25" s="33"/>
    </row>
    <row r="26" spans="1:11" ht="18.75" customHeight="1" thickBot="1">
      <c r="A26" s="14"/>
      <c r="B26" s="105"/>
      <c r="C26" s="26"/>
      <c r="D26" s="111" t="s">
        <v>203</v>
      </c>
      <c r="E26" s="21" t="str">
        <f>D30</f>
        <v>TJ Baník Stříbro</v>
      </c>
      <c r="F26" s="34"/>
    </row>
    <row r="27" spans="1:11" ht="18.75" customHeight="1">
      <c r="A27" s="14"/>
      <c r="B27" s="172"/>
      <c r="C27" s="15"/>
      <c r="D27" s="23"/>
      <c r="E27" s="109"/>
      <c r="F27" s="35"/>
      <c r="K27" s="14"/>
    </row>
    <row r="28" spans="1:11" ht="18.75" customHeight="1" thickBot="1">
      <c r="A28" s="195" t="s">
        <v>96</v>
      </c>
      <c r="B28" s="171"/>
      <c r="C28" s="15" t="str">
        <f>'Prezence 13.5.'!B6</f>
        <v>TJ Baník Stříbro</v>
      </c>
      <c r="D28" s="23"/>
      <c r="E28" s="29"/>
      <c r="F28" s="35"/>
    </row>
    <row r="29" spans="1:11" ht="18.75" customHeight="1">
      <c r="A29" s="14"/>
      <c r="B29" s="172"/>
      <c r="C29" s="110"/>
      <c r="D29" s="23"/>
      <c r="E29" s="29"/>
      <c r="F29" s="35"/>
    </row>
    <row r="30" spans="1:11" ht="18.75" customHeight="1" thickBot="1">
      <c r="A30" s="14"/>
      <c r="B30" s="105"/>
      <c r="C30" s="106" t="s">
        <v>198</v>
      </c>
      <c r="D30" s="30" t="str">
        <f>C28</f>
        <v>TJ Baník Stříbro</v>
      </c>
      <c r="E30" s="36"/>
      <c r="F30" s="35"/>
    </row>
    <row r="31" spans="1:11" ht="18.75" customHeight="1" thickBot="1">
      <c r="A31" s="14" t="s">
        <v>202</v>
      </c>
      <c r="B31" s="107" t="str">
        <f>'Prezence 13.5.'!B10</f>
        <v>Městský nohejbalový klub Modřice, z.s. "B"</v>
      </c>
      <c r="C31" s="22"/>
      <c r="D31" s="16"/>
      <c r="E31" s="37" t="str">
        <f>D14</f>
        <v>TJ SLAVOJ Český Brod</v>
      </c>
      <c r="F31" s="27"/>
    </row>
    <row r="32" spans="1:11" ht="18.75" customHeight="1" thickBot="1">
      <c r="A32" s="14"/>
      <c r="B32" s="112" t="s">
        <v>195</v>
      </c>
      <c r="C32" s="25" t="str">
        <f>B31</f>
        <v>Městský nohejbalový klub Modřice, z.s. "B"</v>
      </c>
      <c r="D32" s="16"/>
      <c r="E32" s="113"/>
      <c r="F32" s="27"/>
    </row>
    <row r="33" spans="1:16" ht="18.75" customHeight="1" thickBot="1">
      <c r="A33" s="14" t="s">
        <v>202</v>
      </c>
      <c r="B33" s="103" t="str">
        <f>'Prezence 13.5.'!B12</f>
        <v>UNITOP SKP Žďár nad Sázavou</v>
      </c>
      <c r="C33" s="108"/>
      <c r="D33" s="38"/>
      <c r="E33" s="114" t="s">
        <v>205</v>
      </c>
      <c r="F33" s="39" t="str">
        <f>E31</f>
        <v>TJ SLAVOJ Český Brod</v>
      </c>
    </row>
    <row r="34" spans="1:16" ht="18.75" customHeight="1">
      <c r="A34" s="14"/>
      <c r="C34" s="26"/>
      <c r="D34" s="16"/>
      <c r="E34" s="40"/>
      <c r="F34" s="27"/>
    </row>
    <row r="35" spans="1:16" ht="24" customHeight="1" thickBot="1">
      <c r="E35" s="41" t="str">
        <f>D22</f>
        <v>Tělovýchovná jednota Radomyšl, z.s.</v>
      </c>
    </row>
    <row r="36" spans="1:16">
      <c r="B36" s="26"/>
      <c r="C36" s="26"/>
      <c r="D36" s="16"/>
      <c r="E36" s="27"/>
      <c r="F36" s="27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" right="0.7" top="0.78740157499999996" bottom="0.78740157499999996" header="0.3" footer="0.3"/>
  <pageSetup paperSize="9" scale="7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16" workbookViewId="0">
      <selection activeCell="V26" sqref="V25:V26"/>
    </sheetView>
  </sheetViews>
  <sheetFormatPr defaultRowHeight="15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68</v>
      </c>
      <c r="B1" s="537">
        <v>43233</v>
      </c>
      <c r="C1" s="537"/>
      <c r="D1" s="537"/>
    </row>
    <row r="2" spans="1:24" ht="15.75">
      <c r="A2" s="536" t="s">
        <v>69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1:24" ht="6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24" ht="13.5" customHeight="1">
      <c r="A4" s="525" t="s">
        <v>70</v>
      </c>
      <c r="B4" s="527" t="s">
        <v>131</v>
      </c>
      <c r="C4" s="527"/>
      <c r="D4" s="527"/>
      <c r="E4" s="527"/>
      <c r="F4" s="528"/>
      <c r="G4" s="519" t="s">
        <v>98</v>
      </c>
      <c r="H4" s="531"/>
      <c r="I4" s="531"/>
      <c r="J4" s="527" t="str">
        <f>'Nasazení do skupin'!$A$2</f>
        <v>SŽ3</v>
      </c>
      <c r="K4" s="527"/>
      <c r="L4" s="527"/>
      <c r="M4" s="528"/>
      <c r="N4" s="525" t="s">
        <v>99</v>
      </c>
      <c r="O4" s="534"/>
      <c r="P4" s="513">
        <v>26</v>
      </c>
      <c r="Q4" s="515" t="s">
        <v>100</v>
      </c>
      <c r="R4" s="516"/>
      <c r="S4" s="513" t="str">
        <f>VLOOKUP(P4,Zápasy!B4:H81,2,0)</f>
        <v>3M</v>
      </c>
    </row>
    <row r="5" spans="1:24" ht="13.5" customHeight="1" thickBot="1">
      <c r="A5" s="526"/>
      <c r="B5" s="529"/>
      <c r="C5" s="529"/>
      <c r="D5" s="529"/>
      <c r="E5" s="529"/>
      <c r="F5" s="530"/>
      <c r="G5" s="532"/>
      <c r="H5" s="533"/>
      <c r="I5" s="533"/>
      <c r="J5" s="529"/>
      <c r="K5" s="529"/>
      <c r="L5" s="529"/>
      <c r="M5" s="530"/>
      <c r="N5" s="526"/>
      <c r="O5" s="535"/>
      <c r="P5" s="514"/>
      <c r="Q5" s="517"/>
      <c r="R5" s="518"/>
      <c r="S5" s="514"/>
    </row>
    <row r="6" spans="1:24" ht="13.5" customHeight="1">
      <c r="A6" s="525" t="s">
        <v>71</v>
      </c>
      <c r="B6" s="540">
        <f>$B$1</f>
        <v>43233</v>
      </c>
      <c r="C6" s="541"/>
      <c r="D6" s="541"/>
      <c r="E6" s="541"/>
      <c r="F6" s="542"/>
      <c r="G6" s="519" t="s">
        <v>101</v>
      </c>
      <c r="H6" s="531"/>
      <c r="I6" s="531"/>
      <c r="J6" s="541">
        <f>VLOOKUP(P4,Zápasy!B4:H81,4,0)</f>
        <v>0</v>
      </c>
      <c r="K6" s="541"/>
      <c r="L6" s="541"/>
      <c r="M6" s="542"/>
      <c r="N6" s="519" t="s">
        <v>102</v>
      </c>
      <c r="O6" s="520"/>
      <c r="P6" s="521"/>
      <c r="Q6" s="519" t="s">
        <v>103</v>
      </c>
      <c r="R6" s="520"/>
      <c r="S6" s="521"/>
      <c r="V6" s="116"/>
      <c r="X6" s="116"/>
    </row>
    <row r="7" spans="1:24" ht="13.15" customHeight="1" thickBot="1">
      <c r="A7" s="526"/>
      <c r="B7" s="543"/>
      <c r="C7" s="543"/>
      <c r="D7" s="543"/>
      <c r="E7" s="543"/>
      <c r="F7" s="544"/>
      <c r="G7" s="532"/>
      <c r="H7" s="533"/>
      <c r="I7" s="533"/>
      <c r="J7" s="543"/>
      <c r="K7" s="543"/>
      <c r="L7" s="543"/>
      <c r="M7" s="544"/>
      <c r="N7" s="522"/>
      <c r="O7" s="523"/>
      <c r="P7" s="524"/>
      <c r="Q7" s="522"/>
      <c r="R7" s="523"/>
      <c r="S7" s="524"/>
      <c r="V7" s="116"/>
      <c r="X7" s="116"/>
    </row>
    <row r="8" spans="1:24" ht="18.75" customHeight="1">
      <c r="A8" s="117" t="s">
        <v>104</v>
      </c>
      <c r="B8" s="505"/>
      <c r="C8" s="505"/>
      <c r="D8" s="505"/>
      <c r="E8" s="505"/>
      <c r="F8" s="506"/>
      <c r="G8" s="117" t="s">
        <v>105</v>
      </c>
      <c r="H8" s="118"/>
      <c r="I8" s="538" t="str">
        <f>VLOOKUP(B13,'Nasazení do skupin'!$B$5:$S$41,18,0)</f>
        <v>Vedral Marek</v>
      </c>
      <c r="J8" s="538"/>
      <c r="K8" s="538"/>
      <c r="L8" s="538"/>
      <c r="M8" s="539"/>
      <c r="N8" s="117" t="s">
        <v>106</v>
      </c>
      <c r="O8" s="118"/>
      <c r="P8" s="505" t="str">
        <f>VLOOKUP(B13,'Nasazení do skupin'!$B$5:$S$41,17,0)</f>
        <v>Jedlička Martin</v>
      </c>
      <c r="Q8" s="505"/>
      <c r="R8" s="505"/>
      <c r="S8" s="506"/>
      <c r="V8" s="116"/>
      <c r="X8" s="116"/>
    </row>
    <row r="9" spans="1:24" ht="16.5" thickBot="1">
      <c r="A9" s="196" t="s">
        <v>72</v>
      </c>
      <c r="B9" s="507"/>
      <c r="C9" s="507"/>
      <c r="D9" s="507"/>
      <c r="E9" s="507"/>
      <c r="F9" s="508"/>
      <c r="G9" s="509" t="s">
        <v>72</v>
      </c>
      <c r="H9" s="510"/>
      <c r="I9" s="511"/>
      <c r="J9" s="511"/>
      <c r="K9" s="511"/>
      <c r="L9" s="511"/>
      <c r="M9" s="512"/>
      <c r="N9" s="509" t="s">
        <v>72</v>
      </c>
      <c r="O9" s="510"/>
      <c r="P9" s="507"/>
      <c r="Q9" s="507"/>
      <c r="R9" s="507"/>
      <c r="S9" s="508"/>
      <c r="V9" s="116"/>
      <c r="X9" s="116"/>
    </row>
    <row r="10" spans="1:24" ht="18.75" customHeight="1">
      <c r="A10" s="117" t="s">
        <v>104</v>
      </c>
      <c r="B10" s="505"/>
      <c r="C10" s="505"/>
      <c r="D10" s="505"/>
      <c r="E10" s="505"/>
      <c r="F10" s="506"/>
      <c r="G10" s="117" t="s">
        <v>107</v>
      </c>
      <c r="H10" s="118"/>
      <c r="I10" s="538" t="str">
        <f>VLOOKUP(H13,'Nasazení do skupin'!$B$5:$S$41,18,0)</f>
        <v>Votava Marek</v>
      </c>
      <c r="J10" s="538"/>
      <c r="K10" s="538"/>
      <c r="L10" s="538"/>
      <c r="M10" s="539"/>
      <c r="N10" s="117" t="s">
        <v>108</v>
      </c>
      <c r="O10" s="118"/>
      <c r="P10" s="505" t="str">
        <f>VLOOKUP(H13,'Nasazení do skupin'!$B$5:$S$41,17,0)</f>
        <v>Votava Lukáš</v>
      </c>
      <c r="Q10" s="505"/>
      <c r="R10" s="505"/>
      <c r="S10" s="506"/>
      <c r="V10" s="116"/>
      <c r="X10" s="116"/>
    </row>
    <row r="11" spans="1:24" ht="16.5" thickBot="1">
      <c r="A11" s="196" t="s">
        <v>72</v>
      </c>
      <c r="B11" s="507"/>
      <c r="C11" s="507"/>
      <c r="D11" s="507"/>
      <c r="E11" s="507"/>
      <c r="F11" s="508"/>
      <c r="G11" s="509" t="s">
        <v>72</v>
      </c>
      <c r="H11" s="510"/>
      <c r="I11" s="511"/>
      <c r="J11" s="511"/>
      <c r="K11" s="511"/>
      <c r="L11" s="511"/>
      <c r="M11" s="512"/>
      <c r="N11" s="509" t="s">
        <v>72</v>
      </c>
      <c r="O11" s="510"/>
      <c r="P11" s="507"/>
      <c r="Q11" s="507"/>
      <c r="R11" s="507"/>
      <c r="S11" s="508"/>
    </row>
    <row r="12" spans="1:24" ht="12" customHeight="1">
      <c r="A12" s="487" t="s">
        <v>73</v>
      </c>
      <c r="B12" s="489" t="s">
        <v>74</v>
      </c>
      <c r="C12" s="490"/>
      <c r="D12" s="490"/>
      <c r="E12" s="490"/>
      <c r="F12" s="491"/>
      <c r="G12" s="492" t="s">
        <v>55</v>
      </c>
      <c r="H12" s="489" t="s">
        <v>75</v>
      </c>
      <c r="I12" s="490"/>
      <c r="J12" s="490"/>
      <c r="K12" s="490"/>
      <c r="L12" s="491"/>
      <c r="M12" s="492" t="s">
        <v>55</v>
      </c>
      <c r="N12" s="494" t="s">
        <v>76</v>
      </c>
      <c r="O12" s="495"/>
      <c r="P12" s="494" t="s">
        <v>77</v>
      </c>
      <c r="Q12" s="495"/>
      <c r="R12" s="494" t="s">
        <v>78</v>
      </c>
      <c r="S12" s="495"/>
    </row>
    <row r="13" spans="1:24" s="121" customFormat="1" ht="24" customHeight="1" thickBot="1">
      <c r="A13" s="488"/>
      <c r="B13" s="496" t="str">
        <f>VLOOKUP(P4,Zápasy!$B$4:$H$80,5,0)</f>
        <v>TJ SLAVOJ Český Brod</v>
      </c>
      <c r="C13" s="497"/>
      <c r="D13" s="497"/>
      <c r="E13" s="497"/>
      <c r="F13" s="498"/>
      <c r="G13" s="493"/>
      <c r="H13" s="496" t="str">
        <f>VLOOKUP(P4,Zápasy!$B$4:$H$79,7,0)</f>
        <v>Tělovýchovná jednota Radomyšl, z.s.</v>
      </c>
      <c r="I13" s="497"/>
      <c r="J13" s="497"/>
      <c r="K13" s="497"/>
      <c r="L13" s="498"/>
      <c r="M13" s="493"/>
      <c r="N13" s="119" t="s">
        <v>0</v>
      </c>
      <c r="O13" s="120" t="s">
        <v>45</v>
      </c>
      <c r="P13" s="119" t="s">
        <v>0</v>
      </c>
      <c r="Q13" s="120" t="s">
        <v>45</v>
      </c>
      <c r="R13" s="119" t="s">
        <v>0</v>
      </c>
      <c r="S13" s="120" t="s">
        <v>45</v>
      </c>
    </row>
    <row r="14" spans="1:24" s="121" customFormat="1" ht="18" customHeight="1">
      <c r="A14" s="122" t="s">
        <v>58</v>
      </c>
      <c r="B14" s="200"/>
      <c r="C14" s="123"/>
      <c r="D14" s="123"/>
      <c r="E14" s="123"/>
      <c r="F14" s="154"/>
      <c r="G14" s="124"/>
      <c r="H14" s="200"/>
      <c r="I14" s="123"/>
      <c r="J14" s="123"/>
      <c r="K14" s="123"/>
      <c r="L14" s="126"/>
      <c r="M14" s="125"/>
      <c r="N14" s="155"/>
      <c r="O14" s="126"/>
      <c r="P14" s="499"/>
      <c r="Q14" s="502"/>
      <c r="R14" s="499"/>
      <c r="S14" s="502"/>
    </row>
    <row r="15" spans="1:24" s="121" customFormat="1" ht="18" customHeight="1">
      <c r="A15" s="127" t="s">
        <v>59</v>
      </c>
      <c r="B15" s="128"/>
      <c r="C15" s="129"/>
      <c r="D15" s="129"/>
      <c r="E15" s="129"/>
      <c r="F15" s="130"/>
      <c r="G15" s="131"/>
      <c r="H15" s="128"/>
      <c r="I15" s="129"/>
      <c r="J15" s="129"/>
      <c r="K15" s="129"/>
      <c r="L15" s="130"/>
      <c r="M15" s="132"/>
      <c r="N15" s="133"/>
      <c r="O15" s="130"/>
      <c r="P15" s="500"/>
      <c r="Q15" s="503"/>
      <c r="R15" s="500"/>
      <c r="S15" s="503"/>
    </row>
    <row r="16" spans="1:24" s="121" customFormat="1" ht="18" customHeight="1" thickBot="1">
      <c r="A16" s="134" t="s">
        <v>60</v>
      </c>
      <c r="B16" s="135"/>
      <c r="C16" s="136"/>
      <c r="D16" s="136"/>
      <c r="E16" s="136"/>
      <c r="F16" s="137"/>
      <c r="G16" s="138"/>
      <c r="H16" s="135"/>
      <c r="I16" s="136"/>
      <c r="J16" s="136"/>
      <c r="K16" s="136"/>
      <c r="L16" s="137"/>
      <c r="M16" s="139"/>
      <c r="N16" s="140"/>
      <c r="O16" s="141"/>
      <c r="P16" s="501"/>
      <c r="Q16" s="504"/>
      <c r="R16" s="501"/>
      <c r="S16" s="504"/>
    </row>
    <row r="17" spans="1:24" s="121" customFormat="1" ht="27.6" customHeight="1">
      <c r="A17" s="142" t="s">
        <v>79</v>
      </c>
      <c r="B17" s="201">
        <f>VLOOKUP(B13,'Nasazení do skupin'!$B$5:$S$41,2,0)</f>
        <v>5365</v>
      </c>
      <c r="C17" s="201">
        <f>VLOOKUP(B13,'Nasazení do skupin'!$B$5:$S$41,5,0)</f>
        <v>5903</v>
      </c>
      <c r="D17" s="201">
        <f>VLOOKUP(B13,'Nasazení do skupin'!$B$5:$S$41,8,0)</f>
        <v>5908</v>
      </c>
      <c r="E17" s="201">
        <f>VLOOKUP(B13,'Nasazení do skupin'!$B$5:$S$41,11,0)</f>
        <v>0</v>
      </c>
      <c r="F17" s="201">
        <f>VLOOKUP(B13,'Nasazení do skupin'!$B$5:$S$41,14,0)</f>
        <v>0</v>
      </c>
      <c r="G17" s="161"/>
      <c r="H17" s="201">
        <f>VLOOKUP(H13,'Nasazení do skupin'!$B$5:$S$41,2,0)</f>
        <v>3127</v>
      </c>
      <c r="I17" s="201">
        <f>VLOOKUP(H13,'Nasazení do skupin'!$B$5:$S$41,5,0)</f>
        <v>3137</v>
      </c>
      <c r="J17" s="201">
        <f>VLOOKUP(H13,'Nasazení do skupin'!$B$5:$S$41,8,0)</f>
        <v>5833</v>
      </c>
      <c r="K17" s="201">
        <f>VLOOKUP(H13,'Nasazení do skupin'!$B$5:$S$41,11,0)</f>
        <v>0</v>
      </c>
      <c r="L17" s="201">
        <f>VLOOKUP(H13,'Nasazení do skupin'!$B$5:$S$41,14,0)</f>
        <v>0</v>
      </c>
      <c r="M17" s="125"/>
      <c r="N17" s="143" t="s">
        <v>80</v>
      </c>
      <c r="O17" s="144"/>
      <c r="P17" s="144"/>
      <c r="Q17" s="144"/>
      <c r="R17" s="144"/>
      <c r="S17" s="145"/>
    </row>
    <row r="18" spans="1:24" s="121" customFormat="1" ht="88.15" customHeight="1" thickBot="1">
      <c r="A18" s="134" t="s">
        <v>81</v>
      </c>
      <c r="B18" s="146" t="str">
        <f>VLOOKUP(B13,'Nasazení do skupin'!$B$5:$S$41,3,0)</f>
        <v>Synáček Jaroslav</v>
      </c>
      <c r="C18" s="146" t="str">
        <f>VLOOKUP(B13,'Nasazení do skupin'!$B$5:$S$41,6,0)</f>
        <v>Jedlička Martin</v>
      </c>
      <c r="D18" s="146" t="str">
        <f>VLOOKUP(B13,'Nasazení do skupin'!$B$5:$S$41,9,0)</f>
        <v>Růžička Filip</v>
      </c>
      <c r="E18" s="146">
        <f>VLOOKUP(B13,'Nasazení do skupin'!$B$5:$S$41,12,0)</f>
        <v>0</v>
      </c>
      <c r="F18" s="146">
        <f>VLOOKUP(B13,'Nasazení do skupin'!$B$5:$S$41,15,0)</f>
        <v>0</v>
      </c>
      <c r="G18" s="162"/>
      <c r="H18" s="146" t="str">
        <f>VLOOKUP(H13,'Nasazení do skupin'!$B$5:$S$41,3,0)</f>
        <v>Votava Lukáš</v>
      </c>
      <c r="I18" s="146" t="str">
        <f>VLOOKUP(H13,'Nasazení do skupin'!$B$5:$S$41,6,0)</f>
        <v>Ježek Tomáš</v>
      </c>
      <c r="J18" s="146" t="str">
        <f>VLOOKUP(H13,'Nasazení do skupin'!$B$5:$S$41,9,0)</f>
        <v>Čapek Karel</v>
      </c>
      <c r="K18" s="146">
        <f>VLOOKUP(H13,'Nasazení do skupin'!$B$5:$S$41,12,0)</f>
        <v>0</v>
      </c>
      <c r="L18" s="146">
        <f>VLOOKUP(H13,'Nasazení do skupin'!$B$5:$S$41,15,0)</f>
        <v>0</v>
      </c>
      <c r="M18" s="147"/>
      <c r="N18" s="144"/>
      <c r="O18" s="144"/>
      <c r="P18" s="144"/>
      <c r="Q18" s="144"/>
      <c r="R18" s="144"/>
      <c r="S18" s="145"/>
    </row>
    <row r="19" spans="1:24" s="121" customFormat="1" ht="19.149999999999999" customHeight="1" thickBot="1">
      <c r="A19" s="148" t="s">
        <v>82</v>
      </c>
      <c r="B19" s="149">
        <f>VLOOKUP(B13,'Nasazení do skupin'!$B$5:$S$41,4,0)</f>
        <v>38</v>
      </c>
      <c r="C19" s="149">
        <f>VLOOKUP(B13,'Nasazení do skupin'!$B$5:$S$41,7,0)</f>
        <v>4</v>
      </c>
      <c r="D19" s="149">
        <f>VLOOKUP(B13,'Nasazení do skupin'!$B$5:$S$41,10,0)</f>
        <v>40</v>
      </c>
      <c r="E19" s="149">
        <f>VLOOKUP(B13,'Nasazení do skupin'!$B$5:$S$41,13,0)</f>
        <v>0</v>
      </c>
      <c r="F19" s="149">
        <f>VLOOKUP(B13,'Nasazení do skupin'!$B$5:$S$41,16,0)</f>
        <v>0</v>
      </c>
      <c r="G19" s="150"/>
      <c r="H19" s="149">
        <f>VLOOKUP(H13,'Nasazení do skupin'!$B$5:$S$41,4,0)</f>
        <v>21</v>
      </c>
      <c r="I19" s="149">
        <f>VLOOKUP(H13,'Nasazení do skupin'!$B$5:$S$41,7,0)</f>
        <v>20</v>
      </c>
      <c r="J19" s="149">
        <f>VLOOKUP(H13,'Nasazení do skupin'!$B$5:$S$41,10,0)</f>
        <v>15</v>
      </c>
      <c r="K19" s="149">
        <f>VLOOKUP(H13,'Nasazení do skupin'!$B$5:$S$41,13,0)</f>
        <v>0</v>
      </c>
      <c r="L19" s="149">
        <f>VLOOKUP(H13,'Nasazení do skupin'!$B$5:$S$41,16,0)</f>
        <v>0</v>
      </c>
      <c r="M19" s="151"/>
      <c r="N19" s="152"/>
      <c r="O19" s="152"/>
      <c r="P19" s="152"/>
      <c r="Q19" s="152"/>
      <c r="R19" s="152"/>
      <c r="S19" s="153"/>
    </row>
    <row r="20" spans="1:24" s="121" customFormat="1" ht="33.6" customHeight="1"/>
    <row r="21" spans="1:24" ht="15.75">
      <c r="A21" s="536" t="s">
        <v>69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</row>
    <row r="22" spans="1:24" ht="6.75" customHeight="1" thickBo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24" ht="13.5" customHeight="1">
      <c r="A23" s="525" t="s">
        <v>70</v>
      </c>
      <c r="B23" s="527" t="s">
        <v>131</v>
      </c>
      <c r="C23" s="527"/>
      <c r="D23" s="527"/>
      <c r="E23" s="527"/>
      <c r="F23" s="528"/>
      <c r="G23" s="519" t="s">
        <v>98</v>
      </c>
      <c r="H23" s="531"/>
      <c r="I23" s="531"/>
      <c r="J23" s="527" t="str">
        <f>'Nasazení do skupin'!$A$2</f>
        <v>SŽ3</v>
      </c>
      <c r="K23" s="527"/>
      <c r="L23" s="527"/>
      <c r="M23" s="528"/>
      <c r="N23" s="525" t="s">
        <v>99</v>
      </c>
      <c r="O23" s="534"/>
      <c r="P23" s="513">
        <v>27</v>
      </c>
      <c r="Q23" s="515" t="s">
        <v>100</v>
      </c>
      <c r="R23" s="516"/>
      <c r="S23" s="513" t="str">
        <f>VLOOKUP(P23,Zápasy!B23:H100,2,0)</f>
        <v>F</v>
      </c>
    </row>
    <row r="24" spans="1:24" ht="13.5" customHeight="1" thickBot="1">
      <c r="A24" s="526"/>
      <c r="B24" s="529"/>
      <c r="C24" s="529"/>
      <c r="D24" s="529"/>
      <c r="E24" s="529"/>
      <c r="F24" s="530"/>
      <c r="G24" s="532"/>
      <c r="H24" s="533"/>
      <c r="I24" s="533"/>
      <c r="J24" s="529"/>
      <c r="K24" s="529"/>
      <c r="L24" s="529"/>
      <c r="M24" s="530"/>
      <c r="N24" s="526"/>
      <c r="O24" s="535"/>
      <c r="P24" s="514"/>
      <c r="Q24" s="517"/>
      <c r="R24" s="518"/>
      <c r="S24" s="514"/>
    </row>
    <row r="25" spans="1:24" ht="13.5" customHeight="1">
      <c r="A25" s="525" t="s">
        <v>71</v>
      </c>
      <c r="B25" s="540">
        <f>$B$1</f>
        <v>43233</v>
      </c>
      <c r="C25" s="541"/>
      <c r="D25" s="541"/>
      <c r="E25" s="541"/>
      <c r="F25" s="542"/>
      <c r="G25" s="519" t="s">
        <v>101</v>
      </c>
      <c r="H25" s="531"/>
      <c r="I25" s="531"/>
      <c r="J25" s="541">
        <f>VLOOKUP(P23,Zápasy!B4:H81,4,0)</f>
        <v>0</v>
      </c>
      <c r="K25" s="541"/>
      <c r="L25" s="541"/>
      <c r="M25" s="542"/>
      <c r="N25" s="519" t="s">
        <v>102</v>
      </c>
      <c r="O25" s="520"/>
      <c r="P25" s="521"/>
      <c r="Q25" s="519" t="s">
        <v>103</v>
      </c>
      <c r="R25" s="520"/>
      <c r="S25" s="521"/>
      <c r="V25" s="116"/>
      <c r="X25" s="116"/>
    </row>
    <row r="26" spans="1:24" ht="13.15" customHeight="1" thickBot="1">
      <c r="A26" s="526"/>
      <c r="B26" s="543"/>
      <c r="C26" s="543"/>
      <c r="D26" s="543"/>
      <c r="E26" s="543"/>
      <c r="F26" s="544"/>
      <c r="G26" s="532"/>
      <c r="H26" s="533"/>
      <c r="I26" s="533"/>
      <c r="J26" s="543"/>
      <c r="K26" s="543"/>
      <c r="L26" s="543"/>
      <c r="M26" s="544"/>
      <c r="N26" s="522"/>
      <c r="O26" s="523"/>
      <c r="P26" s="524"/>
      <c r="Q26" s="522"/>
      <c r="R26" s="523"/>
      <c r="S26" s="524"/>
      <c r="V26" s="116"/>
      <c r="X26" s="116"/>
    </row>
    <row r="27" spans="1:24" ht="18.75" customHeight="1">
      <c r="A27" s="117" t="s">
        <v>104</v>
      </c>
      <c r="B27" s="505"/>
      <c r="C27" s="505"/>
      <c r="D27" s="505"/>
      <c r="E27" s="505"/>
      <c r="F27" s="506"/>
      <c r="G27" s="117" t="s">
        <v>105</v>
      </c>
      <c r="H27" s="118"/>
      <c r="I27" s="538" t="str">
        <f>VLOOKUP(B32,'Nasazení do skupin'!$B$5:$S$41,18,0)</f>
        <v>Holata Michal</v>
      </c>
      <c r="J27" s="538"/>
      <c r="K27" s="538"/>
      <c r="L27" s="538"/>
      <c r="M27" s="539"/>
      <c r="N27" s="117" t="s">
        <v>106</v>
      </c>
      <c r="O27" s="118"/>
      <c r="P27" s="505" t="str">
        <f>VLOOKUP(B32,'Nasazení do skupin'!$B$5:$S$41,17,0)</f>
        <v>Fries Ondřej</v>
      </c>
      <c r="Q27" s="505"/>
      <c r="R27" s="505"/>
      <c r="S27" s="506"/>
      <c r="V27" s="116"/>
      <c r="X27" s="116"/>
    </row>
    <row r="28" spans="1:24" ht="16.5" thickBot="1">
      <c r="A28" s="196" t="s">
        <v>72</v>
      </c>
      <c r="B28" s="507"/>
      <c r="C28" s="507"/>
      <c r="D28" s="507"/>
      <c r="E28" s="507"/>
      <c r="F28" s="508"/>
      <c r="G28" s="509" t="s">
        <v>72</v>
      </c>
      <c r="H28" s="510"/>
      <c r="I28" s="511"/>
      <c r="J28" s="511"/>
      <c r="K28" s="511"/>
      <c r="L28" s="511"/>
      <c r="M28" s="512"/>
      <c r="N28" s="509" t="s">
        <v>72</v>
      </c>
      <c r="O28" s="510"/>
      <c r="P28" s="507"/>
      <c r="Q28" s="507"/>
      <c r="R28" s="507"/>
      <c r="S28" s="508"/>
      <c r="V28" s="116"/>
      <c r="X28" s="116"/>
    </row>
    <row r="29" spans="1:24" ht="18.75" customHeight="1">
      <c r="A29" s="117" t="s">
        <v>104</v>
      </c>
      <c r="B29" s="505"/>
      <c r="C29" s="505"/>
      <c r="D29" s="505"/>
      <c r="E29" s="505"/>
      <c r="F29" s="506"/>
      <c r="G29" s="117" t="s">
        <v>107</v>
      </c>
      <c r="H29" s="118"/>
      <c r="I29" s="538" t="str">
        <f>VLOOKUP(H32,'Nasazení do skupin'!$B$5:$S$41,18,0)</f>
        <v>Tolar Petr</v>
      </c>
      <c r="J29" s="538"/>
      <c r="K29" s="538"/>
      <c r="L29" s="538"/>
      <c r="M29" s="539"/>
      <c r="N29" s="117" t="s">
        <v>108</v>
      </c>
      <c r="O29" s="118"/>
      <c r="P29" s="505" t="str">
        <f>VLOOKUP(H32,'Nasazení do skupin'!$B$5:$S$41,17,0)</f>
        <v>Tolar Lukáš</v>
      </c>
      <c r="Q29" s="505"/>
      <c r="R29" s="505"/>
      <c r="S29" s="506"/>
      <c r="V29" s="116"/>
      <c r="X29" s="116"/>
    </row>
    <row r="30" spans="1:24" ht="16.5" thickBot="1">
      <c r="A30" s="196" t="s">
        <v>72</v>
      </c>
      <c r="B30" s="507"/>
      <c r="C30" s="507"/>
      <c r="D30" s="507"/>
      <c r="E30" s="507"/>
      <c r="F30" s="508"/>
      <c r="G30" s="509" t="s">
        <v>72</v>
      </c>
      <c r="H30" s="510"/>
      <c r="I30" s="511"/>
      <c r="J30" s="511"/>
      <c r="K30" s="511"/>
      <c r="L30" s="511"/>
      <c r="M30" s="512"/>
      <c r="N30" s="509" t="s">
        <v>72</v>
      </c>
      <c r="O30" s="510"/>
      <c r="P30" s="507"/>
      <c r="Q30" s="507"/>
      <c r="R30" s="507"/>
      <c r="S30" s="508"/>
    </row>
    <row r="31" spans="1:24" ht="12" customHeight="1">
      <c r="A31" s="487" t="s">
        <v>73</v>
      </c>
      <c r="B31" s="489" t="s">
        <v>74</v>
      </c>
      <c r="C31" s="490"/>
      <c r="D31" s="490"/>
      <c r="E31" s="490"/>
      <c r="F31" s="491"/>
      <c r="G31" s="492" t="s">
        <v>55</v>
      </c>
      <c r="H31" s="489" t="s">
        <v>75</v>
      </c>
      <c r="I31" s="490"/>
      <c r="J31" s="490"/>
      <c r="K31" s="490"/>
      <c r="L31" s="491"/>
      <c r="M31" s="492" t="s">
        <v>55</v>
      </c>
      <c r="N31" s="494" t="s">
        <v>76</v>
      </c>
      <c r="O31" s="495"/>
      <c r="P31" s="494" t="s">
        <v>77</v>
      </c>
      <c r="Q31" s="495"/>
      <c r="R31" s="494" t="s">
        <v>78</v>
      </c>
      <c r="S31" s="495"/>
    </row>
    <row r="32" spans="1:24" s="121" customFormat="1" ht="24" customHeight="1" thickBot="1">
      <c r="A32" s="488"/>
      <c r="B32" s="496" t="str">
        <f>VLOOKUP(P23,Zápasy!$B$4:$H$80,5,0)</f>
        <v>TJ Peklo nad Zdobnicí</v>
      </c>
      <c r="C32" s="497"/>
      <c r="D32" s="497"/>
      <c r="E32" s="497"/>
      <c r="F32" s="498"/>
      <c r="G32" s="493"/>
      <c r="H32" s="496" t="str">
        <f>VLOOKUP(P23,Zápasy!$B$4:$H$79,7,0)</f>
        <v>TJ Baník Stříbro</v>
      </c>
      <c r="I32" s="497"/>
      <c r="J32" s="497"/>
      <c r="K32" s="497"/>
      <c r="L32" s="498"/>
      <c r="M32" s="493"/>
      <c r="N32" s="119" t="s">
        <v>0</v>
      </c>
      <c r="O32" s="120" t="s">
        <v>45</v>
      </c>
      <c r="P32" s="119" t="s">
        <v>0</v>
      </c>
      <c r="Q32" s="120" t="s">
        <v>45</v>
      </c>
      <c r="R32" s="119" t="s">
        <v>0</v>
      </c>
      <c r="S32" s="120" t="s">
        <v>45</v>
      </c>
    </row>
    <row r="33" spans="1:19" s="121" customFormat="1" ht="18" customHeight="1">
      <c r="A33" s="122" t="s">
        <v>58</v>
      </c>
      <c r="B33" s="200"/>
      <c r="C33" s="123"/>
      <c r="D33" s="123"/>
      <c r="E33" s="123"/>
      <c r="F33" s="154"/>
      <c r="G33" s="124"/>
      <c r="H33" s="200"/>
      <c r="I33" s="123"/>
      <c r="J33" s="123"/>
      <c r="K33" s="123"/>
      <c r="L33" s="126"/>
      <c r="M33" s="125"/>
      <c r="N33" s="155"/>
      <c r="O33" s="126"/>
      <c r="P33" s="499"/>
      <c r="Q33" s="502"/>
      <c r="R33" s="499"/>
      <c r="S33" s="502"/>
    </row>
    <row r="34" spans="1:19" s="121" customFormat="1" ht="18" customHeight="1">
      <c r="A34" s="127" t="s">
        <v>59</v>
      </c>
      <c r="B34" s="128"/>
      <c r="C34" s="129"/>
      <c r="D34" s="129"/>
      <c r="E34" s="129"/>
      <c r="F34" s="130"/>
      <c r="G34" s="131"/>
      <c r="H34" s="128"/>
      <c r="I34" s="129"/>
      <c r="J34" s="129"/>
      <c r="K34" s="129"/>
      <c r="L34" s="130"/>
      <c r="M34" s="132"/>
      <c r="N34" s="133"/>
      <c r="O34" s="130"/>
      <c r="P34" s="500"/>
      <c r="Q34" s="503"/>
      <c r="R34" s="500"/>
      <c r="S34" s="503"/>
    </row>
    <row r="35" spans="1:19" s="121" customFormat="1" ht="18" customHeight="1" thickBot="1">
      <c r="A35" s="134" t="s">
        <v>60</v>
      </c>
      <c r="B35" s="135"/>
      <c r="C35" s="136"/>
      <c r="D35" s="136"/>
      <c r="E35" s="136"/>
      <c r="F35" s="137"/>
      <c r="G35" s="138"/>
      <c r="H35" s="135"/>
      <c r="I35" s="136"/>
      <c r="J35" s="136"/>
      <c r="K35" s="136"/>
      <c r="L35" s="137"/>
      <c r="M35" s="139"/>
      <c r="N35" s="140"/>
      <c r="O35" s="141"/>
      <c r="P35" s="501"/>
      <c r="Q35" s="504"/>
      <c r="R35" s="501"/>
      <c r="S35" s="504"/>
    </row>
    <row r="36" spans="1:19" s="121" customFormat="1" ht="27.6" customHeight="1">
      <c r="A36" s="142" t="s">
        <v>79</v>
      </c>
      <c r="B36" s="201">
        <f>VLOOKUP(B32,'Nasazení do skupin'!$B$5:$S$41,2,0)</f>
        <v>3072</v>
      </c>
      <c r="C36" s="201">
        <f>VLOOKUP(B32,'Nasazení do skupin'!$B$5:$S$41,5,0)</f>
        <v>3981</v>
      </c>
      <c r="D36" s="201">
        <f>VLOOKUP(B32,'Nasazení do skupin'!$B$5:$S$41,8,0)</f>
        <v>4653</v>
      </c>
      <c r="E36" s="201">
        <f>VLOOKUP(B32,'Nasazení do skupin'!$B$5:$S$41,11,0)</f>
        <v>0</v>
      </c>
      <c r="F36" s="201">
        <f>VLOOKUP(B32,'Nasazení do skupin'!$B$5:$S$41,14,0)</f>
        <v>0</v>
      </c>
      <c r="G36" s="161"/>
      <c r="H36" s="201">
        <f>VLOOKUP(H32,'Nasazení do skupin'!$B$5:$S$41,2,0)</f>
        <v>3726</v>
      </c>
      <c r="I36" s="201">
        <f>VLOOKUP(H32,'Nasazení do skupin'!$B$5:$S$41,5,0)</f>
        <v>3727</v>
      </c>
      <c r="J36" s="201">
        <f>VLOOKUP(H32,'Nasazení do skupin'!$B$5:$S$41,8,0)</f>
        <v>5826</v>
      </c>
      <c r="K36" s="201">
        <f>VLOOKUP(H32,'Nasazení do skupin'!$B$5:$S$41,11,0)</f>
        <v>0</v>
      </c>
      <c r="L36" s="201">
        <f>VLOOKUP(H32,'Nasazení do skupin'!$B$5:$S$41,14,0)</f>
        <v>0</v>
      </c>
      <c r="M36" s="125"/>
      <c r="N36" s="143" t="s">
        <v>80</v>
      </c>
      <c r="O36" s="144"/>
      <c r="P36" s="144"/>
      <c r="Q36" s="144"/>
      <c r="R36" s="144"/>
      <c r="S36" s="145"/>
    </row>
    <row r="37" spans="1:19" s="121" customFormat="1" ht="88.15" customHeight="1" thickBot="1">
      <c r="A37" s="134" t="s">
        <v>81</v>
      </c>
      <c r="B37" s="146" t="str">
        <f>VLOOKUP(B32,'Nasazení do skupin'!$B$5:$S$41,3,0)</f>
        <v>Čižinský Josef</v>
      </c>
      <c r="C37" s="146" t="str">
        <f>VLOOKUP(B32,'Nasazení do skupin'!$B$5:$S$41,6,0)</f>
        <v>Fries Ondřej</v>
      </c>
      <c r="D37" s="146" t="str">
        <f>VLOOKUP(B32,'Nasazení do skupin'!$B$5:$S$41,9,0)</f>
        <v>Ferebauer Adam</v>
      </c>
      <c r="E37" s="146">
        <f>VLOOKUP(B32,'Nasazení do skupin'!$B$5:$S$41,12,0)</f>
        <v>0</v>
      </c>
      <c r="F37" s="146">
        <f>VLOOKUP(B32,'Nasazení do skupin'!$B$5:$S$41,15,0)</f>
        <v>0</v>
      </c>
      <c r="G37" s="162"/>
      <c r="H37" s="146" t="str">
        <f>VLOOKUP(H32,'Nasazení do skupin'!$B$5:$S$41,3,0)</f>
        <v>Tolar Lukáš</v>
      </c>
      <c r="I37" s="146" t="str">
        <f>VLOOKUP(H32,'Nasazení do skupin'!$B$5:$S$41,6,0)</f>
        <v>Nozar Dominik</v>
      </c>
      <c r="J37" s="146" t="str">
        <f>VLOOKUP(H32,'Nasazení do skupin'!$B$5:$S$41,9,0)</f>
        <v>Fujan Matěj</v>
      </c>
      <c r="K37" s="146">
        <f>VLOOKUP(H32,'Nasazení do skupin'!$B$5:$S$41,12,0)</f>
        <v>0</v>
      </c>
      <c r="L37" s="146">
        <f>VLOOKUP(H32,'Nasazení do skupin'!$B$5:$S$41,15,0)</f>
        <v>0</v>
      </c>
      <c r="M37" s="147"/>
      <c r="N37" s="144"/>
      <c r="O37" s="144"/>
      <c r="P37" s="144"/>
      <c r="Q37" s="144"/>
      <c r="R37" s="144"/>
      <c r="S37" s="145"/>
    </row>
    <row r="38" spans="1:19" s="121" customFormat="1" ht="18" customHeight="1" thickBot="1">
      <c r="A38" s="148" t="s">
        <v>82</v>
      </c>
      <c r="B38" s="149">
        <f>VLOOKUP(B32,'Nasazení do skupin'!$B$5:$S$41,4,0)</f>
        <v>4</v>
      </c>
      <c r="C38" s="149">
        <f>VLOOKUP(B32,'Nasazení do skupin'!$B$5:$S$41,7,0)</f>
        <v>16</v>
      </c>
      <c r="D38" s="149">
        <f>VLOOKUP(B32,'Nasazení do skupin'!$B$5:$S$41,10,0)</f>
        <v>18</v>
      </c>
      <c r="E38" s="149">
        <f>VLOOKUP(B32,'Nasazení do skupin'!$B$5:$S$41,13,0)</f>
        <v>0</v>
      </c>
      <c r="F38" s="149">
        <f>VLOOKUP(B32,'Nasazení do skupin'!$B$5:$S$41,16,0)</f>
        <v>0</v>
      </c>
      <c r="G38" s="150"/>
      <c r="H38" s="149">
        <f>VLOOKUP(H32,'Nasazení do skupin'!$B$5:$S$41,4,0)</f>
        <v>10</v>
      </c>
      <c r="I38" s="149">
        <f>VLOOKUP(H32,'Nasazení do skupin'!$B$5:$S$41,7,0)</f>
        <v>5</v>
      </c>
      <c r="J38" s="149">
        <f>VLOOKUP(H32,'Nasazení do skupin'!$B$5:$S$41,10,0)</f>
        <v>9</v>
      </c>
      <c r="K38" s="149">
        <f>VLOOKUP(H32,'Nasazení do skupin'!$B$5:$S$41,13,0)</f>
        <v>0</v>
      </c>
      <c r="L38" s="149">
        <f>VLOOKUP(H32,'Nasazení do skupin'!$B$5:$S$41,16,0)</f>
        <v>0</v>
      </c>
      <c r="M38" s="151"/>
      <c r="N38" s="152"/>
      <c r="O38" s="152"/>
      <c r="P38" s="152"/>
      <c r="Q38" s="152"/>
      <c r="R38" s="152"/>
      <c r="S38" s="153"/>
    </row>
    <row r="39" spans="1:19" s="121" customFormat="1" ht="12.75">
      <c r="A39" s="156"/>
      <c r="B39" s="157"/>
      <c r="C39" s="157"/>
      <c r="D39" s="157"/>
      <c r="E39" s="157"/>
      <c r="F39" s="157"/>
      <c r="G39" s="158"/>
      <c r="H39" s="159"/>
      <c r="I39" s="159"/>
      <c r="J39" s="159"/>
      <c r="K39" s="159"/>
      <c r="L39" s="159"/>
      <c r="M39" s="160"/>
      <c r="N39" s="144"/>
      <c r="O39" s="144"/>
      <c r="P39" s="144"/>
      <c r="Q39" s="144"/>
      <c r="R39" s="144"/>
      <c r="S39" s="144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>
      <selection activeCell="J23" sqref="J23"/>
    </sheetView>
  </sheetViews>
  <sheetFormatPr defaultRowHeight="12.75"/>
  <cols>
    <col min="1" max="1" width="3" style="44" customWidth="1"/>
    <col min="2" max="2" width="37.2851562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85546875" style="58" customWidth="1"/>
    <col min="13" max="13" width="16" style="58" customWidth="1"/>
    <col min="14" max="14" width="4.7109375" style="58" customWidth="1"/>
    <col min="15" max="15" width="5.5703125" style="58" customWidth="1"/>
    <col min="16" max="16" width="16" style="58" customWidth="1"/>
    <col min="17" max="17" width="4.7109375" style="58" customWidth="1"/>
    <col min="18" max="18" width="14.28515625" style="58" customWidth="1"/>
    <col min="19" max="19" width="15.7109375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>
      <c r="A1" s="206" t="s">
        <v>190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3.1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24.6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s="45" customFormat="1" ht="14.25">
      <c r="A4" s="88"/>
      <c r="B4" s="89" t="s">
        <v>61</v>
      </c>
      <c r="C4" s="90" t="s">
        <v>62</v>
      </c>
      <c r="D4" s="90" t="s">
        <v>63</v>
      </c>
      <c r="E4" s="91" t="s">
        <v>64</v>
      </c>
      <c r="F4" s="92" t="s">
        <v>62</v>
      </c>
      <c r="G4" s="90" t="s">
        <v>63</v>
      </c>
      <c r="H4" s="91" t="s">
        <v>64</v>
      </c>
      <c r="I4" s="92" t="s">
        <v>62</v>
      </c>
      <c r="J4" s="90" t="s">
        <v>63</v>
      </c>
      <c r="K4" s="91" t="s">
        <v>64</v>
      </c>
      <c r="L4" s="93" t="s">
        <v>62</v>
      </c>
      <c r="M4" s="90" t="s">
        <v>63</v>
      </c>
      <c r="N4" s="91" t="s">
        <v>64</v>
      </c>
      <c r="O4" s="92" t="s">
        <v>62</v>
      </c>
      <c r="P4" s="90" t="s">
        <v>63</v>
      </c>
      <c r="Q4" s="91" t="s">
        <v>64</v>
      </c>
      <c r="R4" s="94" t="s">
        <v>65</v>
      </c>
      <c r="S4" s="94" t="s">
        <v>66</v>
      </c>
    </row>
    <row r="5" spans="1:19" ht="14.45" customHeight="1">
      <c r="A5" s="95">
        <v>1</v>
      </c>
      <c r="B5" s="178" t="s">
        <v>112</v>
      </c>
      <c r="C5" s="179">
        <v>6030</v>
      </c>
      <c r="D5" s="180" t="s">
        <v>114</v>
      </c>
      <c r="E5" s="181">
        <v>28</v>
      </c>
      <c r="F5" s="182">
        <v>6257</v>
      </c>
      <c r="G5" s="180" t="s">
        <v>115</v>
      </c>
      <c r="H5" s="187"/>
      <c r="I5" s="188">
        <v>6397</v>
      </c>
      <c r="J5" s="193" t="s">
        <v>116</v>
      </c>
      <c r="K5" s="187">
        <v>47</v>
      </c>
      <c r="L5" s="179">
        <v>6404</v>
      </c>
      <c r="M5" s="180" t="s">
        <v>117</v>
      </c>
      <c r="N5" s="187">
        <v>46</v>
      </c>
      <c r="O5" s="182"/>
      <c r="P5" s="180"/>
      <c r="Q5" s="187"/>
      <c r="R5" s="189" t="s">
        <v>114</v>
      </c>
      <c r="S5" s="189" t="s">
        <v>153</v>
      </c>
    </row>
    <row r="6" spans="1:19" ht="15">
      <c r="A6" s="95">
        <v>2</v>
      </c>
      <c r="B6" s="203" t="s">
        <v>86</v>
      </c>
      <c r="C6" s="179">
        <v>3726</v>
      </c>
      <c r="D6" s="180" t="s">
        <v>184</v>
      </c>
      <c r="E6" s="181">
        <v>10</v>
      </c>
      <c r="F6" s="182">
        <v>3727</v>
      </c>
      <c r="G6" s="180" t="s">
        <v>185</v>
      </c>
      <c r="H6" s="187">
        <v>5</v>
      </c>
      <c r="I6" s="188">
        <v>5826</v>
      </c>
      <c r="J6" s="193" t="s">
        <v>186</v>
      </c>
      <c r="K6" s="187">
        <v>9</v>
      </c>
      <c r="L6" s="179"/>
      <c r="M6" s="180"/>
      <c r="N6" s="187"/>
      <c r="O6" s="182"/>
      <c r="P6" s="180"/>
      <c r="Q6" s="187"/>
      <c r="R6" s="189" t="s">
        <v>184</v>
      </c>
      <c r="S6" s="189" t="s">
        <v>187</v>
      </c>
    </row>
    <row r="7" spans="1:19" ht="15">
      <c r="A7" s="95">
        <v>3</v>
      </c>
      <c r="B7" s="204" t="s">
        <v>120</v>
      </c>
      <c r="C7" s="179">
        <v>3127</v>
      </c>
      <c r="D7" s="180" t="s">
        <v>154</v>
      </c>
      <c r="E7" s="181">
        <v>21</v>
      </c>
      <c r="F7" s="182">
        <v>3137</v>
      </c>
      <c r="G7" s="180" t="s">
        <v>155</v>
      </c>
      <c r="H7" s="187">
        <v>20</v>
      </c>
      <c r="I7" s="188">
        <v>5833</v>
      </c>
      <c r="J7" s="193" t="s">
        <v>156</v>
      </c>
      <c r="K7" s="187">
        <v>15</v>
      </c>
      <c r="L7" s="179"/>
      <c r="M7" s="180"/>
      <c r="N7" s="187"/>
      <c r="O7" s="182"/>
      <c r="P7" s="180"/>
      <c r="Q7" s="187"/>
      <c r="R7" s="189" t="s">
        <v>154</v>
      </c>
      <c r="S7" s="189" t="s">
        <v>157</v>
      </c>
    </row>
    <row r="8" spans="1:19" ht="15">
      <c r="A8" s="95">
        <v>4</v>
      </c>
      <c r="B8" s="204" t="s">
        <v>52</v>
      </c>
      <c r="C8" s="179">
        <v>4385</v>
      </c>
      <c r="D8" s="180" t="s">
        <v>158</v>
      </c>
      <c r="E8" s="181">
        <v>95</v>
      </c>
      <c r="F8" s="182">
        <v>4386</v>
      </c>
      <c r="G8" s="180" t="s">
        <v>159</v>
      </c>
      <c r="H8" s="187">
        <v>74</v>
      </c>
      <c r="I8" s="179">
        <v>5759</v>
      </c>
      <c r="J8" s="194" t="s">
        <v>160</v>
      </c>
      <c r="K8" s="181">
        <v>79</v>
      </c>
      <c r="L8" s="182">
        <v>4391</v>
      </c>
      <c r="M8" s="180" t="s">
        <v>161</v>
      </c>
      <c r="N8" s="187">
        <v>80</v>
      </c>
      <c r="O8" s="182"/>
      <c r="P8" s="180"/>
      <c r="Q8" s="187"/>
      <c r="R8" s="189" t="s">
        <v>159</v>
      </c>
      <c r="S8" s="189" t="s">
        <v>162</v>
      </c>
    </row>
    <row r="9" spans="1:19" ht="15">
      <c r="A9" s="95">
        <v>5</v>
      </c>
      <c r="B9" s="204" t="s">
        <v>133</v>
      </c>
      <c r="C9" s="179">
        <v>5268</v>
      </c>
      <c r="D9" s="180" t="s">
        <v>172</v>
      </c>
      <c r="E9" s="181">
        <v>2</v>
      </c>
      <c r="F9" s="182">
        <v>5287</v>
      </c>
      <c r="G9" s="180" t="s">
        <v>173</v>
      </c>
      <c r="H9" s="187">
        <v>11</v>
      </c>
      <c r="I9" s="188">
        <v>6006</v>
      </c>
      <c r="J9" s="193" t="s">
        <v>174</v>
      </c>
      <c r="K9" s="187">
        <v>23</v>
      </c>
      <c r="L9" s="179"/>
      <c r="M9" s="180"/>
      <c r="N9" s="187"/>
      <c r="O9" s="182"/>
      <c r="P9" s="180"/>
      <c r="Q9" s="187"/>
      <c r="R9" s="189" t="s">
        <v>172</v>
      </c>
      <c r="S9" s="189" t="s">
        <v>175</v>
      </c>
    </row>
    <row r="10" spans="1:19" ht="15">
      <c r="A10" s="95">
        <v>6</v>
      </c>
      <c r="B10" s="204" t="s">
        <v>134</v>
      </c>
      <c r="C10" s="179">
        <v>5243</v>
      </c>
      <c r="D10" s="180" t="s">
        <v>176</v>
      </c>
      <c r="E10" s="181">
        <v>32</v>
      </c>
      <c r="F10" s="182">
        <v>5250</v>
      </c>
      <c r="G10" s="180" t="s">
        <v>177</v>
      </c>
      <c r="H10" s="187">
        <v>8</v>
      </c>
      <c r="I10" s="188">
        <v>5264</v>
      </c>
      <c r="J10" s="193" t="s">
        <v>178</v>
      </c>
      <c r="K10" s="187">
        <v>21</v>
      </c>
      <c r="L10" s="179">
        <v>5277</v>
      </c>
      <c r="M10" s="180" t="s">
        <v>179</v>
      </c>
      <c r="N10" s="187">
        <v>6</v>
      </c>
      <c r="O10" s="182"/>
      <c r="P10" s="180"/>
      <c r="Q10" s="187"/>
      <c r="R10" s="189" t="s">
        <v>178</v>
      </c>
      <c r="S10" s="189" t="s">
        <v>175</v>
      </c>
    </row>
    <row r="11" spans="1:19" ht="15">
      <c r="A11" s="95">
        <v>7</v>
      </c>
      <c r="B11" s="204" t="s">
        <v>135</v>
      </c>
      <c r="C11" s="179">
        <v>5262</v>
      </c>
      <c r="D11" s="180" t="s">
        <v>180</v>
      </c>
      <c r="E11" s="181">
        <v>5</v>
      </c>
      <c r="F11" s="182">
        <v>5260</v>
      </c>
      <c r="G11" s="180" t="s">
        <v>181</v>
      </c>
      <c r="H11" s="187">
        <v>17</v>
      </c>
      <c r="I11" s="188">
        <v>5238</v>
      </c>
      <c r="J11" s="193" t="s">
        <v>182</v>
      </c>
      <c r="K11" s="187">
        <v>45</v>
      </c>
      <c r="L11" s="179"/>
      <c r="M11" s="180"/>
      <c r="N11" s="187"/>
      <c r="O11" s="182"/>
      <c r="P11" s="180"/>
      <c r="Q11" s="187"/>
      <c r="R11" s="189" t="s">
        <v>182</v>
      </c>
      <c r="S11" s="189" t="s">
        <v>183</v>
      </c>
    </row>
    <row r="12" spans="1:19" ht="15">
      <c r="A12" s="95">
        <v>8</v>
      </c>
      <c r="B12" s="204" t="s">
        <v>122</v>
      </c>
      <c r="C12" s="179">
        <v>3963</v>
      </c>
      <c r="D12" s="180" t="s">
        <v>144</v>
      </c>
      <c r="E12" s="181">
        <v>3</v>
      </c>
      <c r="F12" s="182">
        <v>5960</v>
      </c>
      <c r="G12" s="180" t="s">
        <v>145</v>
      </c>
      <c r="H12" s="187">
        <v>10</v>
      </c>
      <c r="I12" s="179">
        <v>4665</v>
      </c>
      <c r="J12" s="194" t="s">
        <v>146</v>
      </c>
      <c r="K12" s="181">
        <v>5</v>
      </c>
      <c r="L12" s="182"/>
      <c r="M12" s="180"/>
      <c r="N12" s="187"/>
      <c r="O12" s="182"/>
      <c r="P12" s="180"/>
      <c r="Q12" s="187"/>
      <c r="R12" s="189" t="s">
        <v>144</v>
      </c>
      <c r="S12" s="189" t="s">
        <v>147</v>
      </c>
    </row>
    <row r="13" spans="1:19" ht="15">
      <c r="A13" s="95">
        <v>9</v>
      </c>
      <c r="B13" s="204" t="s">
        <v>56</v>
      </c>
      <c r="C13" s="179">
        <v>5365</v>
      </c>
      <c r="D13" s="180" t="s">
        <v>140</v>
      </c>
      <c r="E13" s="181">
        <v>38</v>
      </c>
      <c r="F13" s="182">
        <v>5903</v>
      </c>
      <c r="G13" s="180" t="s">
        <v>141</v>
      </c>
      <c r="H13" s="187">
        <v>4</v>
      </c>
      <c r="I13" s="179">
        <v>5908</v>
      </c>
      <c r="J13" s="194" t="s">
        <v>142</v>
      </c>
      <c r="K13" s="181">
        <v>40</v>
      </c>
      <c r="L13" s="182"/>
      <c r="M13" s="180"/>
      <c r="N13" s="187"/>
      <c r="O13" s="182"/>
      <c r="P13" s="180"/>
      <c r="Q13" s="187"/>
      <c r="R13" s="189" t="s">
        <v>141</v>
      </c>
      <c r="S13" s="189" t="s">
        <v>143</v>
      </c>
    </row>
    <row r="14" spans="1:19" ht="15">
      <c r="A14" s="95">
        <v>10</v>
      </c>
      <c r="B14" s="204" t="s">
        <v>91</v>
      </c>
      <c r="C14" s="179">
        <v>3072</v>
      </c>
      <c r="D14" s="180" t="s">
        <v>168</v>
      </c>
      <c r="E14" s="181">
        <v>4</v>
      </c>
      <c r="F14" s="182">
        <v>3981</v>
      </c>
      <c r="G14" s="180" t="s">
        <v>169</v>
      </c>
      <c r="H14" s="187">
        <v>16</v>
      </c>
      <c r="I14" s="188">
        <v>4653</v>
      </c>
      <c r="J14" s="193" t="s">
        <v>170</v>
      </c>
      <c r="K14" s="187">
        <v>18</v>
      </c>
      <c r="L14" s="179"/>
      <c r="M14" s="180"/>
      <c r="N14" s="187"/>
      <c r="O14" s="182"/>
      <c r="P14" s="180"/>
      <c r="Q14" s="187"/>
      <c r="R14" s="189" t="s">
        <v>169</v>
      </c>
      <c r="S14" s="189" t="s">
        <v>171</v>
      </c>
    </row>
    <row r="15" spans="1:19" ht="15">
      <c r="A15" s="95">
        <v>11</v>
      </c>
      <c r="B15" s="204" t="s">
        <v>118</v>
      </c>
      <c r="C15" s="179">
        <v>2769</v>
      </c>
      <c r="D15" s="180" t="s">
        <v>136</v>
      </c>
      <c r="E15" s="181">
        <v>23</v>
      </c>
      <c r="F15" s="182">
        <v>5139</v>
      </c>
      <c r="G15" s="180" t="s">
        <v>137</v>
      </c>
      <c r="H15" s="187">
        <v>22</v>
      </c>
      <c r="I15" s="188">
        <v>5758</v>
      </c>
      <c r="J15" s="193" t="s">
        <v>138</v>
      </c>
      <c r="K15" s="187">
        <v>12</v>
      </c>
      <c r="L15" s="179"/>
      <c r="M15" s="180"/>
      <c r="N15" s="187"/>
      <c r="O15" s="182"/>
      <c r="P15" s="180"/>
      <c r="Q15" s="187"/>
      <c r="R15" s="189" t="s">
        <v>136</v>
      </c>
      <c r="S15" s="189" t="s">
        <v>139</v>
      </c>
    </row>
    <row r="16" spans="1:19" ht="15">
      <c r="A16" s="95">
        <v>12</v>
      </c>
      <c r="B16" s="204" t="s">
        <v>123</v>
      </c>
      <c r="C16" s="179">
        <v>4774</v>
      </c>
      <c r="D16" s="180" t="s">
        <v>163</v>
      </c>
      <c r="E16" s="181">
        <v>1</v>
      </c>
      <c r="F16" s="182">
        <v>5857</v>
      </c>
      <c r="G16" s="180" t="s">
        <v>164</v>
      </c>
      <c r="H16" s="187">
        <v>2</v>
      </c>
      <c r="I16" s="188">
        <v>6301</v>
      </c>
      <c r="J16" s="193" t="s">
        <v>165</v>
      </c>
      <c r="K16" s="187">
        <v>7</v>
      </c>
      <c r="L16" s="179">
        <v>6302</v>
      </c>
      <c r="M16" s="180" t="s">
        <v>166</v>
      </c>
      <c r="N16" s="187">
        <v>5</v>
      </c>
      <c r="O16" s="182"/>
      <c r="P16" s="180"/>
      <c r="Q16" s="187"/>
      <c r="R16" s="189" t="s">
        <v>163</v>
      </c>
      <c r="S16" s="189" t="s">
        <v>167</v>
      </c>
    </row>
    <row r="17" spans="1:19" ht="15">
      <c r="A17" s="95">
        <v>13</v>
      </c>
      <c r="B17" s="204" t="s">
        <v>126</v>
      </c>
      <c r="C17" s="183">
        <v>4649</v>
      </c>
      <c r="D17" s="184" t="s">
        <v>148</v>
      </c>
      <c r="E17" s="185">
        <v>9</v>
      </c>
      <c r="F17" s="186">
        <v>4650</v>
      </c>
      <c r="G17" s="184" t="s">
        <v>149</v>
      </c>
      <c r="H17" s="190">
        <v>2</v>
      </c>
      <c r="I17" s="191">
        <v>4639</v>
      </c>
      <c r="J17" s="192" t="s">
        <v>150</v>
      </c>
      <c r="K17" s="190">
        <v>8</v>
      </c>
      <c r="L17" s="183"/>
      <c r="M17" s="184"/>
      <c r="N17" s="190"/>
      <c r="O17" s="186"/>
      <c r="P17" s="184"/>
      <c r="Q17" s="190"/>
      <c r="R17" s="192" t="s">
        <v>151</v>
      </c>
      <c r="S17" s="192" t="s">
        <v>152</v>
      </c>
    </row>
    <row r="18" spans="1:19" ht="15">
      <c r="A18" s="95">
        <v>14</v>
      </c>
      <c r="B18" s="178"/>
      <c r="C18" s="183"/>
      <c r="D18" s="184"/>
      <c r="E18" s="185"/>
      <c r="F18" s="186"/>
      <c r="G18" s="184"/>
      <c r="H18" s="190"/>
      <c r="I18" s="191"/>
      <c r="J18" s="192"/>
      <c r="K18" s="190"/>
      <c r="L18" s="183"/>
      <c r="M18" s="184"/>
      <c r="N18" s="190"/>
      <c r="O18" s="186"/>
      <c r="P18" s="184"/>
      <c r="Q18" s="190"/>
      <c r="R18" s="192"/>
      <c r="S18" s="192"/>
    </row>
    <row r="19" spans="1:19" ht="15">
      <c r="A19" s="95">
        <v>15</v>
      </c>
      <c r="B19" s="178"/>
      <c r="C19" s="183"/>
      <c r="D19" s="184"/>
      <c r="E19" s="185"/>
      <c r="F19" s="186"/>
      <c r="G19" s="184"/>
      <c r="H19" s="190"/>
      <c r="I19" s="191"/>
      <c r="J19" s="192"/>
      <c r="K19" s="190"/>
      <c r="L19" s="183"/>
      <c r="M19" s="184"/>
      <c r="N19" s="190"/>
      <c r="O19" s="186"/>
      <c r="P19" s="184"/>
      <c r="Q19" s="190"/>
      <c r="R19" s="192"/>
      <c r="S19" s="192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19"/>
  <sheetViews>
    <sheetView workbookViewId="0">
      <selection activeCell="C21" sqref="C21"/>
    </sheetView>
  </sheetViews>
  <sheetFormatPr defaultRowHeight="15"/>
  <cols>
    <col min="1" max="1" width="11.7109375" customWidth="1"/>
    <col min="2" max="2" width="38" style="44" bestFit="1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7109375" style="58" customWidth="1"/>
    <col min="13" max="13" width="16" style="58" customWidth="1"/>
    <col min="14" max="14" width="4.7109375" style="58" customWidth="1"/>
    <col min="15" max="15" width="5.42578125" style="58" customWidth="1"/>
    <col min="16" max="16" width="16" style="58" customWidth="1"/>
    <col min="17" max="17" width="4.7109375" style="58" customWidth="1"/>
    <col min="18" max="18" width="9.7109375" style="58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212" t="s">
        <v>128</v>
      </c>
      <c r="B2" s="217" t="s">
        <v>130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6.5" customHeight="1">
      <c r="A3" s="213"/>
      <c r="B3" s="218" t="s">
        <v>129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>
      <c r="A4" s="43" t="s">
        <v>19</v>
      </c>
      <c r="B4" s="89" t="s">
        <v>61</v>
      </c>
      <c r="C4" s="93" t="s">
        <v>62</v>
      </c>
      <c r="D4" s="90" t="s">
        <v>63</v>
      </c>
      <c r="E4" s="91" t="s">
        <v>67</v>
      </c>
      <c r="F4" s="93" t="s">
        <v>62</v>
      </c>
      <c r="G4" s="90" t="s">
        <v>63</v>
      </c>
      <c r="H4" s="91" t="s">
        <v>67</v>
      </c>
      <c r="I4" s="92" t="s">
        <v>62</v>
      </c>
      <c r="J4" s="90" t="s">
        <v>63</v>
      </c>
      <c r="K4" s="91" t="s">
        <v>67</v>
      </c>
      <c r="L4" s="93" t="s">
        <v>62</v>
      </c>
      <c r="M4" s="90" t="s">
        <v>63</v>
      </c>
      <c r="N4" s="91" t="s">
        <v>67</v>
      </c>
      <c r="O4" s="93" t="s">
        <v>62</v>
      </c>
      <c r="P4" s="90" t="s">
        <v>63</v>
      </c>
      <c r="Q4" s="91" t="s">
        <v>67</v>
      </c>
      <c r="R4" s="93" t="s">
        <v>65</v>
      </c>
      <c r="S4" s="90" t="s">
        <v>66</v>
      </c>
    </row>
    <row r="5" spans="1:19">
      <c r="A5" s="215" t="s">
        <v>20</v>
      </c>
      <c r="B5" s="164" t="str">
        <f>'Prezence 13.5.'!B12</f>
        <v>UNITOP SKP Žďár nad Sázavou</v>
      </c>
      <c r="C5" s="164">
        <f>'Prezence 13.5.'!C12</f>
        <v>3963</v>
      </c>
      <c r="D5" s="164" t="str">
        <f>'Prezence 13.5.'!D12</f>
        <v>Bukáček Ondřej</v>
      </c>
      <c r="E5" s="164">
        <f>'Prezence 13.5.'!E12</f>
        <v>3</v>
      </c>
      <c r="F5" s="164">
        <f>'Prezence 13.5.'!F12</f>
        <v>5960</v>
      </c>
      <c r="G5" s="164" t="str">
        <f>'Prezence 13.5.'!G12</f>
        <v>Krmášek David</v>
      </c>
      <c r="H5" s="164">
        <f>'Prezence 13.5.'!H12</f>
        <v>10</v>
      </c>
      <c r="I5" s="164">
        <f>'Prezence 13.5.'!I12</f>
        <v>4665</v>
      </c>
      <c r="J5" s="164" t="str">
        <f>'Prezence 13.5.'!J12</f>
        <v>Bukáček Adam</v>
      </c>
      <c r="K5" s="164">
        <f>'Prezence 13.5.'!K12</f>
        <v>5</v>
      </c>
      <c r="L5" s="164">
        <f>'Prezence 13.5.'!L12</f>
        <v>0</v>
      </c>
      <c r="M5" s="164">
        <f>'Prezence 13.5.'!M12</f>
        <v>0</v>
      </c>
      <c r="N5" s="164">
        <f>'Prezence 13.5.'!N12</f>
        <v>0</v>
      </c>
      <c r="O5" s="164">
        <f>'Prezence 13.5.'!O12</f>
        <v>0</v>
      </c>
      <c r="P5" s="164">
        <f>'Prezence 13.5.'!P12</f>
        <v>0</v>
      </c>
      <c r="Q5" s="164">
        <f>'Prezence 13.5.'!Q12</f>
        <v>0</v>
      </c>
      <c r="R5" s="164" t="str">
        <f>'Prezence 13.5.'!R12</f>
        <v>Bukáček Ondřej</v>
      </c>
      <c r="S5" s="164" t="str">
        <f>'Prezence 13.5.'!S12</f>
        <v>Sommer Vladimír</v>
      </c>
    </row>
    <row r="6" spans="1:19">
      <c r="A6" s="215"/>
      <c r="B6" s="164" t="str">
        <f>'Prezence 13.5.'!B9</f>
        <v>Městský nohejbalový klub Modřice, z.s. "A"</v>
      </c>
      <c r="C6" s="164">
        <f>'Prezence 13.5.'!C9</f>
        <v>5268</v>
      </c>
      <c r="D6" s="164" t="str">
        <f>'Prezence 13.5.'!D9</f>
        <v>Kolouch Patrik</v>
      </c>
      <c r="E6" s="164">
        <f>'Prezence 13.5.'!E9</f>
        <v>2</v>
      </c>
      <c r="F6" s="164">
        <f>'Prezence 13.5.'!F9</f>
        <v>5287</v>
      </c>
      <c r="G6" s="164" t="str">
        <f>'Prezence 13.5.'!G9</f>
        <v>Svoboda Michael</v>
      </c>
      <c r="H6" s="164">
        <f>'Prezence 13.5.'!H9</f>
        <v>11</v>
      </c>
      <c r="I6" s="164">
        <f>'Prezence 13.5.'!I9</f>
        <v>6006</v>
      </c>
      <c r="J6" s="164" t="str">
        <f>'Prezence 13.5.'!J9</f>
        <v>Sluka Tomáš</v>
      </c>
      <c r="K6" s="164">
        <f>'Prezence 13.5.'!K9</f>
        <v>23</v>
      </c>
      <c r="L6" s="164">
        <f>'Prezence 13.5.'!L9</f>
        <v>0</v>
      </c>
      <c r="M6" s="164">
        <f>'Prezence 13.5.'!M9</f>
        <v>0</v>
      </c>
      <c r="N6" s="164">
        <f>'Prezence 13.5.'!N9</f>
        <v>0</v>
      </c>
      <c r="O6" s="164">
        <f>'Prezence 13.5.'!O9</f>
        <v>0</v>
      </c>
      <c r="P6" s="164">
        <f>'Prezence 13.5.'!P9</f>
        <v>0</v>
      </c>
      <c r="Q6" s="164">
        <f>'Prezence 13.5.'!Q9</f>
        <v>0</v>
      </c>
      <c r="R6" s="164" t="str">
        <f>'Prezence 13.5.'!R9</f>
        <v>Kolouch Patrik</v>
      </c>
      <c r="S6" s="164" t="str">
        <f>'Prezence 13.5.'!S9</f>
        <v>Bednář Miroslav</v>
      </c>
    </row>
    <row r="7" spans="1:19">
      <c r="A7" s="219"/>
      <c r="B7" s="164" t="str">
        <f>'Prezence 13.5.'!B16</f>
        <v>TJ Dynamo ČEZ České Budějovice</v>
      </c>
      <c r="C7" s="164">
        <f>'Prezence 13.5.'!C16</f>
        <v>4774</v>
      </c>
      <c r="D7" s="164" t="str">
        <f>'Prezence 13.5.'!D16</f>
        <v>Chvátal David</v>
      </c>
      <c r="E7" s="164">
        <f>'Prezence 13.5.'!E16</f>
        <v>1</v>
      </c>
      <c r="F7" s="164">
        <f>'Prezence 13.5.'!F16</f>
        <v>5857</v>
      </c>
      <c r="G7" s="164" t="str">
        <f>'Prezence 13.5.'!G16</f>
        <v>Novotný Jan</v>
      </c>
      <c r="H7" s="164">
        <f>'Prezence 13.5.'!H16</f>
        <v>2</v>
      </c>
      <c r="I7" s="164">
        <f>'Prezence 13.5.'!I16</f>
        <v>6301</v>
      </c>
      <c r="J7" s="164" t="str">
        <f>'Prezence 13.5.'!J16</f>
        <v>Buchal Patrik</v>
      </c>
      <c r="K7" s="164">
        <f>'Prezence 13.5.'!K16</f>
        <v>7</v>
      </c>
      <c r="L7" s="164">
        <f>'Prezence 13.5.'!L16</f>
        <v>6302</v>
      </c>
      <c r="M7" s="164" t="str">
        <f>'Prezence 13.5.'!M16</f>
        <v>Kalianko Kryštof</v>
      </c>
      <c r="N7" s="164">
        <f>'Prezence 13.5.'!N16</f>
        <v>5</v>
      </c>
      <c r="O7" s="164">
        <f>'Prezence 13.5.'!O16</f>
        <v>0</v>
      </c>
      <c r="P7" s="164">
        <f>'Prezence 13.5.'!P16</f>
        <v>0</v>
      </c>
      <c r="Q7" s="164">
        <f>'Prezence 13.5.'!Q16</f>
        <v>0</v>
      </c>
      <c r="R7" s="164" t="str">
        <f>'Prezence 13.5.'!R16</f>
        <v>Chvátal David</v>
      </c>
      <c r="S7" s="164" t="str">
        <f>'Prezence 13.5.'!S16</f>
        <v>Pilbauer Bronislav</v>
      </c>
    </row>
    <row r="8" spans="1:19" ht="14.45" customHeight="1" thickBot="1">
      <c r="A8" s="216"/>
      <c r="B8" s="165" t="str">
        <f>'Prezence 13.5.'!B17</f>
        <v>TJ Pankrác</v>
      </c>
      <c r="C8" s="165">
        <f>'Prezence 13.5.'!C17</f>
        <v>4649</v>
      </c>
      <c r="D8" s="165" t="str">
        <f>'Prezence 13.5.'!D17</f>
        <v>Sláma Marek</v>
      </c>
      <c r="E8" s="165">
        <f>'Prezence 13.5.'!E17</f>
        <v>9</v>
      </c>
      <c r="F8" s="165">
        <f>'Prezence 13.5.'!F17</f>
        <v>4650</v>
      </c>
      <c r="G8" s="165" t="str">
        <f>'Prezence 13.5.'!G17</f>
        <v>Lepší Jan</v>
      </c>
      <c r="H8" s="165">
        <f>'Prezence 13.5.'!H17</f>
        <v>2</v>
      </c>
      <c r="I8" s="165">
        <f>'Prezence 13.5.'!I17</f>
        <v>4639</v>
      </c>
      <c r="J8" s="165" t="str">
        <f>'Prezence 13.5.'!J17</f>
        <v>Cihla Ondřej</v>
      </c>
      <c r="K8" s="165">
        <f>'Prezence 13.5.'!K17</f>
        <v>8</v>
      </c>
      <c r="L8" s="165">
        <f>'Prezence 13.5.'!L17</f>
        <v>0</v>
      </c>
      <c r="M8" s="165">
        <f>'Prezence 13.5.'!M17</f>
        <v>0</v>
      </c>
      <c r="N8" s="165">
        <f>'Prezence 13.5.'!N17</f>
        <v>0</v>
      </c>
      <c r="O8" s="165">
        <f>'Prezence 13.5.'!O17</f>
        <v>0</v>
      </c>
      <c r="P8" s="165">
        <f>'Prezence 13.5.'!P17</f>
        <v>0</v>
      </c>
      <c r="Q8" s="165">
        <f>'Prezence 13.5.'!Q17</f>
        <v>0</v>
      </c>
      <c r="R8" s="165" t="str">
        <f>'Prezence 13.5.'!R17</f>
        <v>Lepší jan</v>
      </c>
      <c r="S8" s="165" t="str">
        <f>'Prezence 13.5.'!S17</f>
        <v>Albrecht Luboš</v>
      </c>
    </row>
    <row r="9" spans="1:19">
      <c r="A9" s="220" t="s">
        <v>6</v>
      </c>
      <c r="B9" s="174" t="str">
        <f>'Prezence 13.5.'!B14</f>
        <v>TJ Peklo nad Zdobnicí</v>
      </c>
      <c r="C9" s="174">
        <f>'Prezence 13.5.'!C14</f>
        <v>3072</v>
      </c>
      <c r="D9" s="174" t="str">
        <f>'Prezence 13.5.'!D14</f>
        <v>Čižinský Josef</v>
      </c>
      <c r="E9" s="174">
        <f>'Prezence 13.5.'!E14</f>
        <v>4</v>
      </c>
      <c r="F9" s="174">
        <f>'Prezence 13.5.'!F14</f>
        <v>3981</v>
      </c>
      <c r="G9" s="174" t="str">
        <f>'Prezence 13.5.'!G14</f>
        <v>Fries Ondřej</v>
      </c>
      <c r="H9" s="174">
        <f>'Prezence 13.5.'!H14</f>
        <v>16</v>
      </c>
      <c r="I9" s="174">
        <f>'Prezence 13.5.'!I14</f>
        <v>4653</v>
      </c>
      <c r="J9" s="174" t="str">
        <f>'Prezence 13.5.'!J14</f>
        <v>Ferebauer Adam</v>
      </c>
      <c r="K9" s="174">
        <f>'Prezence 13.5.'!K14</f>
        <v>18</v>
      </c>
      <c r="L9" s="174">
        <f>'Prezence 13.5.'!L14</f>
        <v>0</v>
      </c>
      <c r="M9" s="174">
        <f>'Prezence 13.5.'!M14</f>
        <v>0</v>
      </c>
      <c r="N9" s="174">
        <f>'Prezence 13.5.'!N14</f>
        <v>0</v>
      </c>
      <c r="O9" s="174">
        <f>'Prezence 13.5.'!O14</f>
        <v>0</v>
      </c>
      <c r="P9" s="174">
        <f>'Prezence 13.5.'!P14</f>
        <v>0</v>
      </c>
      <c r="Q9" s="174">
        <f>'Prezence 13.5.'!Q14</f>
        <v>0</v>
      </c>
      <c r="R9" s="174" t="str">
        <f>'Prezence 13.5.'!R14</f>
        <v>Fries Ondřej</v>
      </c>
      <c r="S9" s="174" t="str">
        <f>'Prezence 13.5.'!S14</f>
        <v>Holata Michal</v>
      </c>
    </row>
    <row r="10" spans="1:19">
      <c r="A10" s="215"/>
      <c r="B10" s="96" t="str">
        <f>'Prezence 13.5.'!B8</f>
        <v>NK CLIMAX Vsetín</v>
      </c>
      <c r="C10" s="96">
        <f>'Prezence 13.5.'!C8</f>
        <v>4385</v>
      </c>
      <c r="D10" s="96" t="str">
        <f>'Prezence 13.5.'!D8</f>
        <v>Daněk Lukáš</v>
      </c>
      <c r="E10" s="96">
        <f>'Prezence 13.5.'!E8</f>
        <v>95</v>
      </c>
      <c r="F10" s="96">
        <f>'Prezence 13.5.'!F8</f>
        <v>4386</v>
      </c>
      <c r="G10" s="96" t="str">
        <f>'Prezence 13.5.'!G8</f>
        <v>Dvořák David</v>
      </c>
      <c r="H10" s="96">
        <f>'Prezence 13.5.'!H8</f>
        <v>74</v>
      </c>
      <c r="I10" s="96">
        <f>'Prezence 13.5.'!I8</f>
        <v>5759</v>
      </c>
      <c r="J10" s="96" t="str">
        <f>'Prezence 13.5.'!J8</f>
        <v>Hlaváč Jiří</v>
      </c>
      <c r="K10" s="96">
        <f>'Prezence 13.5.'!K8</f>
        <v>79</v>
      </c>
      <c r="L10" s="96">
        <f>'Prezence 13.5.'!L8</f>
        <v>4391</v>
      </c>
      <c r="M10" s="96" t="str">
        <f>'Prezence 13.5.'!M8</f>
        <v>Tomek Martin</v>
      </c>
      <c r="N10" s="96">
        <f>'Prezence 13.5.'!N8</f>
        <v>80</v>
      </c>
      <c r="O10" s="96">
        <f>'Prezence 13.5.'!O8</f>
        <v>0</v>
      </c>
      <c r="P10" s="96">
        <f>'Prezence 13.5.'!P8</f>
        <v>0</v>
      </c>
      <c r="Q10" s="96">
        <f>'Prezence 13.5.'!Q8</f>
        <v>0</v>
      </c>
      <c r="R10" s="96" t="str">
        <f>'Prezence 13.5.'!R8</f>
        <v>Dvořák David</v>
      </c>
      <c r="S10" s="96" t="str">
        <f>'Prezence 13.5.'!S8</f>
        <v>Dvořák Dalibor</v>
      </c>
    </row>
    <row r="11" spans="1:19" ht="14.45" customHeight="1" thickBot="1">
      <c r="A11" s="219"/>
      <c r="B11" s="167" t="str">
        <f>'Prezence 13.5.'!B10</f>
        <v>Městský nohejbalový klub Modřice, z.s. "B"</v>
      </c>
      <c r="C11" s="167">
        <f>'Prezence 13.5.'!C10</f>
        <v>5243</v>
      </c>
      <c r="D11" s="167" t="str">
        <f>'Prezence 13.5.'!D10</f>
        <v>Buchta Michal</v>
      </c>
      <c r="E11" s="167">
        <f>'Prezence 13.5.'!E10</f>
        <v>32</v>
      </c>
      <c r="F11" s="167">
        <f>'Prezence 13.5.'!F10</f>
        <v>5250</v>
      </c>
      <c r="G11" s="167" t="str">
        <f>'Prezence 13.5.'!G10</f>
        <v>Čupera Lukáš</v>
      </c>
      <c r="H11" s="167">
        <f>'Prezence 13.5.'!H10</f>
        <v>8</v>
      </c>
      <c r="I11" s="167">
        <f>'Prezence 13.5.'!I10</f>
        <v>5264</v>
      </c>
      <c r="J11" s="167" t="str">
        <f>'Prezence 13.5.'!J10</f>
        <v>Jurka Ondřej</v>
      </c>
      <c r="K11" s="167">
        <f>'Prezence 13.5.'!K10</f>
        <v>21</v>
      </c>
      <c r="L11" s="167">
        <f>'Prezence 13.5.'!L10</f>
        <v>5277</v>
      </c>
      <c r="M11" s="167" t="str">
        <f>'Prezence 13.5.'!M10</f>
        <v>Nesnídal Štěpán</v>
      </c>
      <c r="N11" s="167">
        <f>'Prezence 13.5.'!N10</f>
        <v>6</v>
      </c>
      <c r="O11" s="167">
        <f>'Prezence 13.5.'!O10</f>
        <v>0</v>
      </c>
      <c r="P11" s="167">
        <f>'Prezence 13.5.'!P10</f>
        <v>0</v>
      </c>
      <c r="Q11" s="167">
        <f>'Prezence 13.5.'!Q10</f>
        <v>0</v>
      </c>
      <c r="R11" s="167" t="str">
        <f>'Prezence 13.5.'!R10</f>
        <v>Jurka Ondřej</v>
      </c>
      <c r="S11" s="167" t="str">
        <f>'Prezence 13.5.'!S10</f>
        <v>Bednář Miroslav</v>
      </c>
    </row>
    <row r="12" spans="1:19">
      <c r="A12" s="221" t="s">
        <v>21</v>
      </c>
      <c r="B12" s="168" t="str">
        <f>'Prezence 13.5.'!B6</f>
        <v>TJ Baník Stříbro</v>
      </c>
      <c r="C12" s="168">
        <f>'Prezence 13.5.'!C6</f>
        <v>3726</v>
      </c>
      <c r="D12" s="168" t="str">
        <f>'Prezence 13.5.'!D6</f>
        <v>Tolar Lukáš</v>
      </c>
      <c r="E12" s="168">
        <f>'Prezence 13.5.'!E6</f>
        <v>10</v>
      </c>
      <c r="F12" s="168">
        <f>'Prezence 13.5.'!F6</f>
        <v>3727</v>
      </c>
      <c r="G12" s="168" t="str">
        <f>'Prezence 13.5.'!G6</f>
        <v>Nozar Dominik</v>
      </c>
      <c r="H12" s="168">
        <f>'Prezence 13.5.'!H6</f>
        <v>5</v>
      </c>
      <c r="I12" s="168">
        <f>'Prezence 13.5.'!I6</f>
        <v>5826</v>
      </c>
      <c r="J12" s="168" t="str">
        <f>'Prezence 13.5.'!J6</f>
        <v>Fujan Matěj</v>
      </c>
      <c r="K12" s="168">
        <f>'Prezence 13.5.'!K6</f>
        <v>9</v>
      </c>
      <c r="L12" s="168">
        <f>'Prezence 13.5.'!L6</f>
        <v>0</v>
      </c>
      <c r="M12" s="168">
        <f>'Prezence 13.5.'!M6</f>
        <v>0</v>
      </c>
      <c r="N12" s="168">
        <f>'Prezence 13.5.'!N6</f>
        <v>0</v>
      </c>
      <c r="O12" s="168">
        <f>'Prezence 13.5.'!O6</f>
        <v>0</v>
      </c>
      <c r="P12" s="168">
        <f>'Prezence 13.5.'!P6</f>
        <v>0</v>
      </c>
      <c r="Q12" s="168">
        <f>'Prezence 13.5.'!Q6</f>
        <v>0</v>
      </c>
      <c r="R12" s="168" t="str">
        <f>'Prezence 13.5.'!R6</f>
        <v>Tolar Lukáš</v>
      </c>
      <c r="S12" s="168" t="str">
        <f>'Prezence 13.5.'!S6</f>
        <v>Tolar Petr</v>
      </c>
    </row>
    <row r="13" spans="1:19">
      <c r="A13" s="215"/>
      <c r="B13" s="168" t="str">
        <f>'Prezence 13.5.'!B13</f>
        <v>TJ SLAVOJ Český Brod</v>
      </c>
      <c r="C13" s="168">
        <f>'Prezence 13.5.'!C13</f>
        <v>5365</v>
      </c>
      <c r="D13" s="168" t="str">
        <f>'Prezence 13.5.'!D13</f>
        <v>Synáček Jaroslav</v>
      </c>
      <c r="E13" s="168">
        <f>'Prezence 13.5.'!E13</f>
        <v>38</v>
      </c>
      <c r="F13" s="168">
        <f>'Prezence 13.5.'!F13</f>
        <v>5903</v>
      </c>
      <c r="G13" s="168" t="str">
        <f>'Prezence 13.5.'!G13</f>
        <v>Jedlička Martin</v>
      </c>
      <c r="H13" s="168">
        <f>'Prezence 13.5.'!H13</f>
        <v>4</v>
      </c>
      <c r="I13" s="168">
        <f>'Prezence 13.5.'!I13</f>
        <v>5908</v>
      </c>
      <c r="J13" s="168" t="str">
        <f>'Prezence 13.5.'!J13</f>
        <v>Růžička Filip</v>
      </c>
      <c r="K13" s="168">
        <f>'Prezence 13.5.'!K13</f>
        <v>40</v>
      </c>
      <c r="L13" s="168">
        <f>'Prezence 13.5.'!L13</f>
        <v>0</v>
      </c>
      <c r="M13" s="168">
        <f>'Prezence 13.5.'!M13</f>
        <v>0</v>
      </c>
      <c r="N13" s="168">
        <f>'Prezence 13.5.'!N13</f>
        <v>0</v>
      </c>
      <c r="O13" s="168">
        <f>'Prezence 13.5.'!O13</f>
        <v>0</v>
      </c>
      <c r="P13" s="168">
        <f>'Prezence 13.5.'!P13</f>
        <v>0</v>
      </c>
      <c r="Q13" s="168">
        <f>'Prezence 13.5.'!Q13</f>
        <v>0</v>
      </c>
      <c r="R13" s="168" t="str">
        <f>'Prezence 13.5.'!R13</f>
        <v>Jedlička Martin</v>
      </c>
      <c r="S13" s="168" t="str">
        <f>'Prezence 13.5.'!S13</f>
        <v>Vedral Marek</v>
      </c>
    </row>
    <row r="14" spans="1:19" ht="14.45" customHeight="1" thickBot="1">
      <c r="A14" s="216"/>
      <c r="B14" s="166" t="str">
        <f>'Prezence 13.5.'!B5</f>
        <v>TJ. Sokol Holice</v>
      </c>
      <c r="C14" s="166">
        <f>'Prezence 13.5.'!C5</f>
        <v>6030</v>
      </c>
      <c r="D14" s="166" t="str">
        <f>'Prezence 13.5.'!D5</f>
        <v>Sochůrek Tomáš</v>
      </c>
      <c r="E14" s="166">
        <f>'Prezence 13.5.'!E5</f>
        <v>28</v>
      </c>
      <c r="F14" s="166">
        <f>'Prezence 13.5.'!F5</f>
        <v>6257</v>
      </c>
      <c r="G14" s="166" t="str">
        <f>'Prezence 13.5.'!G5</f>
        <v>Kubový Matěj</v>
      </c>
      <c r="H14" s="166">
        <f>'Prezence 13.5.'!H5</f>
        <v>0</v>
      </c>
      <c r="I14" s="166">
        <f>'Prezence 13.5.'!I5</f>
        <v>6397</v>
      </c>
      <c r="J14" s="166" t="str">
        <f>'Prezence 13.5.'!J5</f>
        <v>Machatý Dominik</v>
      </c>
      <c r="K14" s="166">
        <f>'Prezence 13.5.'!K5</f>
        <v>47</v>
      </c>
      <c r="L14" s="166">
        <f>'Prezence 13.5.'!L5</f>
        <v>6404</v>
      </c>
      <c r="M14" s="166" t="str">
        <f>'Prezence 13.5.'!M5</f>
        <v>Sedlák Ondřej</v>
      </c>
      <c r="N14" s="166">
        <f>'Prezence 13.5.'!N5</f>
        <v>46</v>
      </c>
      <c r="O14" s="166">
        <f>'Prezence 13.5.'!O5</f>
        <v>0</v>
      </c>
      <c r="P14" s="166">
        <f>'Prezence 13.5.'!P5</f>
        <v>0</v>
      </c>
      <c r="Q14" s="166">
        <f>'Prezence 13.5.'!Q5</f>
        <v>0</v>
      </c>
      <c r="R14" s="166" t="str">
        <f>'Prezence 13.5.'!R5</f>
        <v>Sochůrek Tomáš</v>
      </c>
      <c r="S14" s="166" t="str">
        <f>'Prezence 13.5.'!S5</f>
        <v>Křepelka Lubomír</v>
      </c>
    </row>
    <row r="15" spans="1:19">
      <c r="A15" s="214" t="s">
        <v>0</v>
      </c>
      <c r="B15" s="174" t="str">
        <f>'Prezence 13.5.'!B7</f>
        <v>Tělovýchovná jednota Radomyšl, z.s.</v>
      </c>
      <c r="C15" s="174">
        <f>'Prezence 13.5.'!C7</f>
        <v>3127</v>
      </c>
      <c r="D15" s="174" t="str">
        <f>'Prezence 13.5.'!D7</f>
        <v>Votava Lukáš</v>
      </c>
      <c r="E15" s="174">
        <f>'Prezence 13.5.'!E7</f>
        <v>21</v>
      </c>
      <c r="F15" s="174">
        <f>'Prezence 13.5.'!F7</f>
        <v>3137</v>
      </c>
      <c r="G15" s="174" t="str">
        <f>'Prezence 13.5.'!G7</f>
        <v>Ježek Tomáš</v>
      </c>
      <c r="H15" s="174">
        <f>'Prezence 13.5.'!H7</f>
        <v>20</v>
      </c>
      <c r="I15" s="174">
        <f>'Prezence 13.5.'!I7</f>
        <v>5833</v>
      </c>
      <c r="J15" s="174" t="str">
        <f>'Prezence 13.5.'!J7</f>
        <v>Čapek Karel</v>
      </c>
      <c r="K15" s="174">
        <f>'Prezence 13.5.'!K7</f>
        <v>15</v>
      </c>
      <c r="L15" s="174">
        <f>'Prezence 13.5.'!L7</f>
        <v>0</v>
      </c>
      <c r="M15" s="174">
        <f>'Prezence 13.5.'!M7</f>
        <v>0</v>
      </c>
      <c r="N15" s="174">
        <f>'Prezence 13.5.'!N7</f>
        <v>0</v>
      </c>
      <c r="O15" s="174">
        <f>'Prezence 13.5.'!O7</f>
        <v>0</v>
      </c>
      <c r="P15" s="174">
        <f>'Prezence 13.5.'!P7</f>
        <v>0</v>
      </c>
      <c r="Q15" s="174">
        <f>'Prezence 13.5.'!Q7</f>
        <v>0</v>
      </c>
      <c r="R15" s="174" t="str">
        <f>'Prezence 13.5.'!R7</f>
        <v>Votava Lukáš</v>
      </c>
      <c r="S15" s="174" t="str">
        <f>'Prezence 13.5.'!S7</f>
        <v>Votava Marek</v>
      </c>
    </row>
    <row r="16" spans="1:19">
      <c r="A16" s="215"/>
      <c r="B16" s="96" t="str">
        <f>'Prezence 13.5.'!B15</f>
        <v>AC Zruč - Senec</v>
      </c>
      <c r="C16" s="96">
        <f>'Prezence 13.5.'!C15</f>
        <v>2769</v>
      </c>
      <c r="D16" s="96" t="str">
        <f>'Prezence 13.5.'!D15</f>
        <v>Rott Tomáš</v>
      </c>
      <c r="E16" s="96">
        <f>'Prezence 13.5.'!E15</f>
        <v>23</v>
      </c>
      <c r="F16" s="96">
        <f>'Prezence 13.5.'!F15</f>
        <v>5139</v>
      </c>
      <c r="G16" s="96" t="str">
        <f>'Prezence 13.5.'!G15</f>
        <v>Suchý Michal</v>
      </c>
      <c r="H16" s="96">
        <f>'Prezence 13.5.'!H15</f>
        <v>22</v>
      </c>
      <c r="I16" s="96">
        <f>'Prezence 13.5.'!I15</f>
        <v>5758</v>
      </c>
      <c r="J16" s="96" t="str">
        <f>'Prezence 13.5.'!J15</f>
        <v>Cinert Filip</v>
      </c>
      <c r="K16" s="96">
        <f>'Prezence 13.5.'!K15</f>
        <v>12</v>
      </c>
      <c r="L16" s="96">
        <f>'Prezence 13.5.'!L15</f>
        <v>0</v>
      </c>
      <c r="M16" s="96">
        <f>'Prezence 13.5.'!M15</f>
        <v>0</v>
      </c>
      <c r="N16" s="96">
        <f>'Prezence 13.5.'!N15</f>
        <v>0</v>
      </c>
      <c r="O16" s="96">
        <f>'Prezence 13.5.'!O15</f>
        <v>0</v>
      </c>
      <c r="P16" s="96">
        <f>'Prezence 13.5.'!P15</f>
        <v>0</v>
      </c>
      <c r="Q16" s="96">
        <f>'Prezence 13.5.'!Q15</f>
        <v>0</v>
      </c>
      <c r="R16" s="96" t="str">
        <f>'Prezence 13.5.'!R15</f>
        <v>Rott Tomáš</v>
      </c>
      <c r="S16" s="96" t="str">
        <f>'Prezence 13.5.'!S15</f>
        <v>Rott Marcel</v>
      </c>
    </row>
    <row r="17" spans="1:19" ht="14.45" customHeight="1" thickBot="1">
      <c r="A17" s="216"/>
      <c r="B17" s="167" t="str">
        <f>'Prezence 13.5.'!B11</f>
        <v>Městský nohejbalový klub Modřice, z.s. "C"</v>
      </c>
      <c r="C17" s="167">
        <f>'Prezence 13.5.'!C11</f>
        <v>5262</v>
      </c>
      <c r="D17" s="167" t="str">
        <f>'Prezence 13.5.'!D11</f>
        <v>Jahoda Tomáš</v>
      </c>
      <c r="E17" s="167">
        <f>'Prezence 13.5.'!E11</f>
        <v>5</v>
      </c>
      <c r="F17" s="167">
        <f>'Prezence 13.5.'!F11</f>
        <v>5260</v>
      </c>
      <c r="G17" s="167" t="str">
        <f>'Prezence 13.5.'!G11</f>
        <v>Iláš Patrik</v>
      </c>
      <c r="H17" s="167">
        <f>'Prezence 13.5.'!H11</f>
        <v>17</v>
      </c>
      <c r="I17" s="167">
        <f>'Prezence 13.5.'!I11</f>
        <v>5238</v>
      </c>
      <c r="J17" s="167" t="str">
        <f>'Prezence 13.5.'!J11</f>
        <v>Bednář Tadeáš</v>
      </c>
      <c r="K17" s="167">
        <f>'Prezence 13.5.'!K11</f>
        <v>45</v>
      </c>
      <c r="L17" s="167">
        <f>'Prezence 13.5.'!L11</f>
        <v>0</v>
      </c>
      <c r="M17" s="167">
        <f>'Prezence 13.5.'!M11</f>
        <v>0</v>
      </c>
      <c r="N17" s="167">
        <f>'Prezence 13.5.'!N11</f>
        <v>0</v>
      </c>
      <c r="O17" s="167">
        <f>'Prezence 13.5.'!O11</f>
        <v>0</v>
      </c>
      <c r="P17" s="167">
        <f>'Prezence 13.5.'!P11</f>
        <v>0</v>
      </c>
      <c r="Q17" s="167">
        <f>'Prezence 13.5.'!Q11</f>
        <v>0</v>
      </c>
      <c r="R17" s="167" t="str">
        <f>'Prezence 13.5.'!R11</f>
        <v>Bednář Tadeáš</v>
      </c>
      <c r="S17" s="167" t="str">
        <f>'Prezence 13.5.'!S11</f>
        <v>Svoboda Michal</v>
      </c>
    </row>
    <row r="18" spans="1:19">
      <c r="B18" s="97"/>
      <c r="C18" s="98"/>
      <c r="D18" s="98"/>
      <c r="E18" s="98"/>
      <c r="F18" s="98"/>
      <c r="G18" s="98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9">
      <c r="B19" s="97"/>
      <c r="C19" s="97"/>
      <c r="D19" s="97"/>
      <c r="E19" s="97"/>
      <c r="F19" s="97"/>
      <c r="G19" s="97"/>
    </row>
  </sheetData>
  <mergeCells count="7">
    <mergeCell ref="A2:A3"/>
    <mergeCell ref="A15:A17"/>
    <mergeCell ref="B2:S2"/>
    <mergeCell ref="B3:S3"/>
    <mergeCell ref="A5:A8"/>
    <mergeCell ref="A9:A11"/>
    <mergeCell ref="A12:A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workbookViewId="0">
      <selection activeCell="U4" sqref="U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26" ht="15.75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26" ht="32.25" customHeight="1" thickBot="1">
      <c r="A4" s="313" t="s">
        <v>20</v>
      </c>
      <c r="B4" s="314"/>
      <c r="C4" s="319" t="str">
        <f>'Nasazení do skupin'!B3</f>
        <v>Uhříněves 13.05.2018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</row>
    <row r="5" spans="1:26">
      <c r="A5" s="315"/>
      <c r="B5" s="316"/>
      <c r="C5" s="305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>
        <v>4</v>
      </c>
      <c r="M5" s="305"/>
      <c r="N5" s="306"/>
      <c r="O5" s="322" t="s">
        <v>1</v>
      </c>
      <c r="P5" s="323"/>
      <c r="Q5" s="324"/>
      <c r="R5" s="56" t="s">
        <v>2</v>
      </c>
    </row>
    <row r="6" spans="1:26" ht="15.75" thickBot="1">
      <c r="A6" s="317"/>
      <c r="B6" s="318"/>
      <c r="C6" s="307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57" t="s">
        <v>4</v>
      </c>
    </row>
    <row r="7" spans="1:26" ht="15" customHeight="1">
      <c r="A7" s="262">
        <v>1</v>
      </c>
      <c r="B7" s="265" t="str">
        <f>'Nasazení do skupin'!B5</f>
        <v>UNITOP SKP Žďár nad Sázavou</v>
      </c>
      <c r="C7" s="328"/>
      <c r="D7" s="329"/>
      <c r="E7" s="330"/>
      <c r="F7" s="255"/>
      <c r="G7" s="257"/>
      <c r="H7" s="253"/>
      <c r="I7" s="255"/>
      <c r="J7" s="257"/>
      <c r="K7" s="253"/>
      <c r="L7" s="255"/>
      <c r="M7" s="257"/>
      <c r="N7" s="253"/>
      <c r="O7" s="303"/>
      <c r="P7" s="238"/>
      <c r="Q7" s="242"/>
      <c r="R7" s="245"/>
      <c r="Y7" s="47"/>
    </row>
    <row r="8" spans="1:26" ht="15.75" customHeight="1" thickBot="1">
      <c r="A8" s="263"/>
      <c r="B8" s="266"/>
      <c r="C8" s="331"/>
      <c r="D8" s="332"/>
      <c r="E8" s="333"/>
      <c r="F8" s="256"/>
      <c r="G8" s="258"/>
      <c r="H8" s="254"/>
      <c r="I8" s="256"/>
      <c r="J8" s="258"/>
      <c r="K8" s="254"/>
      <c r="L8" s="256"/>
      <c r="M8" s="258"/>
      <c r="N8" s="254"/>
      <c r="O8" s="304"/>
      <c r="P8" s="239"/>
      <c r="Q8" s="243"/>
      <c r="R8" s="246"/>
    </row>
    <row r="9" spans="1:26" ht="15" customHeight="1">
      <c r="A9" s="263"/>
      <c r="B9" s="266"/>
      <c r="C9" s="331"/>
      <c r="D9" s="332"/>
      <c r="E9" s="333"/>
      <c r="F9" s="235"/>
      <c r="G9" s="231"/>
      <c r="H9" s="237"/>
      <c r="I9" s="235"/>
      <c r="J9" s="231"/>
      <c r="K9" s="237"/>
      <c r="L9" s="235"/>
      <c r="M9" s="231"/>
      <c r="N9" s="237"/>
      <c r="O9" s="301"/>
      <c r="P9" s="227"/>
      <c r="Q9" s="229"/>
      <c r="R9" s="247"/>
      <c r="X9" s="47"/>
      <c r="Y9" s="47"/>
      <c r="Z9" s="47"/>
    </row>
    <row r="10" spans="1:26" ht="15.75" customHeight="1" thickBot="1">
      <c r="A10" s="264"/>
      <c r="B10" s="267"/>
      <c r="C10" s="334"/>
      <c r="D10" s="335"/>
      <c r="E10" s="336"/>
      <c r="F10" s="235"/>
      <c r="G10" s="231"/>
      <c r="H10" s="237"/>
      <c r="I10" s="236"/>
      <c r="J10" s="232"/>
      <c r="K10" s="252"/>
      <c r="L10" s="236"/>
      <c r="M10" s="232"/>
      <c r="N10" s="252"/>
      <c r="O10" s="302"/>
      <c r="P10" s="228"/>
      <c r="Q10" s="230"/>
      <c r="R10" s="248"/>
      <c r="X10" s="47"/>
      <c r="Y10" s="47"/>
      <c r="Z10" s="47"/>
    </row>
    <row r="11" spans="1:26" ht="15" customHeight="1">
      <c r="A11" s="262">
        <v>2</v>
      </c>
      <c r="B11" s="265" t="str">
        <f>'Nasazení do skupin'!B6</f>
        <v>Městský nohejbalový klub Modřice, z.s. "A"</v>
      </c>
      <c r="C11" s="255"/>
      <c r="D11" s="257"/>
      <c r="E11" s="257"/>
      <c r="F11" s="268" t="s">
        <v>131</v>
      </c>
      <c r="G11" s="269"/>
      <c r="H11" s="270"/>
      <c r="I11" s="257"/>
      <c r="J11" s="257"/>
      <c r="K11" s="253"/>
      <c r="L11" s="255"/>
      <c r="M11" s="257"/>
      <c r="N11" s="253"/>
      <c r="O11" s="303"/>
      <c r="P11" s="238"/>
      <c r="Q11" s="242"/>
      <c r="R11" s="245"/>
    </row>
    <row r="12" spans="1:26" ht="15.75" customHeight="1" thickBot="1">
      <c r="A12" s="263"/>
      <c r="B12" s="266"/>
      <c r="C12" s="256"/>
      <c r="D12" s="258"/>
      <c r="E12" s="258"/>
      <c r="F12" s="271"/>
      <c r="G12" s="272"/>
      <c r="H12" s="273"/>
      <c r="I12" s="258"/>
      <c r="J12" s="258"/>
      <c r="K12" s="254"/>
      <c r="L12" s="256"/>
      <c r="M12" s="258"/>
      <c r="N12" s="254"/>
      <c r="O12" s="304"/>
      <c r="P12" s="239"/>
      <c r="Q12" s="243"/>
      <c r="R12" s="246"/>
    </row>
    <row r="13" spans="1:26" ht="15" customHeight="1">
      <c r="A13" s="263"/>
      <c r="B13" s="266"/>
      <c r="C13" s="235"/>
      <c r="D13" s="231"/>
      <c r="E13" s="231"/>
      <c r="F13" s="271"/>
      <c r="G13" s="272"/>
      <c r="H13" s="273"/>
      <c r="I13" s="231"/>
      <c r="J13" s="231"/>
      <c r="K13" s="237"/>
      <c r="L13" s="235"/>
      <c r="M13" s="231"/>
      <c r="N13" s="237"/>
      <c r="O13" s="301"/>
      <c r="P13" s="227"/>
      <c r="Q13" s="229"/>
      <c r="R13" s="247"/>
    </row>
    <row r="14" spans="1:26" ht="15.75" customHeight="1" thickBot="1">
      <c r="A14" s="264"/>
      <c r="B14" s="267"/>
      <c r="C14" s="236"/>
      <c r="D14" s="232"/>
      <c r="E14" s="232"/>
      <c r="F14" s="274"/>
      <c r="G14" s="275"/>
      <c r="H14" s="276"/>
      <c r="I14" s="231"/>
      <c r="J14" s="231"/>
      <c r="K14" s="237"/>
      <c r="L14" s="236"/>
      <c r="M14" s="232"/>
      <c r="N14" s="252"/>
      <c r="O14" s="302"/>
      <c r="P14" s="228"/>
      <c r="Q14" s="230"/>
      <c r="R14" s="248"/>
    </row>
    <row r="15" spans="1:26" ht="15" customHeight="1">
      <c r="A15" s="262">
        <v>3</v>
      </c>
      <c r="B15" s="265" t="str">
        <f>'Nasazení do skupin'!B7</f>
        <v>TJ Dynamo ČEZ České Budějovice</v>
      </c>
      <c r="C15" s="255"/>
      <c r="D15" s="257"/>
      <c r="E15" s="253"/>
      <c r="F15" s="277"/>
      <c r="G15" s="278"/>
      <c r="H15" s="278"/>
      <c r="I15" s="281"/>
      <c r="J15" s="282"/>
      <c r="K15" s="283"/>
      <c r="L15" s="259"/>
      <c r="M15" s="259"/>
      <c r="N15" s="299"/>
      <c r="O15" s="303"/>
      <c r="P15" s="238"/>
      <c r="Q15" s="242"/>
      <c r="R15" s="245"/>
    </row>
    <row r="16" spans="1:26" ht="15.75" customHeight="1" thickBot="1">
      <c r="A16" s="263"/>
      <c r="B16" s="266"/>
      <c r="C16" s="256"/>
      <c r="D16" s="258"/>
      <c r="E16" s="254"/>
      <c r="F16" s="256"/>
      <c r="G16" s="258"/>
      <c r="H16" s="258"/>
      <c r="I16" s="284"/>
      <c r="J16" s="285"/>
      <c r="K16" s="286"/>
      <c r="L16" s="260"/>
      <c r="M16" s="260"/>
      <c r="N16" s="300"/>
      <c r="O16" s="304"/>
      <c r="P16" s="239"/>
      <c r="Q16" s="243"/>
      <c r="R16" s="246"/>
    </row>
    <row r="17" spans="1:28" ht="15" customHeight="1">
      <c r="A17" s="263"/>
      <c r="B17" s="266"/>
      <c r="C17" s="235"/>
      <c r="D17" s="231"/>
      <c r="E17" s="237"/>
      <c r="F17" s="235"/>
      <c r="G17" s="231"/>
      <c r="H17" s="231"/>
      <c r="I17" s="284"/>
      <c r="J17" s="285"/>
      <c r="K17" s="286"/>
      <c r="L17" s="279"/>
      <c r="M17" s="279"/>
      <c r="N17" s="233"/>
      <c r="O17" s="301"/>
      <c r="P17" s="227"/>
      <c r="Q17" s="229"/>
      <c r="R17" s="247"/>
    </row>
    <row r="18" spans="1:28" ht="15.75" customHeight="1" thickBot="1">
      <c r="A18" s="264"/>
      <c r="B18" s="267"/>
      <c r="C18" s="236"/>
      <c r="D18" s="232"/>
      <c r="E18" s="252"/>
      <c r="F18" s="236"/>
      <c r="G18" s="232"/>
      <c r="H18" s="232"/>
      <c r="I18" s="287"/>
      <c r="J18" s="288"/>
      <c r="K18" s="289"/>
      <c r="L18" s="280"/>
      <c r="M18" s="280"/>
      <c r="N18" s="234"/>
      <c r="O18" s="302"/>
      <c r="P18" s="228"/>
      <c r="Q18" s="230"/>
      <c r="R18" s="248"/>
    </row>
    <row r="19" spans="1:28" ht="15" customHeight="1">
      <c r="A19" s="262">
        <v>4</v>
      </c>
      <c r="B19" s="265" t="str">
        <f>'Nasazení do skupin'!B8</f>
        <v>TJ Pankrác</v>
      </c>
      <c r="C19" s="255"/>
      <c r="D19" s="257"/>
      <c r="E19" s="253"/>
      <c r="F19" s="255"/>
      <c r="G19" s="257"/>
      <c r="H19" s="253"/>
      <c r="I19" s="277"/>
      <c r="J19" s="278"/>
      <c r="K19" s="278"/>
      <c r="L19" s="290">
        <v>2018</v>
      </c>
      <c r="M19" s="291"/>
      <c r="N19" s="292"/>
      <c r="O19" s="238"/>
      <c r="P19" s="238"/>
      <c r="Q19" s="242"/>
      <c r="R19" s="245"/>
    </row>
    <row r="20" spans="1:28" ht="15.75" customHeight="1" thickBot="1">
      <c r="A20" s="263"/>
      <c r="B20" s="266"/>
      <c r="C20" s="256"/>
      <c r="D20" s="258"/>
      <c r="E20" s="254"/>
      <c r="F20" s="256"/>
      <c r="G20" s="258"/>
      <c r="H20" s="254"/>
      <c r="I20" s="256"/>
      <c r="J20" s="258"/>
      <c r="K20" s="258"/>
      <c r="L20" s="293"/>
      <c r="M20" s="294"/>
      <c r="N20" s="295"/>
      <c r="O20" s="239"/>
      <c r="P20" s="239"/>
      <c r="Q20" s="243"/>
      <c r="R20" s="246"/>
    </row>
    <row r="21" spans="1:28" ht="15" customHeight="1">
      <c r="A21" s="263"/>
      <c r="B21" s="266"/>
      <c r="C21" s="235"/>
      <c r="D21" s="231"/>
      <c r="E21" s="237"/>
      <c r="F21" s="235"/>
      <c r="G21" s="231"/>
      <c r="H21" s="237"/>
      <c r="I21" s="235"/>
      <c r="J21" s="231"/>
      <c r="K21" s="231"/>
      <c r="L21" s="293"/>
      <c r="M21" s="294"/>
      <c r="N21" s="295"/>
      <c r="O21" s="240"/>
      <c r="P21" s="227"/>
      <c r="Q21" s="229"/>
      <c r="R21" s="247"/>
    </row>
    <row r="22" spans="1:28" ht="15.75" customHeight="1" thickBot="1">
      <c r="A22" s="264"/>
      <c r="B22" s="267"/>
      <c r="C22" s="236"/>
      <c r="D22" s="232"/>
      <c r="E22" s="252"/>
      <c r="F22" s="236"/>
      <c r="G22" s="232"/>
      <c r="H22" s="252"/>
      <c r="I22" s="236"/>
      <c r="J22" s="232"/>
      <c r="K22" s="232"/>
      <c r="L22" s="296"/>
      <c r="M22" s="297"/>
      <c r="N22" s="298"/>
      <c r="O22" s="241"/>
      <c r="P22" s="228"/>
      <c r="Q22" s="230"/>
      <c r="R22" s="248"/>
    </row>
    <row r="24" spans="1:28" ht="24.9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61"/>
      <c r="B25" s="249"/>
      <c r="C25" s="249"/>
      <c r="D25" s="250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61"/>
      <c r="B26" s="249"/>
      <c r="C26" s="249"/>
      <c r="D26" s="250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61"/>
      <c r="B27" s="249"/>
      <c r="C27" s="249"/>
      <c r="D27" s="250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61"/>
      <c r="B28" s="249"/>
      <c r="C28" s="249"/>
      <c r="D28" s="250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261"/>
      <c r="B29" s="249"/>
      <c r="C29" s="249"/>
      <c r="D29" s="250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261"/>
      <c r="B30" s="249"/>
      <c r="C30" s="249"/>
      <c r="D30" s="250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61"/>
      <c r="B31" s="249"/>
      <c r="C31" s="249"/>
      <c r="D31" s="250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61"/>
      <c r="B32" s="249"/>
      <c r="C32" s="249"/>
      <c r="D32" s="250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61"/>
      <c r="B33" s="249"/>
      <c r="C33" s="249"/>
      <c r="D33" s="250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61"/>
      <c r="B34" s="249"/>
      <c r="C34" s="249"/>
      <c r="D34" s="250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61"/>
      <c r="B35" s="249"/>
      <c r="C35" s="249"/>
      <c r="D35" s="250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61"/>
      <c r="B36" s="249"/>
      <c r="C36" s="249"/>
      <c r="D36" s="250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251"/>
      <c r="Q37" s="251"/>
      <c r="R37" s="1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</row>
    <row r="39" spans="1:54"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</row>
    <row r="40" spans="1:54"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</row>
    <row r="41" spans="1:54" ht="20.25">
      <c r="T41" s="222"/>
      <c r="U41" s="222"/>
      <c r="V41" s="222"/>
      <c r="W41" s="222"/>
      <c r="X41" s="222"/>
      <c r="Y41" s="222"/>
      <c r="Z41" s="222"/>
      <c r="AA41" s="224"/>
      <c r="AB41" s="224"/>
      <c r="AC41" s="224"/>
      <c r="AD41" s="224"/>
      <c r="AE41" s="224"/>
      <c r="AF41" s="224"/>
      <c r="AG41" s="3"/>
      <c r="AH41" s="3"/>
      <c r="AI41" s="222"/>
      <c r="AJ41" s="222"/>
      <c r="AK41" s="222"/>
      <c r="AL41" s="222"/>
      <c r="AM41" s="222"/>
      <c r="AN41" s="222"/>
      <c r="AO41" s="8"/>
      <c r="AP41" s="7"/>
      <c r="AQ41" s="7"/>
      <c r="AR41" s="7"/>
      <c r="AS41" s="7"/>
      <c r="AT41" s="7"/>
      <c r="AU41" s="222"/>
      <c r="AV41" s="222"/>
      <c r="AW41" s="222"/>
      <c r="AX41" s="222"/>
      <c r="AY41" s="3"/>
      <c r="AZ41" s="3"/>
      <c r="BA41" s="3"/>
      <c r="BB41" s="3"/>
    </row>
    <row r="43" spans="1:54" ht="20.25">
      <c r="T43" s="224"/>
      <c r="U43" s="224"/>
      <c r="V43" s="224"/>
      <c r="W43" s="224"/>
      <c r="X43" s="224"/>
      <c r="Y43" s="224"/>
      <c r="Z43" s="224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3"/>
      <c r="AL43" s="224"/>
      <c r="AM43" s="224"/>
      <c r="AN43" s="224"/>
      <c r="AO43" s="224"/>
      <c r="AP43" s="224"/>
      <c r="AQ43" s="224"/>
      <c r="AR43" s="224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</row>
    <row r="46" spans="1:54" ht="15.75">
      <c r="T46" s="226"/>
      <c r="U46" s="226"/>
      <c r="V46" s="226"/>
      <c r="W46" s="226"/>
      <c r="X46" s="226"/>
      <c r="Y46" s="226"/>
      <c r="Z46" s="4"/>
      <c r="AA46" s="226"/>
      <c r="AB46" s="226"/>
      <c r="AC46" s="4"/>
      <c r="AD46" s="4"/>
      <c r="AE46" s="4"/>
      <c r="AF46" s="226"/>
      <c r="AG46" s="226"/>
      <c r="AH46" s="226"/>
      <c r="AI46" s="226"/>
      <c r="AJ46" s="226"/>
      <c r="AK46" s="226"/>
      <c r="AL46" s="4"/>
      <c r="AM46" s="4"/>
      <c r="AN46" s="4"/>
      <c r="AO46" s="4"/>
      <c r="AP46" s="4"/>
      <c r="AQ46" s="4"/>
      <c r="AR46" s="226"/>
      <c r="AS46" s="226"/>
      <c r="AT46" s="226"/>
      <c r="AU46" s="226"/>
      <c r="AV46" s="226"/>
      <c r="AW46" s="226"/>
      <c r="AX46" s="4"/>
      <c r="AY46" s="4"/>
      <c r="AZ46" s="4"/>
      <c r="BA46" s="4"/>
      <c r="BB46" s="4"/>
    </row>
    <row r="49" spans="20:54" ht="15" customHeight="1"/>
    <row r="53" spans="20:54"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</row>
    <row r="54" spans="20:54"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</row>
    <row r="58" spans="20:54" ht="23.25"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</row>
    <row r="59" spans="20:54" ht="20.25">
      <c r="T59" s="222"/>
      <c r="U59" s="222"/>
      <c r="V59" s="222"/>
      <c r="W59" s="222"/>
      <c r="X59" s="222"/>
      <c r="Y59" s="222"/>
      <c r="Z59" s="222"/>
      <c r="AA59" s="224"/>
      <c r="AB59" s="224"/>
      <c r="AC59" s="224"/>
      <c r="AD59" s="224"/>
      <c r="AE59" s="224"/>
      <c r="AF59" s="224"/>
      <c r="AG59" s="3"/>
      <c r="AH59" s="3"/>
      <c r="AI59" s="222"/>
      <c r="AJ59" s="222"/>
      <c r="AK59" s="222"/>
      <c r="AL59" s="222"/>
      <c r="AM59" s="222"/>
      <c r="AN59" s="222"/>
      <c r="AO59" s="8"/>
      <c r="AP59" s="7"/>
      <c r="AQ59" s="7"/>
      <c r="AR59" s="7"/>
      <c r="AS59" s="7"/>
      <c r="AT59" s="7"/>
      <c r="AU59" s="222"/>
      <c r="AV59" s="222"/>
      <c r="AW59" s="222"/>
      <c r="AX59" s="222"/>
      <c r="AY59" s="3"/>
      <c r="AZ59" s="3"/>
      <c r="BA59" s="3"/>
      <c r="BB59" s="3"/>
    </row>
    <row r="61" spans="20:54" ht="20.25">
      <c r="T61" s="224"/>
      <c r="U61" s="224"/>
      <c r="V61" s="224"/>
      <c r="W61" s="224"/>
      <c r="X61" s="224"/>
      <c r="Y61" s="224"/>
      <c r="Z61" s="224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3"/>
      <c r="AL61" s="224"/>
      <c r="AM61" s="224"/>
      <c r="AN61" s="224"/>
      <c r="AO61" s="224"/>
      <c r="AP61" s="224"/>
      <c r="AQ61" s="224"/>
      <c r="AR61" s="224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</row>
    <row r="64" spans="20:54" ht="15.75">
      <c r="T64" s="226"/>
      <c r="U64" s="226"/>
      <c r="V64" s="226"/>
      <c r="W64" s="226"/>
      <c r="X64" s="226"/>
      <c r="Y64" s="226"/>
      <c r="Z64" s="4"/>
      <c r="AA64" s="226"/>
      <c r="AB64" s="226"/>
      <c r="AC64" s="4"/>
      <c r="AD64" s="4"/>
      <c r="AE64" s="4"/>
      <c r="AF64" s="226"/>
      <c r="AG64" s="226"/>
      <c r="AH64" s="226"/>
      <c r="AI64" s="226"/>
      <c r="AJ64" s="226"/>
      <c r="AK64" s="226"/>
      <c r="AL64" s="4"/>
      <c r="AM64" s="4"/>
      <c r="AN64" s="4"/>
      <c r="AO64" s="4"/>
      <c r="AP64" s="4"/>
      <c r="AQ64" s="4"/>
      <c r="AR64" s="226"/>
      <c r="AS64" s="226"/>
      <c r="AT64" s="226"/>
      <c r="AU64" s="226"/>
      <c r="AV64" s="226"/>
      <c r="AW64" s="226"/>
      <c r="AX64" s="4"/>
      <c r="AY64" s="4"/>
      <c r="AZ64" s="4"/>
      <c r="BA64" s="4"/>
      <c r="BB64" s="4"/>
    </row>
    <row r="67" spans="20:54" ht="15" customHeight="1"/>
    <row r="71" spans="20:54"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</row>
    <row r="72" spans="20:54"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</row>
    <row r="76" spans="20:54" ht="23.25"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</row>
    <row r="78" spans="20:54" ht="23.25"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</row>
    <row r="79" spans="20:54" ht="20.25">
      <c r="T79" s="222"/>
      <c r="U79" s="222"/>
      <c r="V79" s="222"/>
      <c r="W79" s="222"/>
      <c r="X79" s="222"/>
      <c r="Y79" s="222"/>
      <c r="Z79" s="222"/>
      <c r="AA79" s="224"/>
      <c r="AB79" s="224"/>
      <c r="AC79" s="224"/>
      <c r="AD79" s="224"/>
      <c r="AE79" s="224"/>
      <c r="AF79" s="224"/>
      <c r="AG79" s="3"/>
      <c r="AH79" s="3"/>
      <c r="AI79" s="222"/>
      <c r="AJ79" s="222"/>
      <c r="AK79" s="222"/>
      <c r="AL79" s="222"/>
      <c r="AM79" s="222"/>
      <c r="AN79" s="222"/>
      <c r="AO79" s="8"/>
      <c r="AP79" s="7"/>
      <c r="AQ79" s="7"/>
      <c r="AR79" s="7"/>
      <c r="AS79" s="7"/>
      <c r="AT79" s="7"/>
      <c r="AU79" s="222"/>
      <c r="AV79" s="222"/>
      <c r="AW79" s="222"/>
      <c r="AX79" s="222"/>
      <c r="AY79" s="3"/>
      <c r="AZ79" s="3"/>
      <c r="BA79" s="3"/>
      <c r="BB79" s="3"/>
    </row>
    <row r="81" spans="20:54" ht="20.25">
      <c r="T81" s="224"/>
      <c r="U81" s="224"/>
      <c r="V81" s="224"/>
      <c r="W81" s="224"/>
      <c r="X81" s="224"/>
      <c r="Y81" s="224"/>
      <c r="Z81" s="224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3"/>
      <c r="AL81" s="224"/>
      <c r="AM81" s="224"/>
      <c r="AN81" s="224"/>
      <c r="AO81" s="224"/>
      <c r="AP81" s="224"/>
      <c r="AQ81" s="224"/>
      <c r="AR81" s="224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</row>
    <row r="84" spans="20:54" ht="15.75">
      <c r="T84" s="226"/>
      <c r="U84" s="226"/>
      <c r="V84" s="226"/>
      <c r="W84" s="226"/>
      <c r="X84" s="226"/>
      <c r="Y84" s="226"/>
      <c r="Z84" s="4"/>
      <c r="AA84" s="226"/>
      <c r="AB84" s="226"/>
      <c r="AC84" s="4"/>
      <c r="AD84" s="4"/>
      <c r="AE84" s="4"/>
      <c r="AF84" s="226"/>
      <c r="AG84" s="226"/>
      <c r="AH84" s="226"/>
      <c r="AI84" s="226"/>
      <c r="AJ84" s="226"/>
      <c r="AK84" s="226"/>
      <c r="AL84" s="4"/>
      <c r="AM84" s="4"/>
      <c r="AN84" s="4"/>
      <c r="AO84" s="4"/>
      <c r="AP84" s="4"/>
      <c r="AQ84" s="4"/>
      <c r="AR84" s="226"/>
      <c r="AS84" s="226"/>
      <c r="AT84" s="226"/>
      <c r="AU84" s="226"/>
      <c r="AV84" s="226"/>
      <c r="AW84" s="226"/>
      <c r="AX84" s="4"/>
      <c r="AY84" s="4"/>
      <c r="AZ84" s="4"/>
      <c r="BA84" s="4"/>
      <c r="BB84" s="4"/>
    </row>
    <row r="91" spans="20:54"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</row>
    <row r="92" spans="20:54"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S92"/>
  <sheetViews>
    <sheetView showGridLines="0" topLeftCell="A7" workbookViewId="0">
      <selection activeCell="U19" sqref="U1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338" t="str">
        <f>'Nasazení do skupin'!B2</f>
        <v>Pohár ČNS starších žáků trojice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40"/>
    </row>
    <row r="3" spans="1:18" ht="15.75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18" ht="32.25" customHeight="1" thickBot="1">
      <c r="A4" s="388" t="s">
        <v>20</v>
      </c>
      <c r="B4" s="389"/>
      <c r="C4" s="390" t="str">
        <f>'Nasazení do skupin'!B3</f>
        <v>Uhříněves 13.05.2018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2"/>
    </row>
    <row r="5" spans="1:18">
      <c r="A5" s="315"/>
      <c r="B5" s="316"/>
      <c r="C5" s="338">
        <v>1</v>
      </c>
      <c r="D5" s="339"/>
      <c r="E5" s="340"/>
      <c r="F5" s="338">
        <v>2</v>
      </c>
      <c r="G5" s="339"/>
      <c r="H5" s="340"/>
      <c r="I5" s="338">
        <v>3</v>
      </c>
      <c r="J5" s="339"/>
      <c r="K5" s="340"/>
      <c r="L5" s="338">
        <v>4</v>
      </c>
      <c r="M5" s="339"/>
      <c r="N5" s="340"/>
      <c r="O5" s="393" t="s">
        <v>1</v>
      </c>
      <c r="P5" s="394"/>
      <c r="Q5" s="395"/>
      <c r="R5" s="202" t="s">
        <v>2</v>
      </c>
    </row>
    <row r="6" spans="1:18" ht="15.75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67" t="s">
        <v>4</v>
      </c>
    </row>
    <row r="7" spans="1:18" ht="15" customHeight="1">
      <c r="A7" s="370">
        <v>1</v>
      </c>
      <c r="B7" s="337" t="str">
        <f>'Nasazení do skupin'!B5</f>
        <v>UNITOP SKP Žďár nad Sázavou</v>
      </c>
      <c r="C7" s="379"/>
      <c r="D7" s="380"/>
      <c r="E7" s="381"/>
      <c r="F7" s="359">
        <f>O35</f>
        <v>0</v>
      </c>
      <c r="G7" s="359" t="s">
        <v>5</v>
      </c>
      <c r="H7" s="350">
        <f>Q35</f>
        <v>2</v>
      </c>
      <c r="I7" s="358">
        <f>Q29</f>
        <v>2</v>
      </c>
      <c r="J7" s="359" t="s">
        <v>5</v>
      </c>
      <c r="K7" s="350">
        <f>O29</f>
        <v>0</v>
      </c>
      <c r="L7" s="358">
        <f>O25</f>
        <v>0</v>
      </c>
      <c r="M7" s="359" t="s">
        <v>5</v>
      </c>
      <c r="N7" s="350">
        <f>Q25</f>
        <v>2</v>
      </c>
      <c r="O7" s="362">
        <f>F7+I7+L7</f>
        <v>2</v>
      </c>
      <c r="P7" s="364" t="s">
        <v>5</v>
      </c>
      <c r="Q7" s="366">
        <f>H7+K7+N7</f>
        <v>4</v>
      </c>
      <c r="R7" s="368">
        <v>2</v>
      </c>
    </row>
    <row r="8" spans="1:18" ht="15.75" customHeight="1" thickBot="1">
      <c r="A8" s="371"/>
      <c r="B8" s="266"/>
      <c r="C8" s="382"/>
      <c r="D8" s="383"/>
      <c r="E8" s="384"/>
      <c r="F8" s="349"/>
      <c r="G8" s="349"/>
      <c r="H8" s="351"/>
      <c r="I8" s="347"/>
      <c r="J8" s="349"/>
      <c r="K8" s="351"/>
      <c r="L8" s="347"/>
      <c r="M8" s="349"/>
      <c r="N8" s="351"/>
      <c r="O8" s="363"/>
      <c r="P8" s="365"/>
      <c r="Q8" s="367"/>
      <c r="R8" s="369"/>
    </row>
    <row r="9" spans="1:18" ht="15" customHeight="1">
      <c r="A9" s="371"/>
      <c r="B9" s="266"/>
      <c r="C9" s="382"/>
      <c r="D9" s="383"/>
      <c r="E9" s="384"/>
      <c r="F9" s="352">
        <f>O36</f>
        <v>6</v>
      </c>
      <c r="G9" s="352" t="s">
        <v>5</v>
      </c>
      <c r="H9" s="353">
        <f>Q36</f>
        <v>20</v>
      </c>
      <c r="I9" s="354">
        <f>Q30</f>
        <v>20</v>
      </c>
      <c r="J9" s="352" t="s">
        <v>5</v>
      </c>
      <c r="K9" s="353">
        <f>O30</f>
        <v>11</v>
      </c>
      <c r="L9" s="354">
        <f>O26</f>
        <v>16</v>
      </c>
      <c r="M9" s="352" t="s">
        <v>5</v>
      </c>
      <c r="N9" s="353">
        <f>Q26</f>
        <v>20</v>
      </c>
      <c r="O9" s="360">
        <f>F9+I9+L9</f>
        <v>42</v>
      </c>
      <c r="P9" s="375" t="s">
        <v>5</v>
      </c>
      <c r="Q9" s="377">
        <f>H9+K9+N9</f>
        <v>51</v>
      </c>
      <c r="R9" s="373">
        <v>3</v>
      </c>
    </row>
    <row r="10" spans="1:18" ht="15.75" customHeight="1" thickBot="1">
      <c r="A10" s="372"/>
      <c r="B10" s="267"/>
      <c r="C10" s="385"/>
      <c r="D10" s="386"/>
      <c r="E10" s="387"/>
      <c r="F10" s="352"/>
      <c r="G10" s="352"/>
      <c r="H10" s="353"/>
      <c r="I10" s="355"/>
      <c r="J10" s="356"/>
      <c r="K10" s="357"/>
      <c r="L10" s="355"/>
      <c r="M10" s="356"/>
      <c r="N10" s="357"/>
      <c r="O10" s="361"/>
      <c r="P10" s="376"/>
      <c r="Q10" s="378"/>
      <c r="R10" s="374"/>
    </row>
    <row r="11" spans="1:18" ht="15" customHeight="1">
      <c r="A11" s="370">
        <v>2</v>
      </c>
      <c r="B11" s="337" t="str">
        <f>'Nasazení do skupin'!B6</f>
        <v>Městský nohejbalový klub Modřice, z.s. "A"</v>
      </c>
      <c r="C11" s="346">
        <f>H7</f>
        <v>2</v>
      </c>
      <c r="D11" s="348" t="s">
        <v>5</v>
      </c>
      <c r="E11" s="348">
        <f>F7</f>
        <v>0</v>
      </c>
      <c r="F11" s="268" t="s">
        <v>131</v>
      </c>
      <c r="G11" s="269"/>
      <c r="H11" s="270"/>
      <c r="I11" s="359">
        <f>O27</f>
        <v>2</v>
      </c>
      <c r="J11" s="359" t="s">
        <v>5</v>
      </c>
      <c r="K11" s="350">
        <f>Q27</f>
        <v>0</v>
      </c>
      <c r="L11" s="358">
        <f>O31</f>
        <v>2</v>
      </c>
      <c r="M11" s="359" t="s">
        <v>5</v>
      </c>
      <c r="N11" s="350">
        <f>Q31</f>
        <v>1</v>
      </c>
      <c r="O11" s="362">
        <f>C11+I11+L11</f>
        <v>6</v>
      </c>
      <c r="P11" s="364" t="s">
        <v>5</v>
      </c>
      <c r="Q11" s="366">
        <f>E11+K11+N11</f>
        <v>1</v>
      </c>
      <c r="R11" s="368">
        <v>6</v>
      </c>
    </row>
    <row r="12" spans="1:18" ht="15.75" customHeight="1" thickBot="1">
      <c r="A12" s="371"/>
      <c r="B12" s="266"/>
      <c r="C12" s="347"/>
      <c r="D12" s="349"/>
      <c r="E12" s="349"/>
      <c r="F12" s="271"/>
      <c r="G12" s="272"/>
      <c r="H12" s="273"/>
      <c r="I12" s="349"/>
      <c r="J12" s="349"/>
      <c r="K12" s="351"/>
      <c r="L12" s="347"/>
      <c r="M12" s="349"/>
      <c r="N12" s="351"/>
      <c r="O12" s="363"/>
      <c r="P12" s="365"/>
      <c r="Q12" s="367"/>
      <c r="R12" s="369"/>
    </row>
    <row r="13" spans="1:18" ht="15" customHeight="1">
      <c r="A13" s="371"/>
      <c r="B13" s="266"/>
      <c r="C13" s="354">
        <f>H9</f>
        <v>20</v>
      </c>
      <c r="D13" s="352" t="s">
        <v>5</v>
      </c>
      <c r="E13" s="352">
        <f>F9</f>
        <v>6</v>
      </c>
      <c r="F13" s="271"/>
      <c r="G13" s="272"/>
      <c r="H13" s="273"/>
      <c r="I13" s="352">
        <f>O28</f>
        <v>20</v>
      </c>
      <c r="J13" s="352" t="s">
        <v>5</v>
      </c>
      <c r="K13" s="353">
        <f>Q28</f>
        <v>6</v>
      </c>
      <c r="L13" s="354">
        <f>O32</f>
        <v>25</v>
      </c>
      <c r="M13" s="352" t="s">
        <v>5</v>
      </c>
      <c r="N13" s="353">
        <f>Q32</f>
        <v>24</v>
      </c>
      <c r="O13" s="360">
        <f>C13+I13+L13</f>
        <v>65</v>
      </c>
      <c r="P13" s="375" t="s">
        <v>5</v>
      </c>
      <c r="Q13" s="377">
        <f>E13+K13+N13</f>
        <v>36</v>
      </c>
      <c r="R13" s="396">
        <v>1</v>
      </c>
    </row>
    <row r="14" spans="1:18" ht="15.75" customHeight="1" thickBot="1">
      <c r="A14" s="372"/>
      <c r="B14" s="267"/>
      <c r="C14" s="355"/>
      <c r="D14" s="356"/>
      <c r="E14" s="356"/>
      <c r="F14" s="274"/>
      <c r="G14" s="275"/>
      <c r="H14" s="276"/>
      <c r="I14" s="352"/>
      <c r="J14" s="352"/>
      <c r="K14" s="353"/>
      <c r="L14" s="355"/>
      <c r="M14" s="356"/>
      <c r="N14" s="357"/>
      <c r="O14" s="361"/>
      <c r="P14" s="376"/>
      <c r="Q14" s="378"/>
      <c r="R14" s="397"/>
    </row>
    <row r="15" spans="1:18" ht="15" customHeight="1">
      <c r="A15" s="370">
        <v>3</v>
      </c>
      <c r="B15" s="337" t="str">
        <f>'Nasazení do skupin'!B7</f>
        <v>TJ Dynamo ČEZ České Budějovice</v>
      </c>
      <c r="C15" s="358">
        <f>K7</f>
        <v>0</v>
      </c>
      <c r="D15" s="359" t="s">
        <v>5</v>
      </c>
      <c r="E15" s="350">
        <f>I7</f>
        <v>2</v>
      </c>
      <c r="F15" s="346">
        <f>K11</f>
        <v>0</v>
      </c>
      <c r="G15" s="348" t="s">
        <v>5</v>
      </c>
      <c r="H15" s="348">
        <f>I11</f>
        <v>2</v>
      </c>
      <c r="I15" s="290">
        <v>2018</v>
      </c>
      <c r="J15" s="291"/>
      <c r="K15" s="292"/>
      <c r="L15" s="398">
        <f>Q33</f>
        <v>2</v>
      </c>
      <c r="M15" s="398" t="s">
        <v>5</v>
      </c>
      <c r="N15" s="400">
        <f>O33</f>
        <v>1</v>
      </c>
      <c r="O15" s="362">
        <f>C15+F15+L15</f>
        <v>2</v>
      </c>
      <c r="P15" s="364" t="s">
        <v>5</v>
      </c>
      <c r="Q15" s="366">
        <f>E15+H15+N15</f>
        <v>5</v>
      </c>
      <c r="R15" s="368">
        <v>2</v>
      </c>
    </row>
    <row r="16" spans="1:18" ht="15.75" customHeight="1" thickBot="1">
      <c r="A16" s="371"/>
      <c r="B16" s="266"/>
      <c r="C16" s="347"/>
      <c r="D16" s="349"/>
      <c r="E16" s="351"/>
      <c r="F16" s="347"/>
      <c r="G16" s="349"/>
      <c r="H16" s="349"/>
      <c r="I16" s="293"/>
      <c r="J16" s="294"/>
      <c r="K16" s="295"/>
      <c r="L16" s="399"/>
      <c r="M16" s="399"/>
      <c r="N16" s="401"/>
      <c r="O16" s="363"/>
      <c r="P16" s="365"/>
      <c r="Q16" s="367"/>
      <c r="R16" s="369"/>
    </row>
    <row r="17" spans="1:19" ht="15" customHeight="1">
      <c r="A17" s="371"/>
      <c r="B17" s="266"/>
      <c r="C17" s="354">
        <f>K9</f>
        <v>11</v>
      </c>
      <c r="D17" s="352" t="s">
        <v>5</v>
      </c>
      <c r="E17" s="353">
        <f>I9</f>
        <v>20</v>
      </c>
      <c r="F17" s="354">
        <f>K13</f>
        <v>6</v>
      </c>
      <c r="G17" s="352" t="s">
        <v>5</v>
      </c>
      <c r="H17" s="352">
        <f>I13</f>
        <v>20</v>
      </c>
      <c r="I17" s="293"/>
      <c r="J17" s="294"/>
      <c r="K17" s="295"/>
      <c r="L17" s="342">
        <f>Q34</f>
        <v>23</v>
      </c>
      <c r="M17" s="342" t="s">
        <v>5</v>
      </c>
      <c r="N17" s="344">
        <f>O34</f>
        <v>24</v>
      </c>
      <c r="O17" s="360">
        <f>C17+F17+L17</f>
        <v>40</v>
      </c>
      <c r="P17" s="375" t="s">
        <v>5</v>
      </c>
      <c r="Q17" s="377">
        <f>E17+H17+N17</f>
        <v>64</v>
      </c>
      <c r="R17" s="396">
        <v>4</v>
      </c>
    </row>
    <row r="18" spans="1:19" ht="15.75" customHeight="1" thickBot="1">
      <c r="A18" s="372"/>
      <c r="B18" s="267"/>
      <c r="C18" s="355"/>
      <c r="D18" s="356"/>
      <c r="E18" s="357"/>
      <c r="F18" s="355"/>
      <c r="G18" s="356"/>
      <c r="H18" s="356"/>
      <c r="I18" s="296"/>
      <c r="J18" s="297"/>
      <c r="K18" s="298"/>
      <c r="L18" s="343"/>
      <c r="M18" s="343"/>
      <c r="N18" s="345"/>
      <c r="O18" s="361"/>
      <c r="P18" s="376"/>
      <c r="Q18" s="378"/>
      <c r="R18" s="397"/>
    </row>
    <row r="19" spans="1:19" ht="15" customHeight="1">
      <c r="A19" s="370">
        <v>4</v>
      </c>
      <c r="B19" s="337" t="str">
        <f>'Nasazení do skupin'!B8</f>
        <v>TJ Pankrác</v>
      </c>
      <c r="C19" s="358">
        <f>N7</f>
        <v>2</v>
      </c>
      <c r="D19" s="359" t="s">
        <v>5</v>
      </c>
      <c r="E19" s="350">
        <f>L7</f>
        <v>0</v>
      </c>
      <c r="F19" s="358">
        <f>N11</f>
        <v>1</v>
      </c>
      <c r="G19" s="359" t="s">
        <v>5</v>
      </c>
      <c r="H19" s="350">
        <f>L11</f>
        <v>2</v>
      </c>
      <c r="I19" s="346">
        <f>N15</f>
        <v>1</v>
      </c>
      <c r="J19" s="348" t="s">
        <v>5</v>
      </c>
      <c r="K19" s="348">
        <f>L15</f>
        <v>2</v>
      </c>
      <c r="L19" s="379"/>
      <c r="M19" s="380"/>
      <c r="N19" s="381"/>
      <c r="O19" s="364">
        <f>C19+F19+I19</f>
        <v>4</v>
      </c>
      <c r="P19" s="364" t="s">
        <v>5</v>
      </c>
      <c r="Q19" s="366">
        <f>E19+H19+K19</f>
        <v>4</v>
      </c>
      <c r="R19" s="368">
        <v>2</v>
      </c>
    </row>
    <row r="20" spans="1:19" ht="15.75" customHeight="1" thickBot="1">
      <c r="A20" s="371"/>
      <c r="B20" s="266"/>
      <c r="C20" s="347"/>
      <c r="D20" s="349"/>
      <c r="E20" s="351"/>
      <c r="F20" s="347"/>
      <c r="G20" s="349"/>
      <c r="H20" s="351"/>
      <c r="I20" s="347"/>
      <c r="J20" s="349"/>
      <c r="K20" s="349"/>
      <c r="L20" s="382"/>
      <c r="M20" s="383"/>
      <c r="N20" s="384"/>
      <c r="O20" s="365"/>
      <c r="P20" s="365"/>
      <c r="Q20" s="367"/>
      <c r="R20" s="369"/>
    </row>
    <row r="21" spans="1:19" ht="15" customHeight="1">
      <c r="A21" s="371"/>
      <c r="B21" s="266"/>
      <c r="C21" s="354">
        <f>N9</f>
        <v>20</v>
      </c>
      <c r="D21" s="352" t="s">
        <v>5</v>
      </c>
      <c r="E21" s="353">
        <f>L9</f>
        <v>16</v>
      </c>
      <c r="F21" s="354">
        <f>N13</f>
        <v>24</v>
      </c>
      <c r="G21" s="352" t="s">
        <v>5</v>
      </c>
      <c r="H21" s="353">
        <f>L13</f>
        <v>25</v>
      </c>
      <c r="I21" s="354">
        <f>N17</f>
        <v>24</v>
      </c>
      <c r="J21" s="352" t="s">
        <v>5</v>
      </c>
      <c r="K21" s="352">
        <f>L17</f>
        <v>23</v>
      </c>
      <c r="L21" s="382"/>
      <c r="M21" s="383"/>
      <c r="N21" s="384"/>
      <c r="O21" s="403">
        <f>C21+F21+I21</f>
        <v>68</v>
      </c>
      <c r="P21" s="375" t="s">
        <v>5</v>
      </c>
      <c r="Q21" s="377">
        <f>E21+H21+K21</f>
        <v>64</v>
      </c>
      <c r="R21" s="396">
        <v>2</v>
      </c>
    </row>
    <row r="22" spans="1:19" ht="15.75" customHeight="1" thickBot="1">
      <c r="A22" s="372"/>
      <c r="B22" s="267"/>
      <c r="C22" s="355"/>
      <c r="D22" s="356"/>
      <c r="E22" s="357"/>
      <c r="F22" s="355"/>
      <c r="G22" s="356"/>
      <c r="H22" s="357"/>
      <c r="I22" s="355"/>
      <c r="J22" s="356"/>
      <c r="K22" s="356"/>
      <c r="L22" s="385"/>
      <c r="M22" s="386"/>
      <c r="N22" s="387"/>
      <c r="O22" s="404"/>
      <c r="P22" s="376"/>
      <c r="Q22" s="378"/>
      <c r="R22" s="397"/>
    </row>
    <row r="24" spans="1:19" ht="24.95" customHeight="1">
      <c r="A24" s="405" t="s">
        <v>24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>
      <c r="A25" s="406">
        <v>1</v>
      </c>
      <c r="B25" s="402" t="str">
        <f>B7</f>
        <v>UNITOP SKP Žďár nad Sázavou</v>
      </c>
      <c r="C25" s="402"/>
      <c r="D25" s="402" t="s">
        <v>5</v>
      </c>
      <c r="E25" s="402" t="str">
        <f>B19</f>
        <v>TJ Pankrác</v>
      </c>
      <c r="F25" s="402"/>
      <c r="G25" s="402"/>
      <c r="H25" s="402"/>
      <c r="I25" s="402"/>
      <c r="J25" s="402"/>
      <c r="K25" s="402"/>
      <c r="L25" s="402"/>
      <c r="M25" s="402"/>
      <c r="N25" s="402"/>
      <c r="O25" s="54">
        <v>0</v>
      </c>
      <c r="P25" s="55" t="s">
        <v>5</v>
      </c>
      <c r="Q25" s="55">
        <v>2</v>
      </c>
      <c r="R25" s="9" t="s">
        <v>23</v>
      </c>
      <c r="S25" s="6"/>
    </row>
    <row r="26" spans="1:19" ht="15" customHeight="1">
      <c r="A26" s="406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53">
        <v>16</v>
      </c>
      <c r="P26" s="55" t="s">
        <v>5</v>
      </c>
      <c r="Q26" s="42">
        <v>20</v>
      </c>
      <c r="R26" s="9" t="s">
        <v>22</v>
      </c>
      <c r="S26" s="6"/>
    </row>
    <row r="27" spans="1:19" ht="15" customHeight="1">
      <c r="A27" s="406">
        <v>2</v>
      </c>
      <c r="B27" s="402" t="str">
        <f>B11</f>
        <v>Městský nohejbalový klub Modřice, z.s. "A"</v>
      </c>
      <c r="C27" s="402"/>
      <c r="D27" s="402" t="s">
        <v>5</v>
      </c>
      <c r="E27" s="402" t="str">
        <f>B15</f>
        <v>TJ Dynamo ČEZ České Budějovice</v>
      </c>
      <c r="F27" s="402"/>
      <c r="G27" s="402"/>
      <c r="H27" s="402"/>
      <c r="I27" s="402"/>
      <c r="J27" s="402"/>
      <c r="K27" s="402"/>
      <c r="L27" s="402"/>
      <c r="M27" s="402"/>
      <c r="N27" s="402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6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53">
        <v>20</v>
      </c>
      <c r="P28" s="55" t="s">
        <v>5</v>
      </c>
      <c r="Q28" s="42">
        <v>6</v>
      </c>
      <c r="R28" s="9" t="s">
        <v>22</v>
      </c>
    </row>
    <row r="29" spans="1:19" ht="15" customHeight="1">
      <c r="A29" s="406">
        <v>3</v>
      </c>
      <c r="B29" s="402" t="str">
        <f>B15</f>
        <v>TJ Dynamo ČEZ České Budějovice</v>
      </c>
      <c r="C29" s="402"/>
      <c r="D29" s="402" t="s">
        <v>5</v>
      </c>
      <c r="E29" s="402" t="str">
        <f>B7</f>
        <v>UNITOP SKP Žďár nad Sázavou</v>
      </c>
      <c r="F29" s="402"/>
      <c r="G29" s="402"/>
      <c r="H29" s="402"/>
      <c r="I29" s="402"/>
      <c r="J29" s="402"/>
      <c r="K29" s="402"/>
      <c r="L29" s="402"/>
      <c r="M29" s="402"/>
      <c r="N29" s="402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>
      <c r="A30" s="406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53">
        <v>11</v>
      </c>
      <c r="P30" s="55" t="s">
        <v>5</v>
      </c>
      <c r="Q30" s="42">
        <v>20</v>
      </c>
      <c r="R30" s="9" t="s">
        <v>22</v>
      </c>
    </row>
    <row r="31" spans="1:19" ht="15" customHeight="1">
      <c r="A31" s="406">
        <v>4</v>
      </c>
      <c r="B31" s="402" t="str">
        <f>B11</f>
        <v>Městský nohejbalový klub Modřice, z.s. "A"</v>
      </c>
      <c r="C31" s="402"/>
      <c r="D31" s="402" t="s">
        <v>5</v>
      </c>
      <c r="E31" s="402" t="str">
        <f>B19</f>
        <v>TJ Pankrác</v>
      </c>
      <c r="F31" s="402"/>
      <c r="G31" s="402"/>
      <c r="H31" s="402"/>
      <c r="I31" s="402"/>
      <c r="J31" s="402"/>
      <c r="K31" s="402"/>
      <c r="L31" s="402"/>
      <c r="M31" s="402"/>
      <c r="N31" s="402"/>
      <c r="O31" s="54">
        <v>2</v>
      </c>
      <c r="P31" s="55" t="s">
        <v>5</v>
      </c>
      <c r="Q31" s="55">
        <v>1</v>
      </c>
      <c r="R31" s="9" t="s">
        <v>23</v>
      </c>
    </row>
    <row r="32" spans="1:19" ht="15" customHeight="1">
      <c r="A32" s="406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53">
        <v>25</v>
      </c>
      <c r="P32" s="55" t="s">
        <v>5</v>
      </c>
      <c r="Q32" s="42">
        <v>24</v>
      </c>
      <c r="R32" s="9" t="s">
        <v>22</v>
      </c>
    </row>
    <row r="33" spans="1:18" ht="15" customHeight="1">
      <c r="A33" s="406">
        <v>5</v>
      </c>
      <c r="B33" s="402" t="str">
        <f>B19</f>
        <v>TJ Pankrác</v>
      </c>
      <c r="C33" s="402"/>
      <c r="D33" s="402" t="s">
        <v>5</v>
      </c>
      <c r="E33" s="402" t="str">
        <f>B15</f>
        <v>TJ Dynamo ČEZ České Budějovice</v>
      </c>
      <c r="F33" s="402"/>
      <c r="G33" s="402"/>
      <c r="H33" s="402"/>
      <c r="I33" s="402"/>
      <c r="J33" s="402"/>
      <c r="K33" s="402"/>
      <c r="L33" s="402"/>
      <c r="M33" s="402"/>
      <c r="N33" s="402"/>
      <c r="O33" s="54">
        <v>1</v>
      </c>
      <c r="P33" s="55" t="s">
        <v>5</v>
      </c>
      <c r="Q33" s="55">
        <v>2</v>
      </c>
      <c r="R33" s="9" t="s">
        <v>23</v>
      </c>
    </row>
    <row r="34" spans="1:18" ht="15" customHeight="1">
      <c r="A34" s="406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>
        <v>24</v>
      </c>
      <c r="P34" s="55" t="s">
        <v>5</v>
      </c>
      <c r="Q34" s="42">
        <v>23</v>
      </c>
      <c r="R34" s="9" t="s">
        <v>22</v>
      </c>
    </row>
    <row r="35" spans="1:18" ht="15" customHeight="1">
      <c r="A35" s="406">
        <v>6</v>
      </c>
      <c r="B35" s="402" t="str">
        <f>B7</f>
        <v>UNITOP SKP Žďár nad Sázavou</v>
      </c>
      <c r="C35" s="402"/>
      <c r="D35" s="402" t="s">
        <v>5</v>
      </c>
      <c r="E35" s="402" t="str">
        <f>B11</f>
        <v>Městský nohejbalový klub Modřice, z.s. "A"</v>
      </c>
      <c r="F35" s="402"/>
      <c r="G35" s="402"/>
      <c r="H35" s="402"/>
      <c r="I35" s="402"/>
      <c r="J35" s="402"/>
      <c r="K35" s="402"/>
      <c r="L35" s="402"/>
      <c r="M35" s="402"/>
      <c r="N35" s="402"/>
      <c r="O35" s="54">
        <v>0</v>
      </c>
      <c r="P35" s="55" t="s">
        <v>5</v>
      </c>
      <c r="Q35" s="55">
        <v>2</v>
      </c>
      <c r="R35" s="9" t="s">
        <v>23</v>
      </c>
    </row>
    <row r="36" spans="1:18" ht="15" customHeight="1">
      <c r="A36" s="406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53">
        <v>6</v>
      </c>
      <c r="P36" s="55" t="s">
        <v>5</v>
      </c>
      <c r="Q36" s="42">
        <v>20</v>
      </c>
      <c r="R36" s="9" t="s">
        <v>22</v>
      </c>
    </row>
    <row r="37" spans="1:18">
      <c r="P37" s="251"/>
      <c r="Q37" s="251"/>
      <c r="R37" s="199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L19" sqref="L19:N22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26" ht="15.7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26" ht="32.25" customHeight="1" thickBot="1">
      <c r="A4" s="313" t="s">
        <v>6</v>
      </c>
      <c r="B4" s="314"/>
      <c r="C4" s="319" t="str">
        <f>'Nasazení do skupin'!B3</f>
        <v>Uhříněves 13.05.2018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</row>
    <row r="5" spans="1:26" ht="15" customHeight="1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26" ht="15.75" customHeight="1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59" t="s">
        <v>4</v>
      </c>
    </row>
    <row r="7" spans="1:26" ht="15" customHeight="1">
      <c r="A7" s="262">
        <v>1</v>
      </c>
      <c r="B7" s="265" t="str">
        <f>'Nasazení do skupin'!B9</f>
        <v>TJ Peklo nad Zdobnicí</v>
      </c>
      <c r="C7" s="281"/>
      <c r="D7" s="282"/>
      <c r="E7" s="283"/>
      <c r="F7" s="257"/>
      <c r="G7" s="257"/>
      <c r="H7" s="253"/>
      <c r="I7" s="255"/>
      <c r="J7" s="257"/>
      <c r="K7" s="253"/>
      <c r="L7" s="415"/>
      <c r="M7" s="417"/>
      <c r="N7" s="411"/>
      <c r="O7" s="303"/>
      <c r="P7" s="238"/>
      <c r="Q7" s="242"/>
      <c r="R7" s="245"/>
      <c r="Y7" s="47"/>
    </row>
    <row r="8" spans="1:26" ht="15.75" customHeight="1" thickBot="1">
      <c r="A8" s="263"/>
      <c r="B8" s="266"/>
      <c r="C8" s="284"/>
      <c r="D8" s="285"/>
      <c r="E8" s="286"/>
      <c r="F8" s="258"/>
      <c r="G8" s="258"/>
      <c r="H8" s="254"/>
      <c r="I8" s="256"/>
      <c r="J8" s="258"/>
      <c r="K8" s="254"/>
      <c r="L8" s="416"/>
      <c r="M8" s="418"/>
      <c r="N8" s="412"/>
      <c r="O8" s="304"/>
      <c r="P8" s="239"/>
      <c r="Q8" s="243"/>
      <c r="R8" s="246"/>
    </row>
    <row r="9" spans="1:26" ht="15" customHeight="1">
      <c r="A9" s="263"/>
      <c r="B9" s="266"/>
      <c r="C9" s="284"/>
      <c r="D9" s="285"/>
      <c r="E9" s="286"/>
      <c r="F9" s="231"/>
      <c r="G9" s="231"/>
      <c r="H9" s="237"/>
      <c r="I9" s="235"/>
      <c r="J9" s="231"/>
      <c r="K9" s="237"/>
      <c r="L9" s="413"/>
      <c r="M9" s="407"/>
      <c r="N9" s="409"/>
      <c r="O9" s="301"/>
      <c r="P9" s="227"/>
      <c r="Q9" s="229"/>
      <c r="R9" s="247"/>
      <c r="X9" s="47"/>
      <c r="Y9" s="47"/>
      <c r="Z9" s="47"/>
    </row>
    <row r="10" spans="1:26" ht="15.75" customHeight="1" thickBot="1">
      <c r="A10" s="264"/>
      <c r="B10" s="267"/>
      <c r="C10" s="287"/>
      <c r="D10" s="288"/>
      <c r="E10" s="289"/>
      <c r="F10" s="231"/>
      <c r="G10" s="231"/>
      <c r="H10" s="237"/>
      <c r="I10" s="236"/>
      <c r="J10" s="232"/>
      <c r="K10" s="252"/>
      <c r="L10" s="414"/>
      <c r="M10" s="408"/>
      <c r="N10" s="410"/>
      <c r="O10" s="302"/>
      <c r="P10" s="228"/>
      <c r="Q10" s="230"/>
      <c r="R10" s="248"/>
      <c r="X10" s="47"/>
      <c r="Y10" s="47"/>
      <c r="Z10" s="47"/>
    </row>
    <row r="11" spans="1:26" ht="15" customHeight="1">
      <c r="A11" s="262">
        <v>2</v>
      </c>
      <c r="B11" s="265" t="str">
        <f>'Nasazení do skupin'!B10</f>
        <v>NK CLIMAX Vsetín</v>
      </c>
      <c r="C11" s="277"/>
      <c r="D11" s="278"/>
      <c r="E11" s="278"/>
      <c r="F11" s="268" t="s">
        <v>131</v>
      </c>
      <c r="G11" s="269"/>
      <c r="H11" s="270"/>
      <c r="I11" s="257"/>
      <c r="J11" s="257"/>
      <c r="K11" s="253"/>
      <c r="L11" s="415"/>
      <c r="M11" s="417"/>
      <c r="N11" s="411"/>
      <c r="O11" s="303"/>
      <c r="P11" s="238"/>
      <c r="Q11" s="242"/>
      <c r="R11" s="245"/>
    </row>
    <row r="12" spans="1:26" ht="15.75" customHeight="1" thickBot="1">
      <c r="A12" s="263"/>
      <c r="B12" s="266"/>
      <c r="C12" s="256"/>
      <c r="D12" s="258"/>
      <c r="E12" s="258"/>
      <c r="F12" s="271"/>
      <c r="G12" s="272"/>
      <c r="H12" s="273"/>
      <c r="I12" s="258"/>
      <c r="J12" s="258"/>
      <c r="K12" s="254"/>
      <c r="L12" s="416"/>
      <c r="M12" s="418"/>
      <c r="N12" s="412"/>
      <c r="O12" s="304"/>
      <c r="P12" s="239"/>
      <c r="Q12" s="243"/>
      <c r="R12" s="246"/>
    </row>
    <row r="13" spans="1:26" ht="15" customHeight="1">
      <c r="A13" s="263"/>
      <c r="B13" s="266"/>
      <c r="C13" s="235"/>
      <c r="D13" s="231"/>
      <c r="E13" s="231"/>
      <c r="F13" s="271"/>
      <c r="G13" s="272"/>
      <c r="H13" s="273"/>
      <c r="I13" s="231"/>
      <c r="J13" s="231"/>
      <c r="K13" s="237"/>
      <c r="L13" s="413"/>
      <c r="M13" s="407"/>
      <c r="N13" s="409"/>
      <c r="O13" s="301"/>
      <c r="P13" s="227"/>
      <c r="Q13" s="229"/>
      <c r="R13" s="247"/>
    </row>
    <row r="14" spans="1:26" ht="15.75" customHeight="1" thickBot="1">
      <c r="A14" s="264"/>
      <c r="B14" s="267"/>
      <c r="C14" s="236"/>
      <c r="D14" s="232"/>
      <c r="E14" s="232"/>
      <c r="F14" s="274"/>
      <c r="G14" s="275"/>
      <c r="H14" s="276"/>
      <c r="I14" s="231"/>
      <c r="J14" s="231"/>
      <c r="K14" s="237"/>
      <c r="L14" s="414"/>
      <c r="M14" s="408"/>
      <c r="N14" s="410"/>
      <c r="O14" s="302"/>
      <c r="P14" s="228"/>
      <c r="Q14" s="230"/>
      <c r="R14" s="248"/>
    </row>
    <row r="15" spans="1:26" ht="15" customHeight="1">
      <c r="A15" s="262">
        <v>3</v>
      </c>
      <c r="B15" s="265" t="str">
        <f>'Nasazení do skupin'!B11</f>
        <v>Městský nohejbalový klub Modřice, z.s. "B"</v>
      </c>
      <c r="C15" s="255"/>
      <c r="D15" s="257"/>
      <c r="E15" s="253"/>
      <c r="F15" s="277"/>
      <c r="G15" s="278"/>
      <c r="H15" s="278"/>
      <c r="I15" s="423"/>
      <c r="J15" s="424"/>
      <c r="K15" s="425"/>
      <c r="L15" s="436"/>
      <c r="M15" s="436"/>
      <c r="N15" s="438"/>
      <c r="O15" s="303"/>
      <c r="P15" s="238"/>
      <c r="Q15" s="242"/>
      <c r="R15" s="245"/>
    </row>
    <row r="16" spans="1:26" ht="15.75" customHeight="1" thickBot="1">
      <c r="A16" s="263"/>
      <c r="B16" s="266"/>
      <c r="C16" s="256"/>
      <c r="D16" s="258"/>
      <c r="E16" s="254"/>
      <c r="F16" s="256"/>
      <c r="G16" s="258"/>
      <c r="H16" s="258"/>
      <c r="I16" s="426"/>
      <c r="J16" s="427"/>
      <c r="K16" s="428"/>
      <c r="L16" s="437"/>
      <c r="M16" s="437"/>
      <c r="N16" s="439"/>
      <c r="O16" s="304"/>
      <c r="P16" s="239"/>
      <c r="Q16" s="243"/>
      <c r="R16" s="246"/>
    </row>
    <row r="17" spans="1:28" ht="15" customHeight="1">
      <c r="A17" s="263"/>
      <c r="B17" s="266"/>
      <c r="C17" s="235"/>
      <c r="D17" s="231"/>
      <c r="E17" s="237"/>
      <c r="F17" s="235"/>
      <c r="G17" s="231"/>
      <c r="H17" s="231"/>
      <c r="I17" s="426"/>
      <c r="J17" s="427"/>
      <c r="K17" s="428"/>
      <c r="L17" s="421"/>
      <c r="M17" s="421"/>
      <c r="N17" s="440"/>
      <c r="O17" s="301"/>
      <c r="P17" s="227"/>
      <c r="Q17" s="229"/>
      <c r="R17" s="247"/>
    </row>
    <row r="18" spans="1:28" ht="15.75" customHeight="1" thickBot="1">
      <c r="A18" s="264"/>
      <c r="B18" s="267"/>
      <c r="C18" s="236"/>
      <c r="D18" s="232"/>
      <c r="E18" s="252"/>
      <c r="F18" s="236"/>
      <c r="G18" s="232"/>
      <c r="H18" s="232"/>
      <c r="I18" s="429"/>
      <c r="J18" s="430"/>
      <c r="K18" s="431"/>
      <c r="L18" s="422"/>
      <c r="M18" s="422"/>
      <c r="N18" s="441"/>
      <c r="O18" s="302"/>
      <c r="P18" s="228"/>
      <c r="Q18" s="230"/>
      <c r="R18" s="248"/>
    </row>
    <row r="19" spans="1:28" ht="15" customHeight="1">
      <c r="A19" s="262"/>
      <c r="B19" s="265"/>
      <c r="C19" s="415"/>
      <c r="D19" s="417"/>
      <c r="E19" s="411"/>
      <c r="F19" s="415"/>
      <c r="G19" s="417"/>
      <c r="H19" s="411"/>
      <c r="I19" s="442"/>
      <c r="J19" s="443"/>
      <c r="K19" s="443"/>
      <c r="L19" s="290">
        <v>2018</v>
      </c>
      <c r="M19" s="291"/>
      <c r="N19" s="292"/>
      <c r="O19" s="417"/>
      <c r="P19" s="417"/>
      <c r="Q19" s="411"/>
      <c r="R19" s="419"/>
    </row>
    <row r="20" spans="1:28" ht="15.75" customHeight="1" thickBot="1">
      <c r="A20" s="263"/>
      <c r="B20" s="266"/>
      <c r="C20" s="416"/>
      <c r="D20" s="418"/>
      <c r="E20" s="412"/>
      <c r="F20" s="416"/>
      <c r="G20" s="418"/>
      <c r="H20" s="412"/>
      <c r="I20" s="416"/>
      <c r="J20" s="418"/>
      <c r="K20" s="418"/>
      <c r="L20" s="293"/>
      <c r="M20" s="294"/>
      <c r="N20" s="295"/>
      <c r="O20" s="418"/>
      <c r="P20" s="418"/>
      <c r="Q20" s="412"/>
      <c r="R20" s="420"/>
    </row>
    <row r="21" spans="1:28" ht="15" customHeight="1">
      <c r="A21" s="263"/>
      <c r="B21" s="266"/>
      <c r="C21" s="413"/>
      <c r="D21" s="407"/>
      <c r="E21" s="409"/>
      <c r="F21" s="413"/>
      <c r="G21" s="407"/>
      <c r="H21" s="409"/>
      <c r="I21" s="413"/>
      <c r="J21" s="407"/>
      <c r="K21" s="407"/>
      <c r="L21" s="293"/>
      <c r="M21" s="294"/>
      <c r="N21" s="295"/>
      <c r="O21" s="434"/>
      <c r="P21" s="407"/>
      <c r="Q21" s="432"/>
      <c r="R21" s="247"/>
    </row>
    <row r="22" spans="1:28" ht="15.75" customHeight="1" thickBot="1">
      <c r="A22" s="264"/>
      <c r="B22" s="267"/>
      <c r="C22" s="414"/>
      <c r="D22" s="408"/>
      <c r="E22" s="410"/>
      <c r="F22" s="414"/>
      <c r="G22" s="408"/>
      <c r="H22" s="410"/>
      <c r="I22" s="414"/>
      <c r="J22" s="408"/>
      <c r="K22" s="408"/>
      <c r="L22" s="296"/>
      <c r="M22" s="297"/>
      <c r="N22" s="298"/>
      <c r="O22" s="435"/>
      <c r="P22" s="408"/>
      <c r="Q22" s="433"/>
      <c r="R22" s="248"/>
    </row>
    <row r="24" spans="1:28" ht="24.9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61"/>
      <c r="B25" s="249"/>
      <c r="C25" s="249"/>
      <c r="D25" s="250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61"/>
      <c r="B26" s="249"/>
      <c r="C26" s="249"/>
      <c r="D26" s="250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61"/>
      <c r="B27" s="249"/>
      <c r="C27" s="249"/>
      <c r="D27" s="250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61"/>
      <c r="B28" s="249"/>
      <c r="C28" s="249"/>
      <c r="D28" s="250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261"/>
      <c r="B29" s="249"/>
      <c r="C29" s="249"/>
      <c r="D29" s="250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261"/>
      <c r="B30" s="249"/>
      <c r="C30" s="249"/>
      <c r="D30" s="250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61"/>
      <c r="B31" s="249"/>
      <c r="C31" s="249"/>
      <c r="D31" s="250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61"/>
      <c r="B32" s="249"/>
      <c r="C32" s="249"/>
      <c r="D32" s="250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61"/>
      <c r="B33" s="249"/>
      <c r="C33" s="249"/>
      <c r="D33" s="250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61"/>
      <c r="B34" s="249"/>
      <c r="C34" s="249"/>
      <c r="D34" s="250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61"/>
      <c r="B35" s="249"/>
      <c r="C35" s="249"/>
      <c r="D35" s="250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61"/>
      <c r="B36" s="249"/>
      <c r="C36" s="249"/>
      <c r="D36" s="250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251"/>
      <c r="Q37" s="251"/>
      <c r="R37" s="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</row>
    <row r="38" spans="1:54" ht="20.25">
      <c r="T38" s="222"/>
      <c r="U38" s="222"/>
      <c r="V38" s="222"/>
      <c r="W38" s="222"/>
      <c r="X38" s="222"/>
      <c r="Y38" s="222"/>
      <c r="Z38" s="222"/>
      <c r="AA38" s="224"/>
      <c r="AB38" s="224"/>
      <c r="AC38" s="224"/>
      <c r="AD38" s="224"/>
      <c r="AE38" s="224"/>
      <c r="AF38" s="224"/>
      <c r="AH38" s="3"/>
      <c r="AI38" s="222"/>
      <c r="AJ38" s="222"/>
      <c r="AK38" s="222"/>
      <c r="AL38" s="222"/>
      <c r="AM38" s="222"/>
      <c r="AN38" s="222"/>
      <c r="AO38" s="8"/>
      <c r="AP38" s="7"/>
      <c r="AQ38" s="7"/>
      <c r="AR38" s="7"/>
      <c r="AS38" s="7"/>
      <c r="AT38" s="7"/>
      <c r="AU38" s="222"/>
      <c r="AV38" s="222"/>
      <c r="AW38" s="222"/>
      <c r="AX38" s="222"/>
      <c r="AY38" s="3"/>
      <c r="AZ38" s="3"/>
      <c r="BA38" s="3"/>
      <c r="BB38" s="3"/>
    </row>
    <row r="40" spans="1:54" ht="20.25">
      <c r="T40" s="224"/>
      <c r="U40" s="224"/>
      <c r="V40" s="224"/>
      <c r="W40" s="224"/>
      <c r="X40" s="224"/>
      <c r="Y40" s="224"/>
      <c r="Z40" s="224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3"/>
      <c r="AL40" s="224"/>
      <c r="AM40" s="224"/>
      <c r="AN40" s="224"/>
      <c r="AO40" s="224"/>
      <c r="AP40" s="224"/>
      <c r="AQ40" s="224"/>
      <c r="AR40" s="224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</row>
    <row r="43" spans="1:54" ht="15.75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/>
    <row r="50" spans="20:54" ht="15" customHeight="1"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</row>
    <row r="51" spans="20:54" ht="15" customHeight="1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3" spans="20:54" ht="15" customHeight="1"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</row>
    <row r="54" spans="20:54" ht="15" customHeight="1"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</row>
    <row r="55" spans="20:54" ht="20.25">
      <c r="T55" s="222"/>
      <c r="U55" s="222"/>
      <c r="V55" s="222"/>
      <c r="W55" s="222"/>
      <c r="X55" s="222"/>
      <c r="Y55" s="222"/>
      <c r="Z55" s="222"/>
      <c r="AA55" s="224"/>
      <c r="AB55" s="224"/>
      <c r="AC55" s="224"/>
      <c r="AD55" s="224"/>
      <c r="AE55" s="224"/>
      <c r="AF55" s="224"/>
      <c r="AG55" s="3"/>
      <c r="AH55" s="3"/>
      <c r="AI55" s="222"/>
      <c r="AJ55" s="222"/>
      <c r="AK55" s="222"/>
      <c r="AL55" s="222"/>
      <c r="AM55" s="222"/>
      <c r="AN55" s="222"/>
      <c r="AO55" s="8"/>
      <c r="AP55" s="7"/>
      <c r="AQ55" s="7"/>
      <c r="AR55" s="7"/>
      <c r="AS55" s="7"/>
      <c r="AT55" s="7"/>
      <c r="AU55" s="222"/>
      <c r="AV55" s="222"/>
      <c r="AW55" s="222"/>
      <c r="AX55" s="222"/>
      <c r="AY55" s="3"/>
      <c r="AZ55" s="3"/>
      <c r="BA55" s="3"/>
      <c r="BB55" s="3"/>
    </row>
    <row r="57" spans="20:54" ht="20.25">
      <c r="T57" s="224"/>
      <c r="U57" s="224"/>
      <c r="V57" s="224"/>
      <c r="W57" s="224"/>
      <c r="X57" s="224"/>
      <c r="Y57" s="224"/>
      <c r="Z57" s="224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3"/>
      <c r="AL57" s="224"/>
      <c r="AM57" s="224"/>
      <c r="AN57" s="224"/>
      <c r="AO57" s="224"/>
      <c r="AP57" s="224"/>
      <c r="AQ57" s="224"/>
      <c r="AR57" s="224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</row>
    <row r="60" spans="20:54" ht="15.75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/>
    <row r="67" spans="20:54" ht="15" customHeight="1"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</row>
    <row r="68" spans="20:54" ht="15" customHeight="1"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</row>
    <row r="72" spans="20:54" ht="23.25"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</row>
    <row r="73" spans="20:54" ht="20.25">
      <c r="T73" s="222"/>
      <c r="U73" s="222"/>
      <c r="V73" s="222"/>
      <c r="W73" s="222"/>
      <c r="X73" s="222"/>
      <c r="Y73" s="222"/>
      <c r="Z73" s="222"/>
      <c r="AA73" s="224"/>
      <c r="AB73" s="224"/>
      <c r="AC73" s="224"/>
      <c r="AD73" s="224"/>
      <c r="AE73" s="224"/>
      <c r="AF73" s="224"/>
      <c r="AG73" s="3"/>
      <c r="AH73" s="3"/>
      <c r="AI73" s="222"/>
      <c r="AJ73" s="222"/>
      <c r="AK73" s="222"/>
      <c r="AL73" s="222"/>
      <c r="AM73" s="222"/>
      <c r="AN73" s="222"/>
      <c r="AO73" s="8"/>
      <c r="AP73" s="7"/>
      <c r="AQ73" s="7"/>
      <c r="AR73" s="7"/>
      <c r="AS73" s="7"/>
      <c r="AT73" s="7"/>
      <c r="AU73" s="222"/>
      <c r="AV73" s="222"/>
      <c r="AW73" s="222"/>
      <c r="AX73" s="222"/>
      <c r="AY73" s="3"/>
      <c r="AZ73" s="3"/>
      <c r="BA73" s="3"/>
      <c r="BB73" s="3"/>
    </row>
    <row r="75" spans="20:54" ht="20.25">
      <c r="T75" s="224"/>
      <c r="U75" s="224"/>
      <c r="V75" s="224"/>
      <c r="W75" s="224"/>
      <c r="X75" s="224"/>
      <c r="Y75" s="224"/>
      <c r="Z75" s="224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3"/>
      <c r="AL75" s="224"/>
      <c r="AM75" s="224"/>
      <c r="AN75" s="224"/>
      <c r="AO75" s="224"/>
      <c r="AP75" s="224"/>
      <c r="AQ75" s="224"/>
      <c r="AR75" s="224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</row>
    <row r="78" spans="20:54" ht="15.75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/>
    <row r="85" spans="20:54" ht="15" customHeight="1"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</row>
    <row r="86" spans="20:54" ht="15" customHeight="1"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</row>
    <row r="90" spans="20:54" ht="23.25"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</row>
    <row r="91" spans="20:54" ht="20.25">
      <c r="T91" s="222"/>
      <c r="U91" s="222"/>
      <c r="V91" s="222"/>
      <c r="W91" s="222"/>
      <c r="X91" s="222"/>
      <c r="Y91" s="222"/>
      <c r="Z91" s="222"/>
      <c r="AA91" s="224"/>
      <c r="AB91" s="224"/>
      <c r="AC91" s="224"/>
      <c r="AD91" s="224"/>
      <c r="AE91" s="224"/>
      <c r="AF91" s="224"/>
      <c r="AG91" s="3"/>
      <c r="AH91" s="3"/>
      <c r="AI91" s="222"/>
      <c r="AJ91" s="222"/>
      <c r="AK91" s="222"/>
      <c r="AL91" s="222"/>
      <c r="AM91" s="222"/>
      <c r="AN91" s="222"/>
      <c r="AO91" s="8"/>
      <c r="AP91" s="7"/>
      <c r="AQ91" s="7"/>
      <c r="AR91" s="7"/>
      <c r="AS91" s="7"/>
      <c r="AT91" s="7"/>
      <c r="AU91" s="222"/>
      <c r="AV91" s="222"/>
      <c r="AW91" s="222"/>
      <c r="AX91" s="222"/>
      <c r="AY91" s="3"/>
      <c r="AZ91" s="3"/>
      <c r="BA91" s="3"/>
      <c r="BB91" s="3"/>
    </row>
    <row r="93" spans="20:54" ht="20.25">
      <c r="T93" s="224"/>
      <c r="U93" s="224"/>
      <c r="V93" s="224"/>
      <c r="W93" s="224"/>
      <c r="X93" s="224"/>
      <c r="Y93" s="224"/>
      <c r="Z93" s="224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3"/>
      <c r="AL93" s="224"/>
      <c r="AM93" s="224"/>
      <c r="AN93" s="224"/>
      <c r="AO93" s="224"/>
      <c r="AP93" s="224"/>
      <c r="AQ93" s="224"/>
      <c r="AR93" s="224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</row>
    <row r="96" spans="20:54" ht="15.75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222" t="s">
        <v>18</v>
      </c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</row>
    <row r="104" spans="20:54" ht="15" customHeight="1"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</row>
    <row r="107" spans="20:54" ht="23.25">
      <c r="T107" s="223" t="s">
        <v>7</v>
      </c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</row>
    <row r="108" spans="20:54" ht="20.25">
      <c r="T108" s="222" t="s">
        <v>8</v>
      </c>
      <c r="U108" s="222"/>
      <c r="V108" s="222"/>
      <c r="W108" s="222"/>
      <c r="X108" s="222"/>
      <c r="Y108" s="222"/>
      <c r="Z108" s="222"/>
      <c r="AA108" s="224" t="str">
        <f>C4</f>
        <v>Uhříněves 13.05.2018</v>
      </c>
      <c r="AB108" s="224"/>
      <c r="AC108" s="224"/>
      <c r="AD108" s="224"/>
      <c r="AE108" s="224"/>
      <c r="AF108" s="224"/>
      <c r="AG108" s="3"/>
      <c r="AH108" s="3"/>
      <c r="AI108" s="222" t="s">
        <v>9</v>
      </c>
      <c r="AJ108" s="222"/>
      <c r="AK108" s="222"/>
      <c r="AL108" s="222"/>
      <c r="AM108" s="222"/>
      <c r="AN108" s="222"/>
      <c r="AO108" s="8" t="str">
        <f>CONCATENATE("(",P4,"-5)")</f>
        <v>(-5)</v>
      </c>
      <c r="AP108" s="7"/>
      <c r="AQ108" s="7"/>
      <c r="AR108" s="7"/>
      <c r="AS108" s="7"/>
      <c r="AT108" s="7"/>
      <c r="AU108" s="222" t="s">
        <v>10</v>
      </c>
      <c r="AV108" s="222"/>
      <c r="AW108" s="222"/>
      <c r="AX108" s="222"/>
      <c r="AY108" s="3"/>
      <c r="AZ108" s="3"/>
      <c r="BA108" s="3"/>
      <c r="BB108" s="3"/>
    </row>
    <row r="110" spans="20:54" ht="20.25">
      <c r="T110" s="224" t="s">
        <v>11</v>
      </c>
      <c r="U110" s="224"/>
      <c r="V110" s="224"/>
      <c r="W110" s="224"/>
      <c r="X110" s="224"/>
      <c r="Y110" s="224"/>
      <c r="Z110" s="224"/>
      <c r="AA110" s="225" t="e">
        <f>#REF!</f>
        <v>#REF!</v>
      </c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3"/>
      <c r="AL110" s="224" t="s">
        <v>12</v>
      </c>
      <c r="AM110" s="224"/>
      <c r="AN110" s="224"/>
      <c r="AO110" s="224"/>
      <c r="AP110" s="224"/>
      <c r="AQ110" s="224"/>
      <c r="AR110" s="224"/>
      <c r="AS110" s="225" t="e">
        <f>#REF!</f>
        <v>#REF!</v>
      </c>
      <c r="AT110" s="225"/>
      <c r="AU110" s="225"/>
      <c r="AV110" s="225"/>
      <c r="AW110" s="225"/>
      <c r="AX110" s="225"/>
      <c r="AY110" s="225"/>
      <c r="AZ110" s="225"/>
      <c r="BA110" s="225"/>
      <c r="BB110" s="225"/>
    </row>
    <row r="113" spans="20:54" ht="15.75">
      <c r="T113" s="226" t="s">
        <v>13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14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15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22" t="s">
        <v>18</v>
      </c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</row>
    <row r="122" spans="20:54" ht="15" customHeight="1"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</row>
    <row r="126" spans="20:54" ht="23.25">
      <c r="T126" s="223" t="s">
        <v>7</v>
      </c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</row>
    <row r="127" spans="20:54" ht="20.25">
      <c r="T127" s="222" t="s">
        <v>8</v>
      </c>
      <c r="U127" s="222"/>
      <c r="V127" s="222"/>
      <c r="W127" s="222"/>
      <c r="X127" s="222"/>
      <c r="Y127" s="222"/>
      <c r="Z127" s="222"/>
      <c r="AA127" s="224" t="str">
        <f>C4</f>
        <v>Uhříněves 13.05.2018</v>
      </c>
      <c r="AB127" s="224"/>
      <c r="AC127" s="224"/>
      <c r="AD127" s="224"/>
      <c r="AE127" s="224"/>
      <c r="AF127" s="224"/>
      <c r="AG127" s="3"/>
      <c r="AH127" s="3"/>
      <c r="AI127" s="222" t="s">
        <v>9</v>
      </c>
      <c r="AJ127" s="222"/>
      <c r="AK127" s="222"/>
      <c r="AL127" s="222"/>
      <c r="AM127" s="222"/>
      <c r="AN127" s="222"/>
      <c r="AO127" s="8" t="str">
        <f>CONCATENATE("(",P4,"-6)")</f>
        <v>(-6)</v>
      </c>
      <c r="AP127" s="7"/>
      <c r="AQ127" s="7"/>
      <c r="AR127" s="7"/>
      <c r="AS127" s="7"/>
      <c r="AT127" s="7"/>
      <c r="AU127" s="222" t="s">
        <v>10</v>
      </c>
      <c r="AV127" s="222"/>
      <c r="AW127" s="222"/>
      <c r="AX127" s="222"/>
      <c r="AY127" s="3"/>
      <c r="AZ127" s="3"/>
      <c r="BA127" s="3"/>
      <c r="BB127" s="3"/>
    </row>
    <row r="129" spans="20:54" ht="20.25">
      <c r="T129" s="224" t="s">
        <v>11</v>
      </c>
      <c r="U129" s="224"/>
      <c r="V129" s="224"/>
      <c r="W129" s="224"/>
      <c r="X129" s="224"/>
      <c r="Y129" s="224"/>
      <c r="Z129" s="224"/>
      <c r="AA129" s="225" t="e">
        <f>#REF!</f>
        <v>#REF!</v>
      </c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3"/>
      <c r="AL129" s="224" t="s">
        <v>12</v>
      </c>
      <c r="AM129" s="224"/>
      <c r="AN129" s="224"/>
      <c r="AO129" s="224"/>
      <c r="AP129" s="224"/>
      <c r="AQ129" s="224"/>
      <c r="AR129" s="224"/>
      <c r="AS129" s="225" t="e">
        <f>#REF!</f>
        <v>#REF!</v>
      </c>
      <c r="AT129" s="225"/>
      <c r="AU129" s="225"/>
      <c r="AV129" s="225"/>
      <c r="AW129" s="225"/>
      <c r="AX129" s="225"/>
      <c r="AY129" s="225"/>
      <c r="AZ129" s="225"/>
      <c r="BA129" s="225"/>
      <c r="BB129" s="225"/>
    </row>
    <row r="132" spans="20:54" ht="15.75">
      <c r="T132" s="226" t="s">
        <v>13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14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15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222" t="s">
        <v>18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</row>
    <row r="140" spans="20:54" ht="15" customHeight="1"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4"/>
  <sheetViews>
    <sheetView showGridLines="0" topLeftCell="A4" workbookViewId="0">
      <selection activeCell="V11" sqref="V11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18" ht="15.7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18" ht="32.25" customHeight="1" thickBot="1">
      <c r="A4" s="313" t="s">
        <v>6</v>
      </c>
      <c r="B4" s="314"/>
      <c r="C4" s="390" t="str">
        <f>'Nasazení do skupin'!B3</f>
        <v>Uhříněves 13.05.2018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2"/>
    </row>
    <row r="5" spans="1:18" ht="15" customHeight="1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18" ht="15.75" customHeight="1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67" t="s">
        <v>4</v>
      </c>
    </row>
    <row r="7" spans="1:18" ht="15" customHeight="1">
      <c r="A7" s="469">
        <v>1</v>
      </c>
      <c r="B7" s="265" t="str">
        <f>'Nasazení do skupin'!B9</f>
        <v>TJ Peklo nad Zdobnicí</v>
      </c>
      <c r="C7" s="281"/>
      <c r="D7" s="282"/>
      <c r="E7" s="283"/>
      <c r="F7" s="456">
        <f>O29</f>
        <v>2</v>
      </c>
      <c r="G7" s="456" t="s">
        <v>5</v>
      </c>
      <c r="H7" s="457">
        <f>Q29</f>
        <v>0</v>
      </c>
      <c r="I7" s="468">
        <f>O25</f>
        <v>2</v>
      </c>
      <c r="J7" s="456" t="s">
        <v>5</v>
      </c>
      <c r="K7" s="457">
        <f>Q25</f>
        <v>0</v>
      </c>
      <c r="L7" s="458"/>
      <c r="M7" s="460"/>
      <c r="N7" s="462"/>
      <c r="O7" s="464">
        <f>F7+I7+L7</f>
        <v>4</v>
      </c>
      <c r="P7" s="465" t="s">
        <v>5</v>
      </c>
      <c r="Q7" s="466">
        <f>H7+K7+N7</f>
        <v>0</v>
      </c>
      <c r="R7" s="467">
        <v>4</v>
      </c>
    </row>
    <row r="8" spans="1:18" ht="15.75" customHeight="1" thickBot="1">
      <c r="A8" s="371"/>
      <c r="B8" s="266"/>
      <c r="C8" s="284"/>
      <c r="D8" s="285"/>
      <c r="E8" s="286"/>
      <c r="F8" s="349"/>
      <c r="G8" s="349"/>
      <c r="H8" s="351"/>
      <c r="I8" s="347"/>
      <c r="J8" s="349"/>
      <c r="K8" s="351"/>
      <c r="L8" s="459"/>
      <c r="M8" s="461"/>
      <c r="N8" s="463"/>
      <c r="O8" s="363"/>
      <c r="P8" s="365"/>
      <c r="Q8" s="367"/>
      <c r="R8" s="369"/>
    </row>
    <row r="9" spans="1:18" ht="15" customHeight="1">
      <c r="A9" s="371"/>
      <c r="B9" s="266"/>
      <c r="C9" s="284"/>
      <c r="D9" s="285"/>
      <c r="E9" s="286"/>
      <c r="F9" s="352">
        <f>O30</f>
        <v>20</v>
      </c>
      <c r="G9" s="352" t="s">
        <v>5</v>
      </c>
      <c r="H9" s="353">
        <f>Q30</f>
        <v>15</v>
      </c>
      <c r="I9" s="354">
        <f>O26</f>
        <v>20</v>
      </c>
      <c r="J9" s="352" t="s">
        <v>5</v>
      </c>
      <c r="K9" s="353">
        <f>Q26</f>
        <v>6</v>
      </c>
      <c r="L9" s="452"/>
      <c r="M9" s="454"/>
      <c r="N9" s="450"/>
      <c r="O9" s="360">
        <f>F9+I9+L9</f>
        <v>40</v>
      </c>
      <c r="P9" s="375" t="s">
        <v>5</v>
      </c>
      <c r="Q9" s="377">
        <f>H9+K9+N9</f>
        <v>21</v>
      </c>
      <c r="R9" s="470">
        <v>1</v>
      </c>
    </row>
    <row r="10" spans="1:18" ht="15.75" customHeight="1" thickBot="1">
      <c r="A10" s="372"/>
      <c r="B10" s="267"/>
      <c r="C10" s="287"/>
      <c r="D10" s="288"/>
      <c r="E10" s="289"/>
      <c r="F10" s="352"/>
      <c r="G10" s="352"/>
      <c r="H10" s="353"/>
      <c r="I10" s="355"/>
      <c r="J10" s="356"/>
      <c r="K10" s="357"/>
      <c r="L10" s="453"/>
      <c r="M10" s="455"/>
      <c r="N10" s="451"/>
      <c r="O10" s="361"/>
      <c r="P10" s="376"/>
      <c r="Q10" s="378"/>
      <c r="R10" s="397"/>
    </row>
    <row r="11" spans="1:18" ht="15" customHeight="1">
      <c r="A11" s="469">
        <v>2</v>
      </c>
      <c r="B11" s="265" t="str">
        <f>'Nasazení do skupin'!B10</f>
        <v>NK CLIMAX Vsetín</v>
      </c>
      <c r="C11" s="346">
        <f>H7</f>
        <v>0</v>
      </c>
      <c r="D11" s="348" t="s">
        <v>5</v>
      </c>
      <c r="E11" s="348">
        <f>F7</f>
        <v>2</v>
      </c>
      <c r="F11" s="268" t="s">
        <v>131</v>
      </c>
      <c r="G11" s="269"/>
      <c r="H11" s="270"/>
      <c r="I11" s="456">
        <f>O27</f>
        <v>2</v>
      </c>
      <c r="J11" s="456" t="s">
        <v>5</v>
      </c>
      <c r="K11" s="457">
        <f>Q27</f>
        <v>0</v>
      </c>
      <c r="L11" s="458"/>
      <c r="M11" s="460"/>
      <c r="N11" s="462"/>
      <c r="O11" s="464">
        <f>C11+I11+L11</f>
        <v>2</v>
      </c>
      <c r="P11" s="465" t="s">
        <v>5</v>
      </c>
      <c r="Q11" s="466">
        <f>E11+K11+N11</f>
        <v>2</v>
      </c>
      <c r="R11" s="467">
        <v>2</v>
      </c>
    </row>
    <row r="12" spans="1:18" ht="15.75" customHeight="1" thickBot="1">
      <c r="A12" s="371"/>
      <c r="B12" s="266"/>
      <c r="C12" s="347"/>
      <c r="D12" s="349"/>
      <c r="E12" s="349"/>
      <c r="F12" s="271"/>
      <c r="G12" s="272"/>
      <c r="H12" s="273"/>
      <c r="I12" s="349"/>
      <c r="J12" s="349"/>
      <c r="K12" s="351"/>
      <c r="L12" s="459"/>
      <c r="M12" s="461"/>
      <c r="N12" s="463"/>
      <c r="O12" s="363"/>
      <c r="P12" s="365"/>
      <c r="Q12" s="367"/>
      <c r="R12" s="369"/>
    </row>
    <row r="13" spans="1:18" ht="15" customHeight="1">
      <c r="A13" s="371"/>
      <c r="B13" s="266"/>
      <c r="C13" s="354">
        <f>H9</f>
        <v>15</v>
      </c>
      <c r="D13" s="352" t="s">
        <v>5</v>
      </c>
      <c r="E13" s="352">
        <f>F9</f>
        <v>20</v>
      </c>
      <c r="F13" s="271"/>
      <c r="G13" s="272"/>
      <c r="H13" s="273"/>
      <c r="I13" s="352">
        <f>O28</f>
        <v>20</v>
      </c>
      <c r="J13" s="352" t="s">
        <v>5</v>
      </c>
      <c r="K13" s="353">
        <f>Q28</f>
        <v>14</v>
      </c>
      <c r="L13" s="452"/>
      <c r="M13" s="454"/>
      <c r="N13" s="450"/>
      <c r="O13" s="360">
        <f>C13+I13+L13</f>
        <v>35</v>
      </c>
      <c r="P13" s="375" t="s">
        <v>5</v>
      </c>
      <c r="Q13" s="377">
        <f>E13+K13+N13</f>
        <v>34</v>
      </c>
      <c r="R13" s="470">
        <v>2</v>
      </c>
    </row>
    <row r="14" spans="1:18" ht="15.75" customHeight="1" thickBot="1">
      <c r="A14" s="372"/>
      <c r="B14" s="267"/>
      <c r="C14" s="355"/>
      <c r="D14" s="356"/>
      <c r="E14" s="356"/>
      <c r="F14" s="274"/>
      <c r="G14" s="275"/>
      <c r="H14" s="276"/>
      <c r="I14" s="352"/>
      <c r="J14" s="352"/>
      <c r="K14" s="353"/>
      <c r="L14" s="453"/>
      <c r="M14" s="455"/>
      <c r="N14" s="451"/>
      <c r="O14" s="361"/>
      <c r="P14" s="376"/>
      <c r="Q14" s="378"/>
      <c r="R14" s="397"/>
    </row>
    <row r="15" spans="1:18" ht="15" customHeight="1">
      <c r="A15" s="469">
        <v>3</v>
      </c>
      <c r="B15" s="265" t="str">
        <f>'Nasazení do skupin'!B11</f>
        <v>Městský nohejbalový klub Modřice, z.s. "B"</v>
      </c>
      <c r="C15" s="468">
        <f>K7</f>
        <v>0</v>
      </c>
      <c r="D15" s="456" t="s">
        <v>5</v>
      </c>
      <c r="E15" s="457">
        <f>I7</f>
        <v>2</v>
      </c>
      <c r="F15" s="468">
        <f>K11</f>
        <v>0</v>
      </c>
      <c r="G15" s="456" t="s">
        <v>5</v>
      </c>
      <c r="H15" s="457">
        <f>I11</f>
        <v>2</v>
      </c>
      <c r="I15" s="423"/>
      <c r="J15" s="424"/>
      <c r="K15" s="425"/>
      <c r="L15" s="473"/>
      <c r="M15" s="473"/>
      <c r="N15" s="444"/>
      <c r="O15" s="464">
        <f>C15+F15+L15</f>
        <v>0</v>
      </c>
      <c r="P15" s="465" t="s">
        <v>5</v>
      </c>
      <c r="Q15" s="466">
        <f>E15+H15+N15</f>
        <v>4</v>
      </c>
      <c r="R15" s="467">
        <v>0</v>
      </c>
    </row>
    <row r="16" spans="1:18" ht="15.75" customHeight="1" thickBot="1">
      <c r="A16" s="371"/>
      <c r="B16" s="266"/>
      <c r="C16" s="347"/>
      <c r="D16" s="349"/>
      <c r="E16" s="351"/>
      <c r="F16" s="347"/>
      <c r="G16" s="349"/>
      <c r="H16" s="351"/>
      <c r="I16" s="426"/>
      <c r="J16" s="427"/>
      <c r="K16" s="428"/>
      <c r="L16" s="474"/>
      <c r="M16" s="474"/>
      <c r="N16" s="445"/>
      <c r="O16" s="363"/>
      <c r="P16" s="365"/>
      <c r="Q16" s="367"/>
      <c r="R16" s="369"/>
    </row>
    <row r="17" spans="1:19" ht="15" customHeight="1">
      <c r="A17" s="371"/>
      <c r="B17" s="266"/>
      <c r="C17" s="354">
        <f>K9</f>
        <v>6</v>
      </c>
      <c r="D17" s="352" t="s">
        <v>5</v>
      </c>
      <c r="E17" s="352">
        <f>I9</f>
        <v>20</v>
      </c>
      <c r="F17" s="354">
        <f>K13</f>
        <v>14</v>
      </c>
      <c r="G17" s="352" t="s">
        <v>5</v>
      </c>
      <c r="H17" s="352">
        <f>I13</f>
        <v>20</v>
      </c>
      <c r="I17" s="426"/>
      <c r="J17" s="427"/>
      <c r="K17" s="428"/>
      <c r="L17" s="446"/>
      <c r="M17" s="446"/>
      <c r="N17" s="448"/>
      <c r="O17" s="360">
        <f>C17+F17+L17</f>
        <v>20</v>
      </c>
      <c r="P17" s="375" t="s">
        <v>5</v>
      </c>
      <c r="Q17" s="377">
        <f>E17+H17+N17</f>
        <v>40</v>
      </c>
      <c r="R17" s="470">
        <v>3</v>
      </c>
    </row>
    <row r="18" spans="1:19" ht="15.75" customHeight="1" thickBot="1">
      <c r="A18" s="372"/>
      <c r="B18" s="267"/>
      <c r="C18" s="355"/>
      <c r="D18" s="356"/>
      <c r="E18" s="356"/>
      <c r="F18" s="355"/>
      <c r="G18" s="356"/>
      <c r="H18" s="356"/>
      <c r="I18" s="429"/>
      <c r="J18" s="430"/>
      <c r="K18" s="431"/>
      <c r="L18" s="447"/>
      <c r="M18" s="447"/>
      <c r="N18" s="449"/>
      <c r="O18" s="361"/>
      <c r="P18" s="376"/>
      <c r="Q18" s="378"/>
      <c r="R18" s="397"/>
    </row>
    <row r="19" spans="1:19" ht="15" customHeight="1">
      <c r="A19" s="469"/>
      <c r="B19" s="265"/>
      <c r="C19" s="458"/>
      <c r="D19" s="460"/>
      <c r="E19" s="462"/>
      <c r="F19" s="458"/>
      <c r="G19" s="460"/>
      <c r="H19" s="462"/>
      <c r="I19" s="481"/>
      <c r="J19" s="482"/>
      <c r="K19" s="482"/>
      <c r="L19" s="290">
        <v>2018</v>
      </c>
      <c r="M19" s="291"/>
      <c r="N19" s="292"/>
      <c r="O19" s="305"/>
      <c r="P19" s="305"/>
      <c r="Q19" s="306"/>
      <c r="R19" s="477"/>
    </row>
    <row r="20" spans="1:19" ht="15.75" customHeight="1" thickBot="1">
      <c r="A20" s="371"/>
      <c r="B20" s="266"/>
      <c r="C20" s="459"/>
      <c r="D20" s="461"/>
      <c r="E20" s="463"/>
      <c r="F20" s="459"/>
      <c r="G20" s="461"/>
      <c r="H20" s="463"/>
      <c r="I20" s="459"/>
      <c r="J20" s="461"/>
      <c r="K20" s="461"/>
      <c r="L20" s="293"/>
      <c r="M20" s="294"/>
      <c r="N20" s="295"/>
      <c r="O20" s="475"/>
      <c r="P20" s="475"/>
      <c r="Q20" s="476"/>
      <c r="R20" s="478"/>
    </row>
    <row r="21" spans="1:19" ht="15" customHeight="1">
      <c r="A21" s="371"/>
      <c r="B21" s="266"/>
      <c r="C21" s="452"/>
      <c r="D21" s="454"/>
      <c r="E21" s="450"/>
      <c r="F21" s="452"/>
      <c r="G21" s="454"/>
      <c r="H21" s="450"/>
      <c r="I21" s="452"/>
      <c r="J21" s="454"/>
      <c r="K21" s="454"/>
      <c r="L21" s="293"/>
      <c r="M21" s="294"/>
      <c r="N21" s="295"/>
      <c r="O21" s="454"/>
      <c r="P21" s="479"/>
      <c r="Q21" s="450"/>
      <c r="R21" s="470"/>
    </row>
    <row r="22" spans="1:19" ht="15.75" customHeight="1" thickBot="1">
      <c r="A22" s="372"/>
      <c r="B22" s="267"/>
      <c r="C22" s="453"/>
      <c r="D22" s="455"/>
      <c r="E22" s="451"/>
      <c r="F22" s="453"/>
      <c r="G22" s="455"/>
      <c r="H22" s="451"/>
      <c r="I22" s="453"/>
      <c r="J22" s="455"/>
      <c r="K22" s="455"/>
      <c r="L22" s="296"/>
      <c r="M22" s="297"/>
      <c r="N22" s="298"/>
      <c r="O22" s="455"/>
      <c r="P22" s="480"/>
      <c r="Q22" s="451"/>
      <c r="R22" s="397"/>
    </row>
    <row r="24" spans="1:19" ht="24.95" customHeight="1">
      <c r="A24" s="405" t="s">
        <v>24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>
      <c r="A25" s="406">
        <v>1</v>
      </c>
      <c r="B25" s="402" t="str">
        <f>B7</f>
        <v>TJ Peklo nad Zdobnicí</v>
      </c>
      <c r="C25" s="402"/>
      <c r="D25" s="402" t="s">
        <v>5</v>
      </c>
      <c r="E25" s="402" t="str">
        <f>B15</f>
        <v>Městský nohejbalový klub Modřice, z.s. "B"</v>
      </c>
      <c r="F25" s="402"/>
      <c r="G25" s="402"/>
      <c r="H25" s="402"/>
      <c r="I25" s="402"/>
      <c r="J25" s="402"/>
      <c r="K25" s="402"/>
      <c r="L25" s="402"/>
      <c r="M25" s="402"/>
      <c r="N25" s="402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406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53">
        <v>20</v>
      </c>
      <c r="P26" s="55" t="s">
        <v>5</v>
      </c>
      <c r="Q26" s="42">
        <v>6</v>
      </c>
      <c r="R26" s="9" t="s">
        <v>22</v>
      </c>
      <c r="S26" s="6"/>
    </row>
    <row r="27" spans="1:19" ht="15" customHeight="1">
      <c r="A27" s="406">
        <v>2</v>
      </c>
      <c r="B27" s="402" t="str">
        <f>B11</f>
        <v>NK CLIMAX Vsetín</v>
      </c>
      <c r="C27" s="402"/>
      <c r="D27" s="402" t="s">
        <v>5</v>
      </c>
      <c r="E27" s="402" t="str">
        <f>B15</f>
        <v>Městský nohejbalový klub Modřice, z.s. "B"</v>
      </c>
      <c r="F27" s="402"/>
      <c r="G27" s="402"/>
      <c r="H27" s="402"/>
      <c r="I27" s="402"/>
      <c r="J27" s="402"/>
      <c r="K27" s="402"/>
      <c r="L27" s="402"/>
      <c r="M27" s="402"/>
      <c r="N27" s="402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6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53">
        <v>20</v>
      </c>
      <c r="P28" s="55" t="s">
        <v>5</v>
      </c>
      <c r="Q28" s="42">
        <v>14</v>
      </c>
      <c r="R28" s="9" t="s">
        <v>22</v>
      </c>
    </row>
    <row r="29" spans="1:19" ht="13.15" customHeight="1">
      <c r="A29" s="406">
        <v>3</v>
      </c>
      <c r="B29" s="402" t="str">
        <f>B7</f>
        <v>TJ Peklo nad Zdobnicí</v>
      </c>
      <c r="C29" s="402"/>
      <c r="D29" s="402" t="s">
        <v>5</v>
      </c>
      <c r="E29" s="402" t="str">
        <f>B11</f>
        <v>NK CLIMAX Vsetín</v>
      </c>
      <c r="F29" s="402"/>
      <c r="G29" s="402"/>
      <c r="H29" s="402"/>
      <c r="I29" s="402"/>
      <c r="J29" s="402"/>
      <c r="K29" s="402"/>
      <c r="L29" s="402"/>
      <c r="M29" s="402"/>
      <c r="N29" s="402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>
      <c r="A30" s="406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53">
        <v>20</v>
      </c>
      <c r="P30" s="55" t="s">
        <v>5</v>
      </c>
      <c r="Q30" s="42">
        <v>15</v>
      </c>
      <c r="R30" s="9" t="s">
        <v>22</v>
      </c>
    </row>
    <row r="31" spans="1:19">
      <c r="P31" s="251"/>
      <c r="Q31" s="251"/>
      <c r="R31" s="10"/>
    </row>
    <row r="38" ht="15" customHeight="1"/>
    <row r="44" ht="14.45" customHeight="1"/>
    <row r="45" ht="14.45" customHeight="1"/>
    <row r="47" ht="14.45" customHeight="1"/>
    <row r="48" ht="14.45" customHeight="1"/>
    <row r="56" ht="15" customHeight="1"/>
    <row r="61" ht="14.45" customHeight="1"/>
    <row r="62" ht="14.45" customHeight="1"/>
    <row r="74" ht="15" customHeight="1"/>
    <row r="79" ht="14.45" customHeight="1"/>
    <row r="80" ht="14.45" customHeight="1"/>
    <row r="92" ht="15" customHeight="1"/>
    <row r="97" ht="14.45" customHeight="1"/>
    <row r="98" ht="14.45" customHeight="1"/>
    <row r="115" ht="14.45" customHeight="1"/>
    <row r="116" ht="14.45" customHeight="1"/>
    <row r="133" ht="14.45" customHeight="1"/>
    <row r="134" ht="14.45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L19" sqref="L19:N22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26" ht="15.7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26" ht="32.25" customHeight="1" thickBot="1">
      <c r="A4" s="313" t="s">
        <v>21</v>
      </c>
      <c r="B4" s="314"/>
      <c r="C4" s="319" t="str">
        <f>'Nasazení do skupin'!B3</f>
        <v>Uhříněves 13.05.2018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</row>
    <row r="5" spans="1:26" ht="15" customHeight="1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26" ht="15.75" customHeight="1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57" t="s">
        <v>4</v>
      </c>
    </row>
    <row r="7" spans="1:26" ht="15" customHeight="1">
      <c r="A7" s="262">
        <v>1</v>
      </c>
      <c r="B7" s="265" t="str">
        <f>'Nasazení do skupin'!B12</f>
        <v>TJ Baník Stříbro</v>
      </c>
      <c r="C7" s="281"/>
      <c r="D7" s="282"/>
      <c r="E7" s="283"/>
      <c r="F7" s="257"/>
      <c r="G7" s="257"/>
      <c r="H7" s="253"/>
      <c r="I7" s="255"/>
      <c r="J7" s="257"/>
      <c r="K7" s="253"/>
      <c r="L7" s="415"/>
      <c r="M7" s="417"/>
      <c r="N7" s="411"/>
      <c r="O7" s="303"/>
      <c r="P7" s="238"/>
      <c r="Q7" s="242"/>
      <c r="R7" s="245"/>
      <c r="Y7" s="47"/>
    </row>
    <row r="8" spans="1:26" ht="15.75" customHeight="1" thickBot="1">
      <c r="A8" s="263"/>
      <c r="B8" s="266"/>
      <c r="C8" s="284"/>
      <c r="D8" s="285"/>
      <c r="E8" s="286"/>
      <c r="F8" s="258"/>
      <c r="G8" s="258"/>
      <c r="H8" s="254"/>
      <c r="I8" s="256"/>
      <c r="J8" s="258"/>
      <c r="K8" s="254"/>
      <c r="L8" s="416"/>
      <c r="M8" s="418"/>
      <c r="N8" s="412"/>
      <c r="O8" s="304"/>
      <c r="P8" s="239"/>
      <c r="Q8" s="243"/>
      <c r="R8" s="246"/>
    </row>
    <row r="9" spans="1:26" ht="15" customHeight="1">
      <c r="A9" s="263"/>
      <c r="B9" s="266"/>
      <c r="C9" s="284"/>
      <c r="D9" s="285"/>
      <c r="E9" s="286"/>
      <c r="F9" s="231"/>
      <c r="G9" s="231"/>
      <c r="H9" s="237"/>
      <c r="I9" s="235"/>
      <c r="J9" s="231"/>
      <c r="K9" s="237"/>
      <c r="L9" s="413"/>
      <c r="M9" s="407"/>
      <c r="N9" s="409"/>
      <c r="O9" s="301"/>
      <c r="P9" s="227"/>
      <c r="Q9" s="229"/>
      <c r="R9" s="247"/>
      <c r="X9" s="47"/>
      <c r="Y9" s="47"/>
      <c r="Z9" s="47"/>
    </row>
    <row r="10" spans="1:26" ht="15.75" customHeight="1" thickBot="1">
      <c r="A10" s="264"/>
      <c r="B10" s="267"/>
      <c r="C10" s="287"/>
      <c r="D10" s="288"/>
      <c r="E10" s="289"/>
      <c r="F10" s="231"/>
      <c r="G10" s="231"/>
      <c r="H10" s="237"/>
      <c r="I10" s="236"/>
      <c r="J10" s="232"/>
      <c r="K10" s="252"/>
      <c r="L10" s="414"/>
      <c r="M10" s="408"/>
      <c r="N10" s="410"/>
      <c r="O10" s="302"/>
      <c r="P10" s="228"/>
      <c r="Q10" s="230"/>
      <c r="R10" s="248"/>
      <c r="X10" s="47"/>
      <c r="Y10" s="47"/>
      <c r="Z10" s="47"/>
    </row>
    <row r="11" spans="1:26" ht="15" customHeight="1">
      <c r="A11" s="262">
        <v>2</v>
      </c>
      <c r="B11" s="265" t="str">
        <f>'Nasazení do skupin'!B13</f>
        <v>TJ SLAVOJ Český Brod</v>
      </c>
      <c r="C11" s="277"/>
      <c r="D11" s="278"/>
      <c r="E11" s="278"/>
      <c r="F11" s="268" t="s">
        <v>131</v>
      </c>
      <c r="G11" s="269"/>
      <c r="H11" s="270"/>
      <c r="I11" s="257"/>
      <c r="J11" s="257"/>
      <c r="K11" s="253"/>
      <c r="L11" s="415"/>
      <c r="M11" s="417"/>
      <c r="N11" s="411"/>
      <c r="O11" s="303"/>
      <c r="P11" s="238"/>
      <c r="Q11" s="242"/>
      <c r="R11" s="245"/>
    </row>
    <row r="12" spans="1:26" ht="15.75" customHeight="1" thickBot="1">
      <c r="A12" s="263"/>
      <c r="B12" s="266"/>
      <c r="C12" s="256"/>
      <c r="D12" s="258"/>
      <c r="E12" s="258"/>
      <c r="F12" s="271"/>
      <c r="G12" s="272"/>
      <c r="H12" s="273"/>
      <c r="I12" s="258"/>
      <c r="J12" s="258"/>
      <c r="K12" s="254"/>
      <c r="L12" s="416"/>
      <c r="M12" s="418"/>
      <c r="N12" s="412"/>
      <c r="O12" s="304"/>
      <c r="P12" s="239"/>
      <c r="Q12" s="243"/>
      <c r="R12" s="246"/>
    </row>
    <row r="13" spans="1:26" ht="15" customHeight="1">
      <c r="A13" s="263"/>
      <c r="B13" s="266"/>
      <c r="C13" s="235"/>
      <c r="D13" s="231"/>
      <c r="E13" s="231"/>
      <c r="F13" s="271"/>
      <c r="G13" s="272"/>
      <c r="H13" s="273"/>
      <c r="I13" s="231"/>
      <c r="J13" s="231"/>
      <c r="K13" s="237"/>
      <c r="L13" s="413"/>
      <c r="M13" s="407"/>
      <c r="N13" s="409"/>
      <c r="O13" s="301"/>
      <c r="P13" s="227"/>
      <c r="Q13" s="229"/>
      <c r="R13" s="247"/>
    </row>
    <row r="14" spans="1:26" ht="15.75" customHeight="1" thickBot="1">
      <c r="A14" s="264"/>
      <c r="B14" s="267"/>
      <c r="C14" s="236"/>
      <c r="D14" s="232"/>
      <c r="E14" s="232"/>
      <c r="F14" s="274"/>
      <c r="G14" s="275"/>
      <c r="H14" s="276"/>
      <c r="I14" s="231"/>
      <c r="J14" s="231"/>
      <c r="K14" s="237"/>
      <c r="L14" s="414"/>
      <c r="M14" s="408"/>
      <c r="N14" s="410"/>
      <c r="O14" s="302"/>
      <c r="P14" s="228"/>
      <c r="Q14" s="230"/>
      <c r="R14" s="248"/>
    </row>
    <row r="15" spans="1:26" ht="15" customHeight="1">
      <c r="A15" s="262">
        <v>3</v>
      </c>
      <c r="B15" s="265" t="str">
        <f>'Nasazení do skupin'!B14</f>
        <v>TJ. Sokol Holice</v>
      </c>
      <c r="C15" s="255"/>
      <c r="D15" s="257"/>
      <c r="E15" s="253"/>
      <c r="F15" s="277"/>
      <c r="G15" s="278"/>
      <c r="H15" s="278"/>
      <c r="I15" s="423"/>
      <c r="J15" s="424"/>
      <c r="K15" s="425"/>
      <c r="L15" s="436"/>
      <c r="M15" s="436"/>
      <c r="N15" s="438"/>
      <c r="O15" s="303"/>
      <c r="P15" s="238"/>
      <c r="Q15" s="242"/>
      <c r="R15" s="245"/>
    </row>
    <row r="16" spans="1:26" ht="15.75" customHeight="1" thickBot="1">
      <c r="A16" s="263"/>
      <c r="B16" s="266"/>
      <c r="C16" s="256"/>
      <c r="D16" s="258"/>
      <c r="E16" s="254"/>
      <c r="F16" s="256"/>
      <c r="G16" s="258"/>
      <c r="H16" s="258"/>
      <c r="I16" s="426"/>
      <c r="J16" s="427"/>
      <c r="K16" s="428"/>
      <c r="L16" s="437"/>
      <c r="M16" s="437"/>
      <c r="N16" s="439"/>
      <c r="O16" s="304"/>
      <c r="P16" s="239"/>
      <c r="Q16" s="243"/>
      <c r="R16" s="246"/>
    </row>
    <row r="17" spans="1:28" ht="15" customHeight="1">
      <c r="A17" s="263"/>
      <c r="B17" s="266"/>
      <c r="C17" s="235"/>
      <c r="D17" s="231"/>
      <c r="E17" s="237"/>
      <c r="F17" s="235"/>
      <c r="G17" s="231"/>
      <c r="H17" s="231"/>
      <c r="I17" s="426"/>
      <c r="J17" s="427"/>
      <c r="K17" s="428"/>
      <c r="L17" s="421"/>
      <c r="M17" s="421"/>
      <c r="N17" s="440"/>
      <c r="O17" s="301"/>
      <c r="P17" s="227"/>
      <c r="Q17" s="229"/>
      <c r="R17" s="247"/>
    </row>
    <row r="18" spans="1:28" ht="15.75" customHeight="1" thickBot="1">
      <c r="A18" s="264"/>
      <c r="B18" s="267"/>
      <c r="C18" s="236"/>
      <c r="D18" s="232"/>
      <c r="E18" s="252"/>
      <c r="F18" s="236"/>
      <c r="G18" s="232"/>
      <c r="H18" s="232"/>
      <c r="I18" s="429"/>
      <c r="J18" s="430"/>
      <c r="K18" s="431"/>
      <c r="L18" s="422"/>
      <c r="M18" s="422"/>
      <c r="N18" s="441"/>
      <c r="O18" s="302"/>
      <c r="P18" s="228"/>
      <c r="Q18" s="230"/>
      <c r="R18" s="248"/>
    </row>
    <row r="19" spans="1:28" ht="15" customHeight="1">
      <c r="A19" s="262"/>
      <c r="B19" s="265"/>
      <c r="C19" s="415"/>
      <c r="D19" s="417"/>
      <c r="E19" s="411"/>
      <c r="F19" s="415"/>
      <c r="G19" s="417"/>
      <c r="H19" s="411"/>
      <c r="I19" s="442"/>
      <c r="J19" s="443"/>
      <c r="K19" s="443"/>
      <c r="L19" s="290">
        <v>2018</v>
      </c>
      <c r="M19" s="291"/>
      <c r="N19" s="292"/>
      <c r="O19" s="417"/>
      <c r="P19" s="417"/>
      <c r="Q19" s="411"/>
      <c r="R19" s="419"/>
    </row>
    <row r="20" spans="1:28" ht="15.75" customHeight="1" thickBot="1">
      <c r="A20" s="263"/>
      <c r="B20" s="266"/>
      <c r="C20" s="416"/>
      <c r="D20" s="418"/>
      <c r="E20" s="412"/>
      <c r="F20" s="416"/>
      <c r="G20" s="418"/>
      <c r="H20" s="412"/>
      <c r="I20" s="416"/>
      <c r="J20" s="418"/>
      <c r="K20" s="418"/>
      <c r="L20" s="293"/>
      <c r="M20" s="294"/>
      <c r="N20" s="295"/>
      <c r="O20" s="418"/>
      <c r="P20" s="418"/>
      <c r="Q20" s="412"/>
      <c r="R20" s="420"/>
    </row>
    <row r="21" spans="1:28" ht="15" customHeight="1">
      <c r="A21" s="263"/>
      <c r="B21" s="266"/>
      <c r="C21" s="413"/>
      <c r="D21" s="407"/>
      <c r="E21" s="409"/>
      <c r="F21" s="413"/>
      <c r="G21" s="407"/>
      <c r="H21" s="409"/>
      <c r="I21" s="413"/>
      <c r="J21" s="407"/>
      <c r="K21" s="407"/>
      <c r="L21" s="293"/>
      <c r="M21" s="294"/>
      <c r="N21" s="295"/>
      <c r="O21" s="434"/>
      <c r="P21" s="407"/>
      <c r="Q21" s="432"/>
      <c r="R21" s="247"/>
    </row>
    <row r="22" spans="1:28" ht="15.75" customHeight="1" thickBot="1">
      <c r="A22" s="264"/>
      <c r="B22" s="267"/>
      <c r="C22" s="414"/>
      <c r="D22" s="408"/>
      <c r="E22" s="410"/>
      <c r="F22" s="414"/>
      <c r="G22" s="408"/>
      <c r="H22" s="410"/>
      <c r="I22" s="414"/>
      <c r="J22" s="408"/>
      <c r="K22" s="408"/>
      <c r="L22" s="296"/>
      <c r="M22" s="297"/>
      <c r="N22" s="298"/>
      <c r="O22" s="435"/>
      <c r="P22" s="408"/>
      <c r="Q22" s="433"/>
      <c r="R22" s="248"/>
    </row>
    <row r="24" spans="1:28" ht="24.9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61"/>
      <c r="B25" s="249"/>
      <c r="C25" s="249"/>
      <c r="D25" s="250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61"/>
      <c r="B26" s="249"/>
      <c r="C26" s="249"/>
      <c r="D26" s="250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61"/>
      <c r="B27" s="249"/>
      <c r="C27" s="249"/>
      <c r="D27" s="250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61"/>
      <c r="B28" s="249"/>
      <c r="C28" s="249"/>
      <c r="D28" s="250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261"/>
      <c r="B29" s="249"/>
      <c r="C29" s="249"/>
      <c r="D29" s="250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261"/>
      <c r="B30" s="249"/>
      <c r="C30" s="249"/>
      <c r="D30" s="250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61"/>
      <c r="B31" s="249"/>
      <c r="C31" s="249"/>
      <c r="D31" s="250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61"/>
      <c r="B32" s="249"/>
      <c r="C32" s="249"/>
      <c r="D32" s="250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61"/>
      <c r="B33" s="249"/>
      <c r="C33" s="249"/>
      <c r="D33" s="250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61"/>
      <c r="B34" s="249"/>
      <c r="C34" s="249"/>
      <c r="D34" s="250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61"/>
      <c r="B35" s="249"/>
      <c r="C35" s="249"/>
      <c r="D35" s="250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61"/>
      <c r="B36" s="249"/>
      <c r="C36" s="249"/>
      <c r="D36" s="250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251"/>
      <c r="Q37" s="251"/>
      <c r="R37" s="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</row>
    <row r="38" spans="1:54" ht="20.25">
      <c r="T38" s="222"/>
      <c r="U38" s="222"/>
      <c r="V38" s="222"/>
      <c r="W38" s="222"/>
      <c r="X38" s="222"/>
      <c r="Y38" s="222"/>
      <c r="Z38" s="222"/>
      <c r="AA38" s="224"/>
      <c r="AB38" s="224"/>
      <c r="AC38" s="224"/>
      <c r="AD38" s="224"/>
      <c r="AE38" s="224"/>
      <c r="AF38" s="224"/>
      <c r="AH38" s="3"/>
      <c r="AI38" s="222"/>
      <c r="AJ38" s="222"/>
      <c r="AK38" s="222"/>
      <c r="AL38" s="222"/>
      <c r="AM38" s="222"/>
      <c r="AN38" s="222"/>
      <c r="AO38" s="8"/>
      <c r="AP38" s="7"/>
      <c r="AQ38" s="7"/>
      <c r="AR38" s="7"/>
      <c r="AS38" s="7"/>
      <c r="AT38" s="7"/>
      <c r="AU38" s="222"/>
      <c r="AV38" s="222"/>
      <c r="AW38" s="222"/>
      <c r="AX38" s="222"/>
      <c r="AY38" s="3"/>
      <c r="AZ38" s="3"/>
      <c r="BA38" s="3"/>
      <c r="BB38" s="3"/>
    </row>
    <row r="40" spans="1:54" ht="20.25">
      <c r="T40" s="224"/>
      <c r="U40" s="224"/>
      <c r="V40" s="224"/>
      <c r="W40" s="224"/>
      <c r="X40" s="224"/>
      <c r="Y40" s="224"/>
      <c r="Z40" s="224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3"/>
      <c r="AL40" s="224"/>
      <c r="AM40" s="224"/>
      <c r="AN40" s="224"/>
      <c r="AO40" s="224"/>
      <c r="AP40" s="224"/>
      <c r="AQ40" s="224"/>
      <c r="AR40" s="224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</row>
    <row r="43" spans="1:54" ht="15.75">
      <c r="T43" s="226"/>
      <c r="U43" s="226"/>
      <c r="V43" s="226"/>
      <c r="W43" s="226"/>
      <c r="X43" s="226"/>
      <c r="Y43" s="226"/>
      <c r="Z43" s="4"/>
      <c r="AA43" s="226"/>
      <c r="AB43" s="226"/>
      <c r="AC43" s="4"/>
      <c r="AD43" s="4"/>
      <c r="AE43" s="4"/>
      <c r="AF43" s="226"/>
      <c r="AG43" s="226"/>
      <c r="AH43" s="226"/>
      <c r="AI43" s="226"/>
      <c r="AJ43" s="226"/>
      <c r="AK43" s="226"/>
      <c r="AL43" s="4"/>
      <c r="AM43" s="4"/>
      <c r="AN43" s="4"/>
      <c r="AO43" s="4"/>
      <c r="AP43" s="4"/>
      <c r="AQ43" s="4"/>
      <c r="AR43" s="226"/>
      <c r="AS43" s="226"/>
      <c r="AT43" s="226"/>
      <c r="AU43" s="226"/>
      <c r="AV43" s="226"/>
      <c r="AW43" s="226"/>
      <c r="AX43" s="4"/>
      <c r="AY43" s="4"/>
      <c r="AZ43" s="4"/>
      <c r="BA43" s="4"/>
      <c r="BB43" s="4"/>
    </row>
    <row r="44" spans="1:54" ht="15" customHeight="1"/>
    <row r="50" spans="20:54"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</row>
    <row r="51" spans="20:54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3" spans="20:54"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</row>
    <row r="54" spans="20:54"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</row>
    <row r="55" spans="20:54" ht="20.25">
      <c r="T55" s="222"/>
      <c r="U55" s="222"/>
      <c r="V55" s="222"/>
      <c r="W55" s="222"/>
      <c r="X55" s="222"/>
      <c r="Y55" s="222"/>
      <c r="Z55" s="222"/>
      <c r="AA55" s="224"/>
      <c r="AB55" s="224"/>
      <c r="AC55" s="224"/>
      <c r="AD55" s="224"/>
      <c r="AE55" s="224"/>
      <c r="AF55" s="224"/>
      <c r="AG55" s="3"/>
      <c r="AH55" s="3"/>
      <c r="AI55" s="222"/>
      <c r="AJ55" s="222"/>
      <c r="AK55" s="222"/>
      <c r="AL55" s="222"/>
      <c r="AM55" s="222"/>
      <c r="AN55" s="222"/>
      <c r="AO55" s="8"/>
      <c r="AP55" s="7"/>
      <c r="AQ55" s="7"/>
      <c r="AR55" s="7"/>
      <c r="AS55" s="7"/>
      <c r="AT55" s="7"/>
      <c r="AU55" s="222"/>
      <c r="AV55" s="222"/>
      <c r="AW55" s="222"/>
      <c r="AX55" s="222"/>
      <c r="AY55" s="3"/>
      <c r="AZ55" s="3"/>
      <c r="BA55" s="3"/>
      <c r="BB55" s="3"/>
    </row>
    <row r="57" spans="20:54" ht="20.25">
      <c r="T57" s="224"/>
      <c r="U57" s="224"/>
      <c r="V57" s="224"/>
      <c r="W57" s="224"/>
      <c r="X57" s="224"/>
      <c r="Y57" s="224"/>
      <c r="Z57" s="224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3"/>
      <c r="AL57" s="224"/>
      <c r="AM57" s="224"/>
      <c r="AN57" s="224"/>
      <c r="AO57" s="224"/>
      <c r="AP57" s="224"/>
      <c r="AQ57" s="224"/>
      <c r="AR57" s="224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</row>
    <row r="60" spans="20:54" ht="15.75">
      <c r="T60" s="226"/>
      <c r="U60" s="226"/>
      <c r="V60" s="226"/>
      <c r="W60" s="226"/>
      <c r="X60" s="226"/>
      <c r="Y60" s="226"/>
      <c r="Z60" s="4"/>
      <c r="AA60" s="226"/>
      <c r="AB60" s="226"/>
      <c r="AC60" s="4"/>
      <c r="AD60" s="4"/>
      <c r="AE60" s="4"/>
      <c r="AF60" s="226"/>
      <c r="AG60" s="226"/>
      <c r="AH60" s="226"/>
      <c r="AI60" s="226"/>
      <c r="AJ60" s="226"/>
      <c r="AK60" s="226"/>
      <c r="AL60" s="4"/>
      <c r="AM60" s="4"/>
      <c r="AN60" s="4"/>
      <c r="AO60" s="4"/>
      <c r="AP60" s="4"/>
      <c r="AQ60" s="4"/>
      <c r="AR60" s="226"/>
      <c r="AS60" s="226"/>
      <c r="AT60" s="226"/>
      <c r="AU60" s="226"/>
      <c r="AV60" s="226"/>
      <c r="AW60" s="226"/>
      <c r="AX60" s="4"/>
      <c r="AY60" s="4"/>
      <c r="AZ60" s="4"/>
      <c r="BA60" s="4"/>
      <c r="BB60" s="4"/>
    </row>
    <row r="62" spans="20:54" ht="15" customHeight="1"/>
    <row r="67" spans="20:54"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</row>
    <row r="68" spans="20:54"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</row>
    <row r="72" spans="20:54" ht="23.25"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</row>
    <row r="73" spans="20:54" ht="20.25">
      <c r="T73" s="222"/>
      <c r="U73" s="222"/>
      <c r="V73" s="222"/>
      <c r="W73" s="222"/>
      <c r="X73" s="222"/>
      <c r="Y73" s="222"/>
      <c r="Z73" s="222"/>
      <c r="AA73" s="224"/>
      <c r="AB73" s="224"/>
      <c r="AC73" s="224"/>
      <c r="AD73" s="224"/>
      <c r="AE73" s="224"/>
      <c r="AF73" s="224"/>
      <c r="AG73" s="3"/>
      <c r="AH73" s="3"/>
      <c r="AI73" s="222"/>
      <c r="AJ73" s="222"/>
      <c r="AK73" s="222"/>
      <c r="AL73" s="222"/>
      <c r="AM73" s="222"/>
      <c r="AN73" s="222"/>
      <c r="AO73" s="8"/>
      <c r="AP73" s="7"/>
      <c r="AQ73" s="7"/>
      <c r="AR73" s="7"/>
      <c r="AS73" s="7"/>
      <c r="AT73" s="7"/>
      <c r="AU73" s="222"/>
      <c r="AV73" s="222"/>
      <c r="AW73" s="222"/>
      <c r="AX73" s="222"/>
      <c r="AY73" s="3"/>
      <c r="AZ73" s="3"/>
      <c r="BA73" s="3"/>
      <c r="BB73" s="3"/>
    </row>
    <row r="75" spans="20:54" ht="20.25">
      <c r="T75" s="224"/>
      <c r="U75" s="224"/>
      <c r="V75" s="224"/>
      <c r="W75" s="224"/>
      <c r="X75" s="224"/>
      <c r="Y75" s="224"/>
      <c r="Z75" s="224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3"/>
      <c r="AL75" s="224"/>
      <c r="AM75" s="224"/>
      <c r="AN75" s="224"/>
      <c r="AO75" s="224"/>
      <c r="AP75" s="224"/>
      <c r="AQ75" s="224"/>
      <c r="AR75" s="224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</row>
    <row r="78" spans="20:54" ht="15.75">
      <c r="T78" s="226"/>
      <c r="U78" s="226"/>
      <c r="V78" s="226"/>
      <c r="W78" s="226"/>
      <c r="X78" s="226"/>
      <c r="Y78" s="226"/>
      <c r="Z78" s="4"/>
      <c r="AA78" s="226"/>
      <c r="AB78" s="226"/>
      <c r="AC78" s="4"/>
      <c r="AD78" s="4"/>
      <c r="AE78" s="4"/>
      <c r="AF78" s="226"/>
      <c r="AG78" s="226"/>
      <c r="AH78" s="226"/>
      <c r="AI78" s="226"/>
      <c r="AJ78" s="226"/>
      <c r="AK78" s="226"/>
      <c r="AL78" s="4"/>
      <c r="AM78" s="4"/>
      <c r="AN78" s="4"/>
      <c r="AO78" s="4"/>
      <c r="AP78" s="4"/>
      <c r="AQ78" s="4"/>
      <c r="AR78" s="226"/>
      <c r="AS78" s="226"/>
      <c r="AT78" s="226"/>
      <c r="AU78" s="226"/>
      <c r="AV78" s="226"/>
      <c r="AW78" s="226"/>
      <c r="AX78" s="4"/>
      <c r="AY78" s="4"/>
      <c r="AZ78" s="4"/>
      <c r="BA78" s="4"/>
      <c r="BB78" s="4"/>
    </row>
    <row r="80" spans="20:54" ht="15" customHeight="1"/>
    <row r="85" spans="20:54"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</row>
    <row r="86" spans="20:54"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</row>
    <row r="90" spans="20:54" ht="23.25"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</row>
    <row r="91" spans="20:54" ht="20.25">
      <c r="T91" s="222"/>
      <c r="U91" s="222"/>
      <c r="V91" s="222"/>
      <c r="W91" s="222"/>
      <c r="X91" s="222"/>
      <c r="Y91" s="222"/>
      <c r="Z91" s="222"/>
      <c r="AA91" s="224"/>
      <c r="AB91" s="224"/>
      <c r="AC91" s="224"/>
      <c r="AD91" s="224"/>
      <c r="AE91" s="224"/>
      <c r="AF91" s="224"/>
      <c r="AG91" s="3"/>
      <c r="AH91" s="3"/>
      <c r="AI91" s="222"/>
      <c r="AJ91" s="222"/>
      <c r="AK91" s="222"/>
      <c r="AL91" s="222"/>
      <c r="AM91" s="222"/>
      <c r="AN91" s="222"/>
      <c r="AO91" s="8"/>
      <c r="AP91" s="7"/>
      <c r="AQ91" s="7"/>
      <c r="AR91" s="7"/>
      <c r="AS91" s="7"/>
      <c r="AT91" s="7"/>
      <c r="AU91" s="222"/>
      <c r="AV91" s="222"/>
      <c r="AW91" s="222"/>
      <c r="AX91" s="222"/>
      <c r="AY91" s="3"/>
      <c r="AZ91" s="3"/>
      <c r="BA91" s="3"/>
      <c r="BB91" s="3"/>
    </row>
    <row r="93" spans="20:54" ht="20.25">
      <c r="T93" s="224"/>
      <c r="U93" s="224"/>
      <c r="V93" s="224"/>
      <c r="W93" s="224"/>
      <c r="X93" s="224"/>
      <c r="Y93" s="224"/>
      <c r="Z93" s="224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3"/>
      <c r="AL93" s="224"/>
      <c r="AM93" s="224"/>
      <c r="AN93" s="224"/>
      <c r="AO93" s="224"/>
      <c r="AP93" s="224"/>
      <c r="AQ93" s="224"/>
      <c r="AR93" s="224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</row>
    <row r="96" spans="20:54" ht="15.75">
      <c r="T96" s="226"/>
      <c r="U96" s="226"/>
      <c r="V96" s="226"/>
      <c r="W96" s="226"/>
      <c r="X96" s="226"/>
      <c r="Y96" s="226"/>
      <c r="Z96" s="4"/>
      <c r="AA96" s="226"/>
      <c r="AB96" s="226"/>
      <c r="AC96" s="4"/>
      <c r="AD96" s="4"/>
      <c r="AE96" s="4"/>
      <c r="AF96" s="226"/>
      <c r="AG96" s="226"/>
      <c r="AH96" s="226"/>
      <c r="AI96" s="226"/>
      <c r="AJ96" s="226"/>
      <c r="AK96" s="226"/>
      <c r="AL96" s="4"/>
      <c r="AM96" s="4"/>
      <c r="AN96" s="4"/>
      <c r="AO96" s="4"/>
      <c r="AP96" s="4"/>
      <c r="AQ96" s="5"/>
      <c r="AR96" s="226"/>
      <c r="AS96" s="226"/>
      <c r="AT96" s="226"/>
      <c r="AU96" s="226"/>
      <c r="AV96" s="226"/>
      <c r="AW96" s="226"/>
      <c r="AX96" s="4"/>
      <c r="AY96" s="4"/>
      <c r="AZ96" s="4"/>
      <c r="BA96" s="4"/>
      <c r="BB96" s="4"/>
    </row>
    <row r="98" spans="20:54" ht="15" customHeight="1"/>
    <row r="103" spans="20:54">
      <c r="T103" s="222" t="s">
        <v>18</v>
      </c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</row>
    <row r="104" spans="20:54"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</row>
    <row r="107" spans="20:54" ht="23.25">
      <c r="T107" s="223" t="s">
        <v>7</v>
      </c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</row>
    <row r="108" spans="20:54" ht="20.25">
      <c r="T108" s="222" t="s">
        <v>8</v>
      </c>
      <c r="U108" s="222"/>
      <c r="V108" s="222"/>
      <c r="W108" s="222"/>
      <c r="X108" s="222"/>
      <c r="Y108" s="222"/>
      <c r="Z108" s="222"/>
      <c r="AA108" s="224" t="str">
        <f>C4</f>
        <v>Uhříněves 13.05.2018</v>
      </c>
      <c r="AB108" s="224"/>
      <c r="AC108" s="224"/>
      <c r="AD108" s="224"/>
      <c r="AE108" s="224"/>
      <c r="AF108" s="224"/>
      <c r="AG108" s="3"/>
      <c r="AH108" s="3"/>
      <c r="AI108" s="222" t="s">
        <v>9</v>
      </c>
      <c r="AJ108" s="222"/>
      <c r="AK108" s="222"/>
      <c r="AL108" s="222"/>
      <c r="AM108" s="222"/>
      <c r="AN108" s="222"/>
      <c r="AO108" s="8" t="str">
        <f>CONCATENATE("(",P4,"-5)")</f>
        <v>(-5)</v>
      </c>
      <c r="AP108" s="7"/>
      <c r="AQ108" s="7"/>
      <c r="AR108" s="7"/>
      <c r="AS108" s="7"/>
      <c r="AT108" s="7"/>
      <c r="AU108" s="222" t="s">
        <v>10</v>
      </c>
      <c r="AV108" s="222"/>
      <c r="AW108" s="222"/>
      <c r="AX108" s="222"/>
      <c r="AY108" s="3"/>
      <c r="AZ108" s="3"/>
      <c r="BA108" s="3"/>
      <c r="BB108" s="3"/>
    </row>
    <row r="110" spans="20:54" ht="20.25">
      <c r="T110" s="224" t="s">
        <v>11</v>
      </c>
      <c r="U110" s="224"/>
      <c r="V110" s="224"/>
      <c r="W110" s="224"/>
      <c r="X110" s="224"/>
      <c r="Y110" s="224"/>
      <c r="Z110" s="224"/>
      <c r="AA110" s="225" t="e">
        <f>#REF!</f>
        <v>#REF!</v>
      </c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3"/>
      <c r="AL110" s="224" t="s">
        <v>12</v>
      </c>
      <c r="AM110" s="224"/>
      <c r="AN110" s="224"/>
      <c r="AO110" s="224"/>
      <c r="AP110" s="224"/>
      <c r="AQ110" s="224"/>
      <c r="AR110" s="224"/>
      <c r="AS110" s="225" t="e">
        <f>#REF!</f>
        <v>#REF!</v>
      </c>
      <c r="AT110" s="225"/>
      <c r="AU110" s="225"/>
      <c r="AV110" s="225"/>
      <c r="AW110" s="225"/>
      <c r="AX110" s="225"/>
      <c r="AY110" s="225"/>
      <c r="AZ110" s="225"/>
      <c r="BA110" s="225"/>
      <c r="BB110" s="225"/>
    </row>
    <row r="113" spans="20:54" ht="15.75">
      <c r="T113" s="226" t="s">
        <v>13</v>
      </c>
      <c r="U113" s="226"/>
      <c r="V113" s="226"/>
      <c r="W113" s="226"/>
      <c r="X113" s="226"/>
      <c r="Y113" s="226"/>
      <c r="Z113" s="4"/>
      <c r="AA113" s="226"/>
      <c r="AB113" s="226"/>
      <c r="AC113" s="4"/>
      <c r="AD113" s="4"/>
      <c r="AE113" s="4"/>
      <c r="AF113" s="226" t="s">
        <v>14</v>
      </c>
      <c r="AG113" s="226"/>
      <c r="AH113" s="226"/>
      <c r="AI113" s="226"/>
      <c r="AJ113" s="226"/>
      <c r="AK113" s="226"/>
      <c r="AL113" s="4"/>
      <c r="AM113" s="4"/>
      <c r="AN113" s="4"/>
      <c r="AO113" s="4"/>
      <c r="AP113" s="4"/>
      <c r="AQ113" s="4"/>
      <c r="AR113" s="226" t="s">
        <v>15</v>
      </c>
      <c r="AS113" s="226"/>
      <c r="AT113" s="226"/>
      <c r="AU113" s="226"/>
      <c r="AV113" s="226"/>
      <c r="AW113" s="22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22" t="s">
        <v>18</v>
      </c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</row>
    <row r="122" spans="20:54"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</row>
    <row r="126" spans="20:54" ht="23.25">
      <c r="T126" s="223" t="s">
        <v>7</v>
      </c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</row>
    <row r="127" spans="20:54" ht="20.25">
      <c r="T127" s="222" t="s">
        <v>8</v>
      </c>
      <c r="U127" s="222"/>
      <c r="V127" s="222"/>
      <c r="W127" s="222"/>
      <c r="X127" s="222"/>
      <c r="Y127" s="222"/>
      <c r="Z127" s="222"/>
      <c r="AA127" s="224" t="str">
        <f>C4</f>
        <v>Uhříněves 13.05.2018</v>
      </c>
      <c r="AB127" s="224"/>
      <c r="AC127" s="224"/>
      <c r="AD127" s="224"/>
      <c r="AE127" s="224"/>
      <c r="AF127" s="224"/>
      <c r="AG127" s="3"/>
      <c r="AH127" s="3"/>
      <c r="AI127" s="222" t="s">
        <v>9</v>
      </c>
      <c r="AJ127" s="222"/>
      <c r="AK127" s="222"/>
      <c r="AL127" s="222"/>
      <c r="AM127" s="222"/>
      <c r="AN127" s="222"/>
      <c r="AO127" s="8" t="str">
        <f>CONCATENATE("(",P4,"-6)")</f>
        <v>(-6)</v>
      </c>
      <c r="AP127" s="7"/>
      <c r="AQ127" s="7"/>
      <c r="AR127" s="7"/>
      <c r="AS127" s="7"/>
      <c r="AT127" s="7"/>
      <c r="AU127" s="222" t="s">
        <v>10</v>
      </c>
      <c r="AV127" s="222"/>
      <c r="AW127" s="222"/>
      <c r="AX127" s="222"/>
      <c r="AY127" s="3"/>
      <c r="AZ127" s="3"/>
      <c r="BA127" s="3"/>
      <c r="BB127" s="3"/>
    </row>
    <row r="129" spans="20:54" ht="20.25">
      <c r="T129" s="224" t="s">
        <v>11</v>
      </c>
      <c r="U129" s="224"/>
      <c r="V129" s="224"/>
      <c r="W129" s="224"/>
      <c r="X129" s="224"/>
      <c r="Y129" s="224"/>
      <c r="Z129" s="224"/>
      <c r="AA129" s="225" t="e">
        <f>#REF!</f>
        <v>#REF!</v>
      </c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3"/>
      <c r="AL129" s="224" t="s">
        <v>12</v>
      </c>
      <c r="AM129" s="224"/>
      <c r="AN129" s="224"/>
      <c r="AO129" s="224"/>
      <c r="AP129" s="224"/>
      <c r="AQ129" s="224"/>
      <c r="AR129" s="224"/>
      <c r="AS129" s="225" t="e">
        <f>#REF!</f>
        <v>#REF!</v>
      </c>
      <c r="AT129" s="225"/>
      <c r="AU129" s="225"/>
      <c r="AV129" s="225"/>
      <c r="AW129" s="225"/>
      <c r="AX129" s="225"/>
      <c r="AY129" s="225"/>
      <c r="AZ129" s="225"/>
      <c r="BA129" s="225"/>
      <c r="BB129" s="225"/>
    </row>
    <row r="132" spans="20:54" ht="15.75">
      <c r="T132" s="226" t="s">
        <v>13</v>
      </c>
      <c r="U132" s="226"/>
      <c r="V132" s="226"/>
      <c r="W132" s="226"/>
      <c r="X132" s="226"/>
      <c r="Y132" s="226"/>
      <c r="Z132" s="4"/>
      <c r="AA132" s="226"/>
      <c r="AB132" s="226"/>
      <c r="AC132" s="4"/>
      <c r="AD132" s="4"/>
      <c r="AE132" s="4"/>
      <c r="AF132" s="226" t="s">
        <v>14</v>
      </c>
      <c r="AG132" s="226"/>
      <c r="AH132" s="226"/>
      <c r="AI132" s="226"/>
      <c r="AJ132" s="226"/>
      <c r="AK132" s="226"/>
      <c r="AL132" s="4"/>
      <c r="AM132" s="4"/>
      <c r="AN132" s="4"/>
      <c r="AO132" s="4"/>
      <c r="AP132" s="4"/>
      <c r="AQ132" s="4"/>
      <c r="AR132" s="226" t="s">
        <v>15</v>
      </c>
      <c r="AS132" s="226"/>
      <c r="AT132" s="226"/>
      <c r="AU132" s="226"/>
      <c r="AV132" s="226"/>
      <c r="AW132" s="22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222" t="s">
        <v>18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</row>
    <row r="140" spans="20:54"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4"/>
  <sheetViews>
    <sheetView showGridLines="0" topLeftCell="A4" workbookViewId="0">
      <selection activeCell="V13" sqref="U13:V13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309" t="str">
        <f>'Nasazení do skupin'!B2</f>
        <v>Pohár ČNS starších žáků trojice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18" ht="15.7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</row>
    <row r="4" spans="1:18" ht="32.25" customHeight="1" thickBot="1">
      <c r="A4" s="313" t="s">
        <v>21</v>
      </c>
      <c r="B4" s="314"/>
      <c r="C4" s="390" t="str">
        <f>'Nasazení do skupin'!B3</f>
        <v>Uhříněves 13.05.2018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2"/>
    </row>
    <row r="5" spans="1:18" ht="15" customHeight="1">
      <c r="A5" s="315"/>
      <c r="B5" s="316"/>
      <c r="C5" s="309">
        <v>1</v>
      </c>
      <c r="D5" s="305"/>
      <c r="E5" s="306"/>
      <c r="F5" s="309">
        <v>2</v>
      </c>
      <c r="G5" s="305"/>
      <c r="H5" s="306"/>
      <c r="I5" s="309">
        <v>3</v>
      </c>
      <c r="J5" s="305"/>
      <c r="K5" s="306"/>
      <c r="L5" s="309"/>
      <c r="M5" s="305"/>
      <c r="N5" s="306"/>
      <c r="O5" s="322" t="s">
        <v>1</v>
      </c>
      <c r="P5" s="323"/>
      <c r="Q5" s="324"/>
      <c r="R5" s="56" t="s">
        <v>2</v>
      </c>
    </row>
    <row r="6" spans="1:18" ht="15.75" customHeight="1" thickBot="1">
      <c r="A6" s="317"/>
      <c r="B6" s="318"/>
      <c r="C6" s="341"/>
      <c r="D6" s="307"/>
      <c r="E6" s="308"/>
      <c r="F6" s="310"/>
      <c r="G6" s="311"/>
      <c r="H6" s="312"/>
      <c r="I6" s="310"/>
      <c r="J6" s="311"/>
      <c r="K6" s="312"/>
      <c r="L6" s="310"/>
      <c r="M6" s="311"/>
      <c r="N6" s="312"/>
      <c r="O6" s="325" t="s">
        <v>3</v>
      </c>
      <c r="P6" s="326"/>
      <c r="Q6" s="327"/>
      <c r="R6" s="67" t="s">
        <v>4</v>
      </c>
    </row>
    <row r="7" spans="1:18" ht="15" customHeight="1">
      <c r="A7" s="469">
        <v>1</v>
      </c>
      <c r="B7" s="265" t="str">
        <f>'Nasazení do skupin'!B12</f>
        <v>TJ Baník Stříbro</v>
      </c>
      <c r="C7" s="281"/>
      <c r="D7" s="282"/>
      <c r="E7" s="283"/>
      <c r="F7" s="456">
        <f>O29</f>
        <v>2</v>
      </c>
      <c r="G7" s="456" t="s">
        <v>5</v>
      </c>
      <c r="H7" s="457">
        <f>Q29</f>
        <v>0</v>
      </c>
      <c r="I7" s="468">
        <f>O25</f>
        <v>2</v>
      </c>
      <c r="J7" s="456" t="s">
        <v>5</v>
      </c>
      <c r="K7" s="457">
        <f>Q25</f>
        <v>0</v>
      </c>
      <c r="L7" s="458"/>
      <c r="M7" s="460"/>
      <c r="N7" s="462"/>
      <c r="O7" s="464">
        <f>F7+I7+L7</f>
        <v>4</v>
      </c>
      <c r="P7" s="465" t="s">
        <v>5</v>
      </c>
      <c r="Q7" s="466">
        <f>H7+K7+N7</f>
        <v>0</v>
      </c>
      <c r="R7" s="467">
        <v>4</v>
      </c>
    </row>
    <row r="8" spans="1:18" ht="15.75" customHeight="1" thickBot="1">
      <c r="A8" s="371"/>
      <c r="B8" s="266"/>
      <c r="C8" s="284"/>
      <c r="D8" s="285"/>
      <c r="E8" s="286"/>
      <c r="F8" s="349"/>
      <c r="G8" s="349"/>
      <c r="H8" s="351"/>
      <c r="I8" s="347"/>
      <c r="J8" s="349"/>
      <c r="K8" s="351"/>
      <c r="L8" s="459"/>
      <c r="M8" s="461"/>
      <c r="N8" s="463"/>
      <c r="O8" s="363"/>
      <c r="P8" s="365"/>
      <c r="Q8" s="367"/>
      <c r="R8" s="369"/>
    </row>
    <row r="9" spans="1:18" ht="15" customHeight="1">
      <c r="A9" s="371"/>
      <c r="B9" s="266"/>
      <c r="C9" s="284"/>
      <c r="D9" s="285"/>
      <c r="E9" s="286"/>
      <c r="F9" s="352">
        <f>O30</f>
        <v>20</v>
      </c>
      <c r="G9" s="352" t="s">
        <v>5</v>
      </c>
      <c r="H9" s="353">
        <f>Q30</f>
        <v>13</v>
      </c>
      <c r="I9" s="354">
        <f>O26</f>
        <v>20</v>
      </c>
      <c r="J9" s="352" t="s">
        <v>5</v>
      </c>
      <c r="K9" s="353">
        <f>Q26</f>
        <v>10</v>
      </c>
      <c r="L9" s="452"/>
      <c r="M9" s="454"/>
      <c r="N9" s="450"/>
      <c r="O9" s="360">
        <f>F9+I9+L9</f>
        <v>40</v>
      </c>
      <c r="P9" s="375" t="s">
        <v>5</v>
      </c>
      <c r="Q9" s="377">
        <f>H9+K9+N9</f>
        <v>23</v>
      </c>
      <c r="R9" s="483">
        <v>1</v>
      </c>
    </row>
    <row r="10" spans="1:18" ht="15.75" customHeight="1" thickBot="1">
      <c r="A10" s="372"/>
      <c r="B10" s="267"/>
      <c r="C10" s="287"/>
      <c r="D10" s="288"/>
      <c r="E10" s="289"/>
      <c r="F10" s="352"/>
      <c r="G10" s="352"/>
      <c r="H10" s="353"/>
      <c r="I10" s="355"/>
      <c r="J10" s="356"/>
      <c r="K10" s="357"/>
      <c r="L10" s="453"/>
      <c r="M10" s="455"/>
      <c r="N10" s="451"/>
      <c r="O10" s="361"/>
      <c r="P10" s="376"/>
      <c r="Q10" s="378"/>
      <c r="R10" s="374"/>
    </row>
    <row r="11" spans="1:18" ht="15" customHeight="1">
      <c r="A11" s="469">
        <v>2</v>
      </c>
      <c r="B11" s="265" t="str">
        <f>'Nasazení do skupin'!B13</f>
        <v>TJ SLAVOJ Český Brod</v>
      </c>
      <c r="C11" s="346">
        <f>H7</f>
        <v>0</v>
      </c>
      <c r="D11" s="348" t="s">
        <v>5</v>
      </c>
      <c r="E11" s="348">
        <f>F7</f>
        <v>2</v>
      </c>
      <c r="F11" s="268" t="s">
        <v>131</v>
      </c>
      <c r="G11" s="269"/>
      <c r="H11" s="270"/>
      <c r="I11" s="456">
        <f>O27</f>
        <v>2</v>
      </c>
      <c r="J11" s="456" t="s">
        <v>5</v>
      </c>
      <c r="K11" s="457">
        <f>Q27</f>
        <v>0</v>
      </c>
      <c r="L11" s="458"/>
      <c r="M11" s="460"/>
      <c r="N11" s="462"/>
      <c r="O11" s="464">
        <f>C11+I11+L11</f>
        <v>2</v>
      </c>
      <c r="P11" s="465" t="s">
        <v>5</v>
      </c>
      <c r="Q11" s="466">
        <f>E11+K11+N11</f>
        <v>2</v>
      </c>
      <c r="R11" s="467">
        <v>2</v>
      </c>
    </row>
    <row r="12" spans="1:18" ht="15.75" customHeight="1" thickBot="1">
      <c r="A12" s="371"/>
      <c r="B12" s="266"/>
      <c r="C12" s="347"/>
      <c r="D12" s="349"/>
      <c r="E12" s="349"/>
      <c r="F12" s="271"/>
      <c r="G12" s="272"/>
      <c r="H12" s="273"/>
      <c r="I12" s="349"/>
      <c r="J12" s="349"/>
      <c r="K12" s="351"/>
      <c r="L12" s="459"/>
      <c r="M12" s="461"/>
      <c r="N12" s="463"/>
      <c r="O12" s="363"/>
      <c r="P12" s="365"/>
      <c r="Q12" s="367"/>
      <c r="R12" s="369"/>
    </row>
    <row r="13" spans="1:18" ht="15" customHeight="1">
      <c r="A13" s="371"/>
      <c r="B13" s="266"/>
      <c r="C13" s="354">
        <f>H9</f>
        <v>13</v>
      </c>
      <c r="D13" s="352" t="s">
        <v>5</v>
      </c>
      <c r="E13" s="352">
        <f>F9</f>
        <v>20</v>
      </c>
      <c r="F13" s="271"/>
      <c r="G13" s="272"/>
      <c r="H13" s="273"/>
      <c r="I13" s="352">
        <f>O28</f>
        <v>20</v>
      </c>
      <c r="J13" s="352" t="s">
        <v>5</v>
      </c>
      <c r="K13" s="353">
        <f>Q28</f>
        <v>13</v>
      </c>
      <c r="L13" s="452"/>
      <c r="M13" s="454"/>
      <c r="N13" s="450"/>
      <c r="O13" s="360">
        <f>C13+I13+L13</f>
        <v>33</v>
      </c>
      <c r="P13" s="375" t="s">
        <v>5</v>
      </c>
      <c r="Q13" s="377">
        <f>E13+K13+N13</f>
        <v>33</v>
      </c>
      <c r="R13" s="470">
        <v>2</v>
      </c>
    </row>
    <row r="14" spans="1:18" ht="15.75" customHeight="1" thickBot="1">
      <c r="A14" s="372"/>
      <c r="B14" s="267"/>
      <c r="C14" s="355"/>
      <c r="D14" s="356"/>
      <c r="E14" s="356"/>
      <c r="F14" s="274"/>
      <c r="G14" s="275"/>
      <c r="H14" s="276"/>
      <c r="I14" s="352"/>
      <c r="J14" s="352"/>
      <c r="K14" s="353"/>
      <c r="L14" s="453"/>
      <c r="M14" s="455"/>
      <c r="N14" s="451"/>
      <c r="O14" s="361"/>
      <c r="P14" s="376"/>
      <c r="Q14" s="378"/>
      <c r="R14" s="397"/>
    </row>
    <row r="15" spans="1:18" ht="15" customHeight="1">
      <c r="A15" s="469">
        <v>3</v>
      </c>
      <c r="B15" s="265" t="str">
        <f>'Nasazení do skupin'!B14</f>
        <v>TJ. Sokol Holice</v>
      </c>
      <c r="C15" s="468">
        <f>K7</f>
        <v>0</v>
      </c>
      <c r="D15" s="456" t="s">
        <v>5</v>
      </c>
      <c r="E15" s="457">
        <f>I7</f>
        <v>2</v>
      </c>
      <c r="F15" s="468">
        <f>K11</f>
        <v>0</v>
      </c>
      <c r="G15" s="456" t="s">
        <v>5</v>
      </c>
      <c r="H15" s="457">
        <f>I11</f>
        <v>2</v>
      </c>
      <c r="I15" s="423"/>
      <c r="J15" s="424"/>
      <c r="K15" s="425"/>
      <c r="L15" s="473"/>
      <c r="M15" s="473"/>
      <c r="N15" s="444"/>
      <c r="O15" s="464">
        <f>C15+F15+L15</f>
        <v>0</v>
      </c>
      <c r="P15" s="465" t="s">
        <v>5</v>
      </c>
      <c r="Q15" s="466">
        <f>E15+H15+N15</f>
        <v>4</v>
      </c>
      <c r="R15" s="467">
        <v>0</v>
      </c>
    </row>
    <row r="16" spans="1:18" ht="15.75" customHeight="1" thickBot="1">
      <c r="A16" s="371"/>
      <c r="B16" s="266"/>
      <c r="C16" s="347"/>
      <c r="D16" s="349"/>
      <c r="E16" s="351"/>
      <c r="F16" s="347"/>
      <c r="G16" s="349"/>
      <c r="H16" s="351"/>
      <c r="I16" s="426"/>
      <c r="J16" s="427"/>
      <c r="K16" s="428"/>
      <c r="L16" s="474"/>
      <c r="M16" s="474"/>
      <c r="N16" s="445"/>
      <c r="O16" s="363"/>
      <c r="P16" s="365"/>
      <c r="Q16" s="367"/>
      <c r="R16" s="369"/>
    </row>
    <row r="17" spans="1:19" ht="15" customHeight="1">
      <c r="A17" s="371"/>
      <c r="B17" s="266"/>
      <c r="C17" s="354">
        <f>K9</f>
        <v>10</v>
      </c>
      <c r="D17" s="352" t="s">
        <v>5</v>
      </c>
      <c r="E17" s="352">
        <f>I9</f>
        <v>20</v>
      </c>
      <c r="F17" s="354">
        <f>K13</f>
        <v>13</v>
      </c>
      <c r="G17" s="352" t="s">
        <v>5</v>
      </c>
      <c r="H17" s="352">
        <f>I13</f>
        <v>20</v>
      </c>
      <c r="I17" s="426"/>
      <c r="J17" s="427"/>
      <c r="K17" s="428"/>
      <c r="L17" s="446"/>
      <c r="M17" s="446"/>
      <c r="N17" s="448"/>
      <c r="O17" s="360">
        <f>C17+F17+L17</f>
        <v>23</v>
      </c>
      <c r="P17" s="375" t="s">
        <v>5</v>
      </c>
      <c r="Q17" s="377">
        <f>E17+H17+N17</f>
        <v>40</v>
      </c>
      <c r="R17" s="470">
        <v>3</v>
      </c>
    </row>
    <row r="18" spans="1:19" ht="15.75" customHeight="1" thickBot="1">
      <c r="A18" s="372"/>
      <c r="B18" s="267"/>
      <c r="C18" s="355"/>
      <c r="D18" s="356"/>
      <c r="E18" s="356"/>
      <c r="F18" s="355"/>
      <c r="G18" s="356"/>
      <c r="H18" s="356"/>
      <c r="I18" s="429"/>
      <c r="J18" s="430"/>
      <c r="K18" s="431"/>
      <c r="L18" s="447"/>
      <c r="M18" s="447"/>
      <c r="N18" s="449"/>
      <c r="O18" s="361"/>
      <c r="P18" s="376"/>
      <c r="Q18" s="378"/>
      <c r="R18" s="397"/>
    </row>
    <row r="19" spans="1:19" ht="15" customHeight="1">
      <c r="A19" s="469"/>
      <c r="B19" s="265"/>
      <c r="C19" s="458"/>
      <c r="D19" s="460"/>
      <c r="E19" s="462"/>
      <c r="F19" s="458"/>
      <c r="G19" s="460"/>
      <c r="H19" s="462"/>
      <c r="I19" s="481"/>
      <c r="J19" s="482"/>
      <c r="K19" s="482"/>
      <c r="L19" s="290">
        <v>2018</v>
      </c>
      <c r="M19" s="291"/>
      <c r="N19" s="292"/>
      <c r="O19" s="305"/>
      <c r="P19" s="305"/>
      <c r="Q19" s="306"/>
      <c r="R19" s="477"/>
    </row>
    <row r="20" spans="1:19" ht="15.75" customHeight="1" thickBot="1">
      <c r="A20" s="371"/>
      <c r="B20" s="266"/>
      <c r="C20" s="459"/>
      <c r="D20" s="461"/>
      <c r="E20" s="463"/>
      <c r="F20" s="459"/>
      <c r="G20" s="461"/>
      <c r="H20" s="463"/>
      <c r="I20" s="459"/>
      <c r="J20" s="461"/>
      <c r="K20" s="461"/>
      <c r="L20" s="293"/>
      <c r="M20" s="294"/>
      <c r="N20" s="295"/>
      <c r="O20" s="475"/>
      <c r="P20" s="475"/>
      <c r="Q20" s="476"/>
      <c r="R20" s="478"/>
    </row>
    <row r="21" spans="1:19" ht="15" customHeight="1">
      <c r="A21" s="371"/>
      <c r="B21" s="266"/>
      <c r="C21" s="452"/>
      <c r="D21" s="454"/>
      <c r="E21" s="450"/>
      <c r="F21" s="452"/>
      <c r="G21" s="454"/>
      <c r="H21" s="450"/>
      <c r="I21" s="452"/>
      <c r="J21" s="454"/>
      <c r="K21" s="454"/>
      <c r="L21" s="293"/>
      <c r="M21" s="294"/>
      <c r="N21" s="295"/>
      <c r="O21" s="454"/>
      <c r="P21" s="479"/>
      <c r="Q21" s="450"/>
      <c r="R21" s="470"/>
    </row>
    <row r="22" spans="1:19" ht="15.75" customHeight="1" thickBot="1">
      <c r="A22" s="372"/>
      <c r="B22" s="267"/>
      <c r="C22" s="453"/>
      <c r="D22" s="455"/>
      <c r="E22" s="451"/>
      <c r="F22" s="453"/>
      <c r="G22" s="455"/>
      <c r="H22" s="451"/>
      <c r="I22" s="453"/>
      <c r="J22" s="455"/>
      <c r="K22" s="455"/>
      <c r="L22" s="296"/>
      <c r="M22" s="297"/>
      <c r="N22" s="298"/>
      <c r="O22" s="455"/>
      <c r="P22" s="480"/>
      <c r="Q22" s="451"/>
      <c r="R22" s="397"/>
    </row>
    <row r="24" spans="1:19" ht="24.95" customHeight="1">
      <c r="A24" s="405" t="s">
        <v>24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ht="15" customHeight="1">
      <c r="A25" s="406">
        <v>1</v>
      </c>
      <c r="B25" s="402" t="str">
        <f>B7</f>
        <v>TJ Baník Stříbro</v>
      </c>
      <c r="C25" s="402"/>
      <c r="D25" s="402" t="s">
        <v>5</v>
      </c>
      <c r="E25" s="402" t="str">
        <f>B15</f>
        <v>TJ. Sokol Holice</v>
      </c>
      <c r="F25" s="402"/>
      <c r="G25" s="402"/>
      <c r="H25" s="402"/>
      <c r="I25" s="402"/>
      <c r="J25" s="402"/>
      <c r="K25" s="402"/>
      <c r="L25" s="402"/>
      <c r="M25" s="402"/>
      <c r="N25" s="402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406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53">
        <v>20</v>
      </c>
      <c r="P26" s="55" t="s">
        <v>5</v>
      </c>
      <c r="Q26" s="42">
        <v>10</v>
      </c>
      <c r="R26" s="9" t="s">
        <v>22</v>
      </c>
      <c r="S26" s="6"/>
    </row>
    <row r="27" spans="1:19" ht="15" customHeight="1">
      <c r="A27" s="406">
        <v>2</v>
      </c>
      <c r="B27" s="402" t="str">
        <f>B11</f>
        <v>TJ SLAVOJ Český Brod</v>
      </c>
      <c r="C27" s="402"/>
      <c r="D27" s="402" t="s">
        <v>5</v>
      </c>
      <c r="E27" s="402" t="str">
        <f>B15</f>
        <v>TJ. Sokol Holice</v>
      </c>
      <c r="F27" s="402"/>
      <c r="G27" s="402"/>
      <c r="H27" s="402"/>
      <c r="I27" s="402"/>
      <c r="J27" s="402"/>
      <c r="K27" s="402"/>
      <c r="L27" s="402"/>
      <c r="M27" s="402"/>
      <c r="N27" s="402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6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53">
        <v>20</v>
      </c>
      <c r="P28" s="55" t="s">
        <v>5</v>
      </c>
      <c r="Q28" s="42">
        <v>13</v>
      </c>
      <c r="R28" s="9" t="s">
        <v>22</v>
      </c>
    </row>
    <row r="29" spans="1:19" ht="13.15" customHeight="1">
      <c r="A29" s="406">
        <v>3</v>
      </c>
      <c r="B29" s="402" t="str">
        <f>B7</f>
        <v>TJ Baník Stříbro</v>
      </c>
      <c r="C29" s="402"/>
      <c r="D29" s="402" t="s">
        <v>5</v>
      </c>
      <c r="E29" s="402" t="str">
        <f>B11</f>
        <v>TJ SLAVOJ Český Brod</v>
      </c>
      <c r="F29" s="402"/>
      <c r="G29" s="402"/>
      <c r="H29" s="402"/>
      <c r="I29" s="402"/>
      <c r="J29" s="402"/>
      <c r="K29" s="402"/>
      <c r="L29" s="402"/>
      <c r="M29" s="402"/>
      <c r="N29" s="402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>
      <c r="A30" s="406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53">
        <v>20</v>
      </c>
      <c r="P30" s="55" t="s">
        <v>5</v>
      </c>
      <c r="Q30" s="42">
        <v>13</v>
      </c>
      <c r="R30" s="9" t="s">
        <v>22</v>
      </c>
    </row>
    <row r="31" spans="1:19">
      <c r="P31" s="251"/>
      <c r="Q31" s="251"/>
      <c r="R31" s="10"/>
    </row>
    <row r="38" ht="15" customHeight="1"/>
    <row r="44" ht="14.45" customHeight="1"/>
    <row r="45" ht="14.45" customHeight="1"/>
    <row r="47" ht="14.45" customHeight="1"/>
    <row r="48" ht="14.45" customHeight="1"/>
    <row r="56" ht="15" customHeight="1"/>
    <row r="61" ht="14.45" customHeight="1"/>
    <row r="62" ht="14.45" customHeight="1"/>
    <row r="74" ht="15" customHeight="1"/>
    <row r="79" ht="14.45" customHeight="1"/>
    <row r="80" ht="14.45" customHeight="1"/>
    <row r="92" ht="15" customHeight="1"/>
    <row r="97" ht="14.45" customHeight="1"/>
    <row r="98" ht="14.45" customHeight="1"/>
    <row r="115" ht="14.45" customHeight="1"/>
    <row r="116" ht="14.45" customHeight="1"/>
    <row r="133" ht="14.45" customHeight="1"/>
    <row r="134" ht="14.45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</vt:lpstr>
      <vt:lpstr>Prezence 13.5.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2018-05-13T12:26:39Z</cp:lastPrinted>
  <dcterms:created xsi:type="dcterms:W3CDTF">2014-08-25T11:10:33Z</dcterms:created>
  <dcterms:modified xsi:type="dcterms:W3CDTF">2018-05-13T13:25:08Z</dcterms:modified>
</cp:coreProperties>
</file>